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defaultThemeVersion="124226"/>
  <mc:AlternateContent xmlns:mc="http://schemas.openxmlformats.org/markup-compatibility/2006">
    <mc:Choice Requires="x15">
      <x15ac:absPath xmlns:x15ac="http://schemas.microsoft.com/office/spreadsheetml/2010/11/ac" url="C:\Users\armento.s\OneDrive - Ministero delle Infrastrutture e dei Trasporti\AAA_lavoro mio\AAAA_ FORMAT DA MODIFICARE\art 5\intermedio\"/>
    </mc:Choice>
  </mc:AlternateContent>
  <xr:revisionPtr revIDLastSave="0" documentId="13_ncr:1_{BDAA07D5-7F1E-4F21-91B0-6B8EC05091F6}" xr6:coauthVersionLast="47" xr6:coauthVersionMax="47" xr10:uidLastSave="{00000000-0000-0000-0000-000000000000}"/>
  <bookViews>
    <workbookView xWindow="-120" yWindow="-120" windowWidth="24240" windowHeight="13140" firstSheet="8" activeTab="9" xr2:uid="{00000000-000D-0000-FFFF-FFFF00000000}"/>
  </bookViews>
  <sheets>
    <sheet name="Urbano.Piano inv. forn" sheetId="6" r:id="rId1"/>
    <sheet name="EXTRAUrbano.Piano inv. forn " sheetId="18" r:id="rId2"/>
    <sheet name="urbano_PIANO_INV-INFR" sheetId="5" r:id="rId3"/>
    <sheet name="EXTRA-urbano_PIANO_INV-INFR " sheetId="19" r:id="rId4"/>
    <sheet name="q.e. gen" sheetId="9" r:id="rId5"/>
    <sheet name="urbano REND FORN_ metano" sheetId="1" r:id="rId6"/>
    <sheet name="extraurbano REND FORN_ metano" sheetId="20" r:id="rId7"/>
    <sheet name="urbano REND_FORN_ ele " sheetId="10" r:id="rId8"/>
    <sheet name="urbanoREND_FORN_ idrogeno" sheetId="17" r:id="rId9"/>
    <sheet name="eXTRAurbanoREND_FORN_ idrogeno" sheetId="22" r:id="rId10"/>
    <sheet name="urbanoREND_FORN_ dies_ibrido" sheetId="11" r:id="rId11"/>
    <sheet name="EXTRurbanoREND_FORN_ dies_ibrid" sheetId="23" r:id="rId12"/>
    <sheet name="urbano rend_infr_met" sheetId="3" r:id="rId13"/>
    <sheet name="EXTRAurbano rend_infr_met " sheetId="24" r:id="rId14"/>
    <sheet name="urbano rend_infr_elet" sheetId="13" r:id="rId15"/>
    <sheet name="urbano rend_infr_idrogeno" sheetId="15" r:id="rId16"/>
    <sheet name="EXTRAurbano rend_infr_idrogeno" sheetId="25" r:id="rId17"/>
    <sheet name="DATI EROGAZIONI" sheetId="7" state="hidden" r:id="rId18"/>
    <sheet name="dati scheda tecnica" sheetId="8" state="hidden" r:id="rId19"/>
  </sheets>
  <externalReferences>
    <externalReference r:id="rId20"/>
  </externalReferences>
  <definedNames>
    <definedName name="_xlnm.Print_Area" localSheetId="6">'extraurbano REND FORN_ metano'!$A$1:$U$709</definedName>
    <definedName name="_xlnm.Print_Area" localSheetId="16">'EXTRAurbano rend_infr_idrogeno'!$A$1:$T$76</definedName>
    <definedName name="_xlnm.Print_Area" localSheetId="13">'EXTRAurbano rend_infr_met '!$A$1:$T$89</definedName>
    <definedName name="_xlnm.Print_Area" localSheetId="1">'EXTRAUrbano.Piano inv. forn '!$A$1:$AC$167</definedName>
    <definedName name="_xlnm.Print_Area" localSheetId="3">'EXTRA-urbano_PIANO_INV-INFR '!$A$2:$J$80</definedName>
    <definedName name="_xlnm.Print_Area" localSheetId="9">'eXTRAurbanoREND_FORN_ idrogeno'!$A$1:$U$709</definedName>
    <definedName name="_xlnm.Print_Area" localSheetId="11">'EXTRurbanoREND_FORN_ dies_ibrid'!$A$4:$U$709</definedName>
    <definedName name="_xlnm.Print_Area" localSheetId="4">'q.e. gen'!$B$1:$AK$32</definedName>
    <definedName name="_xlnm.Print_Area" localSheetId="5">'urbano REND FORN_ metano'!$A$1:$U$709</definedName>
    <definedName name="_xlnm.Print_Area" localSheetId="7">'urbano REND_FORN_ ele '!$A$1:$U$709</definedName>
    <definedName name="_xlnm.Print_Area" localSheetId="14">'urbano rend_infr_elet'!$A$1:$T$96</definedName>
    <definedName name="_xlnm.Print_Area" localSheetId="15">'urbano rend_infr_idrogeno'!$A$1:$T$87</definedName>
    <definedName name="_xlnm.Print_Area" localSheetId="12">'urbano rend_infr_met'!$A$1:$T$75</definedName>
    <definedName name="_xlnm.Print_Area" localSheetId="0">'Urbano.Piano inv. forn'!$B$2:$AC$216</definedName>
    <definedName name="_xlnm.Print_Area" localSheetId="2">'urbano_PIANO_INV-INFR'!$A$1:$J$111</definedName>
    <definedName name="_xlnm.Print_Area" localSheetId="10">'urbanoREND_FORN_ dies_ibrido'!$A$1:$U$709</definedName>
    <definedName name="_xlnm.Print_Area" localSheetId="8">'urbanoREND_FORN_ idrogeno'!$A$1:$U$709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70" i="11" l="1"/>
  <c r="G370" i="11"/>
  <c r="N370" i="11"/>
  <c r="O370" i="11"/>
  <c r="N371" i="11"/>
  <c r="O371" i="11"/>
  <c r="N372" i="11"/>
  <c r="O372" i="11"/>
  <c r="O351" i="11"/>
  <c r="N351" i="11"/>
  <c r="O350" i="11"/>
  <c r="N350" i="11"/>
  <c r="O349" i="11"/>
  <c r="N349" i="11"/>
  <c r="G349" i="11"/>
  <c r="F349" i="11"/>
  <c r="O330" i="11"/>
  <c r="N330" i="11"/>
  <c r="O329" i="11"/>
  <c r="N329" i="11"/>
  <c r="O328" i="11"/>
  <c r="N328" i="11"/>
  <c r="G328" i="11"/>
  <c r="F328" i="11"/>
  <c r="O309" i="11"/>
  <c r="N309" i="11"/>
  <c r="O308" i="11"/>
  <c r="N308" i="11"/>
  <c r="O307" i="11"/>
  <c r="N307" i="11"/>
  <c r="G307" i="11"/>
  <c r="F307" i="11"/>
  <c r="O288" i="11"/>
  <c r="N288" i="11"/>
  <c r="O287" i="11"/>
  <c r="N287" i="11"/>
  <c r="O286" i="11"/>
  <c r="N286" i="11"/>
  <c r="G286" i="11"/>
  <c r="F286" i="11"/>
  <c r="O267" i="11"/>
  <c r="N267" i="11"/>
  <c r="O266" i="11"/>
  <c r="N266" i="11"/>
  <c r="O265" i="11"/>
  <c r="N265" i="11"/>
  <c r="G265" i="11"/>
  <c r="F265" i="11"/>
  <c r="O246" i="11"/>
  <c r="N246" i="11"/>
  <c r="O245" i="11"/>
  <c r="N245" i="11"/>
  <c r="O244" i="11"/>
  <c r="N244" i="11"/>
  <c r="G244" i="11"/>
  <c r="F244" i="11"/>
  <c r="O225" i="11"/>
  <c r="N225" i="11"/>
  <c r="O224" i="11"/>
  <c r="N224" i="11"/>
  <c r="O223" i="11"/>
  <c r="N223" i="11"/>
  <c r="G223" i="11"/>
  <c r="F223" i="11"/>
  <c r="O204" i="11"/>
  <c r="N204" i="11"/>
  <c r="O203" i="11"/>
  <c r="N203" i="11"/>
  <c r="O202" i="11"/>
  <c r="N202" i="11"/>
  <c r="G202" i="11"/>
  <c r="F202" i="11"/>
  <c r="O183" i="11"/>
  <c r="N183" i="11"/>
  <c r="O182" i="11"/>
  <c r="N182" i="11"/>
  <c r="O181" i="11"/>
  <c r="N181" i="11"/>
  <c r="G181" i="11"/>
  <c r="F181" i="11"/>
  <c r="O162" i="11"/>
  <c r="N162" i="11"/>
  <c r="O161" i="11"/>
  <c r="N161" i="11"/>
  <c r="O160" i="11"/>
  <c r="O10" i="11" s="1"/>
  <c r="N160" i="11"/>
  <c r="G160" i="11"/>
  <c r="F160" i="11"/>
  <c r="O141" i="11"/>
  <c r="N141" i="11"/>
  <c r="O140" i="11"/>
  <c r="N140" i="11"/>
  <c r="O139" i="11"/>
  <c r="N139" i="11"/>
  <c r="G139" i="11"/>
  <c r="F139" i="11"/>
  <c r="O120" i="11"/>
  <c r="N120" i="11"/>
  <c r="O119" i="11"/>
  <c r="N119" i="11"/>
  <c r="O118" i="11"/>
  <c r="N118" i="11"/>
  <c r="G118" i="11"/>
  <c r="F118" i="11"/>
  <c r="O99" i="11"/>
  <c r="N99" i="11"/>
  <c r="O98" i="11"/>
  <c r="N98" i="11"/>
  <c r="O97" i="11"/>
  <c r="N97" i="11"/>
  <c r="G97" i="11"/>
  <c r="F97" i="11"/>
  <c r="O78" i="11"/>
  <c r="N78" i="11"/>
  <c r="O77" i="11"/>
  <c r="N77" i="11"/>
  <c r="O76" i="11"/>
  <c r="N76" i="11"/>
  <c r="G76" i="11"/>
  <c r="F76" i="11"/>
  <c r="O57" i="11"/>
  <c r="N57" i="11"/>
  <c r="O56" i="11"/>
  <c r="N56" i="11"/>
  <c r="O55" i="11"/>
  <c r="N55" i="11"/>
  <c r="G55" i="11"/>
  <c r="F55" i="11"/>
  <c r="O36" i="11"/>
  <c r="N36" i="11"/>
  <c r="O35" i="11"/>
  <c r="N35" i="11"/>
  <c r="O34" i="11"/>
  <c r="N34" i="11"/>
  <c r="G34" i="11"/>
  <c r="F34" i="11"/>
  <c r="AH19" i="9"/>
  <c r="AH17" i="9"/>
  <c r="AH16" i="9"/>
  <c r="AG19" i="9"/>
  <c r="AG17" i="9"/>
  <c r="AG16" i="9"/>
  <c r="X18" i="9"/>
  <c r="X17" i="9"/>
  <c r="X16" i="9"/>
  <c r="W20" i="9"/>
  <c r="W19" i="9"/>
  <c r="W18" i="9"/>
  <c r="W17" i="9"/>
  <c r="W16" i="9"/>
  <c r="L41" i="17"/>
  <c r="L62" i="17"/>
  <c r="E41" i="10"/>
  <c r="AK19" i="9"/>
  <c r="AJ19" i="9"/>
  <c r="AK17" i="9"/>
  <c r="AJ17" i="9"/>
  <c r="AA18" i="9"/>
  <c r="Z18" i="9"/>
  <c r="AA17" i="9"/>
  <c r="Q17" i="9" s="1"/>
  <c r="Z17" i="9"/>
  <c r="P17" i="9" s="1"/>
  <c r="AK16" i="9"/>
  <c r="AK20" i="9" s="1"/>
  <c r="AJ16" i="9"/>
  <c r="AA16" i="9"/>
  <c r="Z16" i="9"/>
  <c r="O14" i="23"/>
  <c r="E14" i="23"/>
  <c r="O12" i="23"/>
  <c r="E12" i="23"/>
  <c r="T10" i="23"/>
  <c r="O10" i="23"/>
  <c r="E10" i="23"/>
  <c r="O708" i="23"/>
  <c r="N708" i="23"/>
  <c r="O707" i="23"/>
  <c r="N707" i="23"/>
  <c r="O706" i="23"/>
  <c r="N706" i="23"/>
  <c r="G706" i="23"/>
  <c r="F706" i="23"/>
  <c r="A696" i="23"/>
  <c r="L692" i="23"/>
  <c r="P692" i="23" s="1"/>
  <c r="E692" i="23"/>
  <c r="L690" i="23"/>
  <c r="G690" i="23"/>
  <c r="O687" i="23"/>
  <c r="N687" i="23"/>
  <c r="O686" i="23"/>
  <c r="N686" i="23"/>
  <c r="O685" i="23"/>
  <c r="N685" i="23"/>
  <c r="G685" i="23"/>
  <c r="F685" i="23"/>
  <c r="A675" i="23"/>
  <c r="L671" i="23"/>
  <c r="P671" i="23" s="1"/>
  <c r="E671" i="23"/>
  <c r="L669" i="23"/>
  <c r="G669" i="23"/>
  <c r="O666" i="23"/>
  <c r="N666" i="23"/>
  <c r="O665" i="23"/>
  <c r="N665" i="23"/>
  <c r="O664" i="23"/>
  <c r="N664" i="23"/>
  <c r="G664" i="23"/>
  <c r="F664" i="23"/>
  <c r="A654" i="23"/>
  <c r="L650" i="23"/>
  <c r="P650" i="23" s="1"/>
  <c r="E650" i="23"/>
  <c r="L648" i="23"/>
  <c r="G648" i="23"/>
  <c r="O645" i="23"/>
  <c r="N645" i="23"/>
  <c r="O644" i="23"/>
  <c r="N644" i="23"/>
  <c r="O643" i="23"/>
  <c r="N643" i="23"/>
  <c r="G643" i="23"/>
  <c r="F643" i="23"/>
  <c r="A633" i="23"/>
  <c r="L629" i="23"/>
  <c r="P629" i="23" s="1"/>
  <c r="E629" i="23"/>
  <c r="L627" i="23"/>
  <c r="G627" i="23"/>
  <c r="O624" i="23"/>
  <c r="N624" i="23"/>
  <c r="O623" i="23"/>
  <c r="N623" i="23"/>
  <c r="O622" i="23"/>
  <c r="N622" i="23"/>
  <c r="G622" i="23"/>
  <c r="F622" i="23"/>
  <c r="A612" i="23"/>
  <c r="L608" i="23"/>
  <c r="P608" i="23" s="1"/>
  <c r="E608" i="23"/>
  <c r="L606" i="23"/>
  <c r="G606" i="23"/>
  <c r="O603" i="23"/>
  <c r="N603" i="23"/>
  <c r="O602" i="23"/>
  <c r="N602" i="23"/>
  <c r="O601" i="23"/>
  <c r="N601" i="23"/>
  <c r="G601" i="23"/>
  <c r="F601" i="23"/>
  <c r="A591" i="23"/>
  <c r="L587" i="23"/>
  <c r="P587" i="23" s="1"/>
  <c r="E587" i="23"/>
  <c r="L585" i="23"/>
  <c r="G585" i="23"/>
  <c r="O582" i="23"/>
  <c r="N582" i="23"/>
  <c r="O581" i="23"/>
  <c r="N581" i="23"/>
  <c r="O580" i="23"/>
  <c r="N580" i="23"/>
  <c r="G580" i="23"/>
  <c r="F580" i="23"/>
  <c r="A570" i="23"/>
  <c r="L566" i="23"/>
  <c r="P566" i="23" s="1"/>
  <c r="E566" i="23"/>
  <c r="L564" i="23"/>
  <c r="G564" i="23"/>
  <c r="O561" i="23"/>
  <c r="N561" i="23"/>
  <c r="O560" i="23"/>
  <c r="N560" i="23"/>
  <c r="O559" i="23"/>
  <c r="N559" i="23"/>
  <c r="G559" i="23"/>
  <c r="F559" i="23"/>
  <c r="A549" i="23"/>
  <c r="L545" i="23"/>
  <c r="P545" i="23" s="1"/>
  <c r="E545" i="23"/>
  <c r="L543" i="23"/>
  <c r="G543" i="23"/>
  <c r="O540" i="23"/>
  <c r="N540" i="23"/>
  <c r="O539" i="23"/>
  <c r="N539" i="23"/>
  <c r="O538" i="23"/>
  <c r="N538" i="23"/>
  <c r="G538" i="23"/>
  <c r="F538" i="23"/>
  <c r="A528" i="23"/>
  <c r="L524" i="23"/>
  <c r="P524" i="23" s="1"/>
  <c r="E524" i="23"/>
  <c r="L522" i="23"/>
  <c r="G522" i="23"/>
  <c r="O519" i="23"/>
  <c r="N519" i="23"/>
  <c r="O518" i="23"/>
  <c r="N518" i="23"/>
  <c r="O517" i="23"/>
  <c r="N517" i="23"/>
  <c r="G517" i="23"/>
  <c r="F517" i="23"/>
  <c r="A507" i="23"/>
  <c r="L503" i="23"/>
  <c r="P503" i="23" s="1"/>
  <c r="E503" i="23"/>
  <c r="L501" i="23"/>
  <c r="G501" i="23"/>
  <c r="O498" i="23"/>
  <c r="N498" i="23"/>
  <c r="O497" i="23"/>
  <c r="N497" i="23"/>
  <c r="O496" i="23"/>
  <c r="N496" i="23"/>
  <c r="G496" i="23"/>
  <c r="F496" i="23"/>
  <c r="A486" i="23"/>
  <c r="L482" i="23"/>
  <c r="P482" i="23" s="1"/>
  <c r="E482" i="23"/>
  <c r="L480" i="23"/>
  <c r="G480" i="23"/>
  <c r="O477" i="23"/>
  <c r="N477" i="23"/>
  <c r="O476" i="23"/>
  <c r="N476" i="23"/>
  <c r="O475" i="23"/>
  <c r="N475" i="23"/>
  <c r="G475" i="23"/>
  <c r="F475" i="23"/>
  <c r="O456" i="23"/>
  <c r="N456" i="23"/>
  <c r="O455" i="23"/>
  <c r="N455" i="23"/>
  <c r="O454" i="23"/>
  <c r="N454" i="23"/>
  <c r="G454" i="23"/>
  <c r="F454" i="23"/>
  <c r="O435" i="23"/>
  <c r="N435" i="23"/>
  <c r="O434" i="23"/>
  <c r="N434" i="23"/>
  <c r="O433" i="23"/>
  <c r="N433" i="23"/>
  <c r="G433" i="23"/>
  <c r="F433" i="23"/>
  <c r="O414" i="23"/>
  <c r="N414" i="23"/>
  <c r="O413" i="23"/>
  <c r="N413" i="23"/>
  <c r="O412" i="23"/>
  <c r="N412" i="23"/>
  <c r="G412" i="23"/>
  <c r="F412" i="23"/>
  <c r="O393" i="23"/>
  <c r="N393" i="23"/>
  <c r="O392" i="23"/>
  <c r="N392" i="23"/>
  <c r="O391" i="23"/>
  <c r="N391" i="23"/>
  <c r="G391" i="23"/>
  <c r="F391" i="23"/>
  <c r="O372" i="23"/>
  <c r="N372" i="23"/>
  <c r="O371" i="23"/>
  <c r="N371" i="23"/>
  <c r="O370" i="23"/>
  <c r="N370" i="23"/>
  <c r="G370" i="23"/>
  <c r="F370" i="23"/>
  <c r="O351" i="23"/>
  <c r="N351" i="23"/>
  <c r="O350" i="23"/>
  <c r="N350" i="23"/>
  <c r="O349" i="23"/>
  <c r="N349" i="23"/>
  <c r="G349" i="23"/>
  <c r="F349" i="23"/>
  <c r="O330" i="23"/>
  <c r="N330" i="23"/>
  <c r="O329" i="23"/>
  <c r="N329" i="23"/>
  <c r="O328" i="23"/>
  <c r="N328" i="23"/>
  <c r="G328" i="23"/>
  <c r="F328" i="23"/>
  <c r="O309" i="23"/>
  <c r="N309" i="23"/>
  <c r="O308" i="23"/>
  <c r="N308" i="23"/>
  <c r="O307" i="23"/>
  <c r="N307" i="23"/>
  <c r="G307" i="23"/>
  <c r="F307" i="23"/>
  <c r="O288" i="23"/>
  <c r="N288" i="23"/>
  <c r="O287" i="23"/>
  <c r="N287" i="23"/>
  <c r="O286" i="23"/>
  <c r="N286" i="23"/>
  <c r="G286" i="23"/>
  <c r="F286" i="23"/>
  <c r="O267" i="23"/>
  <c r="N267" i="23"/>
  <c r="O266" i="23"/>
  <c r="N266" i="23"/>
  <c r="O265" i="23"/>
  <c r="N265" i="23"/>
  <c r="G265" i="23"/>
  <c r="F265" i="23"/>
  <c r="O246" i="23"/>
  <c r="N246" i="23"/>
  <c r="O245" i="23"/>
  <c r="N245" i="23"/>
  <c r="O244" i="23"/>
  <c r="N244" i="23"/>
  <c r="G244" i="23"/>
  <c r="F244" i="23"/>
  <c r="O225" i="23"/>
  <c r="N225" i="23"/>
  <c r="O224" i="23"/>
  <c r="N224" i="23"/>
  <c r="O223" i="23"/>
  <c r="N223" i="23"/>
  <c r="G223" i="23"/>
  <c r="F223" i="23"/>
  <c r="O204" i="23"/>
  <c r="N204" i="23"/>
  <c r="O203" i="23"/>
  <c r="N203" i="23"/>
  <c r="O202" i="23"/>
  <c r="N202" i="23"/>
  <c r="G202" i="23"/>
  <c r="F202" i="23"/>
  <c r="O183" i="23"/>
  <c r="N183" i="23"/>
  <c r="O182" i="23"/>
  <c r="N182" i="23"/>
  <c r="O181" i="23"/>
  <c r="N181" i="23"/>
  <c r="G181" i="23"/>
  <c r="F181" i="23"/>
  <c r="O162" i="23"/>
  <c r="N162" i="23"/>
  <c r="O161" i="23"/>
  <c r="N161" i="23"/>
  <c r="O160" i="23"/>
  <c r="N160" i="23"/>
  <c r="G160" i="23"/>
  <c r="F160" i="23"/>
  <c r="O141" i="23"/>
  <c r="N141" i="23"/>
  <c r="O140" i="23"/>
  <c r="N140" i="23"/>
  <c r="O139" i="23"/>
  <c r="N139" i="23"/>
  <c r="G139" i="23"/>
  <c r="F139" i="23"/>
  <c r="O120" i="23"/>
  <c r="N120" i="23"/>
  <c r="O119" i="23"/>
  <c r="N119" i="23"/>
  <c r="O118" i="23"/>
  <c r="N118" i="23"/>
  <c r="G118" i="23"/>
  <c r="F118" i="23"/>
  <c r="O99" i="23"/>
  <c r="N99" i="23"/>
  <c r="O98" i="23"/>
  <c r="N98" i="23"/>
  <c r="O97" i="23"/>
  <c r="N97" i="23"/>
  <c r="G97" i="23"/>
  <c r="F97" i="23"/>
  <c r="O78" i="23"/>
  <c r="N78" i="23"/>
  <c r="O77" i="23"/>
  <c r="N77" i="23"/>
  <c r="O76" i="23"/>
  <c r="N76" i="23"/>
  <c r="G76" i="23"/>
  <c r="F76" i="23"/>
  <c r="O57" i="23"/>
  <c r="N57" i="23"/>
  <c r="O56" i="23"/>
  <c r="N56" i="23"/>
  <c r="O55" i="23"/>
  <c r="N55" i="23"/>
  <c r="G55" i="23"/>
  <c r="F55" i="23"/>
  <c r="O36" i="23"/>
  <c r="N36" i="23"/>
  <c r="O35" i="23"/>
  <c r="N35" i="23"/>
  <c r="O34" i="23"/>
  <c r="N34" i="23"/>
  <c r="G34" i="23"/>
  <c r="F34" i="23"/>
  <c r="O12" i="11"/>
  <c r="Z19" i="9" s="1"/>
  <c r="P19" i="9" s="1"/>
  <c r="E12" i="11"/>
  <c r="E10" i="11"/>
  <c r="O393" i="11"/>
  <c r="N393" i="11"/>
  <c r="O392" i="11"/>
  <c r="N392" i="11"/>
  <c r="O391" i="11"/>
  <c r="N391" i="11"/>
  <c r="G391" i="11"/>
  <c r="F391" i="11"/>
  <c r="O414" i="11"/>
  <c r="N414" i="11"/>
  <c r="O413" i="11"/>
  <c r="N413" i="11"/>
  <c r="O412" i="11"/>
  <c r="N412" i="11"/>
  <c r="G412" i="11"/>
  <c r="F412" i="11"/>
  <c r="O435" i="11"/>
  <c r="N435" i="11"/>
  <c r="O434" i="11"/>
  <c r="N434" i="11"/>
  <c r="O433" i="11"/>
  <c r="N433" i="11"/>
  <c r="G433" i="11"/>
  <c r="F433" i="11"/>
  <c r="O456" i="11"/>
  <c r="N456" i="11"/>
  <c r="O455" i="11"/>
  <c r="N455" i="11"/>
  <c r="O454" i="11"/>
  <c r="N454" i="11"/>
  <c r="G454" i="11"/>
  <c r="F454" i="11"/>
  <c r="O477" i="11"/>
  <c r="N477" i="11"/>
  <c r="O476" i="11"/>
  <c r="N476" i="11"/>
  <c r="O475" i="11"/>
  <c r="N475" i="11"/>
  <c r="G475" i="11"/>
  <c r="F475" i="11"/>
  <c r="O498" i="11"/>
  <c r="N498" i="11"/>
  <c r="O497" i="11"/>
  <c r="N497" i="11"/>
  <c r="O496" i="11"/>
  <c r="N496" i="11"/>
  <c r="G496" i="11"/>
  <c r="F496" i="11"/>
  <c r="O519" i="11"/>
  <c r="N519" i="11"/>
  <c r="O518" i="11"/>
  <c r="N518" i="11"/>
  <c r="O517" i="11"/>
  <c r="N517" i="11"/>
  <c r="G517" i="11"/>
  <c r="F517" i="11"/>
  <c r="O540" i="11"/>
  <c r="N540" i="11"/>
  <c r="O539" i="11"/>
  <c r="N539" i="11"/>
  <c r="O538" i="11"/>
  <c r="N538" i="11"/>
  <c r="G538" i="11"/>
  <c r="F538" i="11"/>
  <c r="O561" i="11"/>
  <c r="N561" i="11"/>
  <c r="O560" i="11"/>
  <c r="N560" i="11"/>
  <c r="O559" i="11"/>
  <c r="N559" i="11"/>
  <c r="G559" i="11"/>
  <c r="F559" i="11"/>
  <c r="O582" i="11"/>
  <c r="N582" i="11"/>
  <c r="O581" i="11"/>
  <c r="N581" i="11"/>
  <c r="O580" i="11"/>
  <c r="N580" i="11"/>
  <c r="G580" i="11"/>
  <c r="F580" i="11"/>
  <c r="O708" i="11"/>
  <c r="N708" i="11"/>
  <c r="O707" i="11"/>
  <c r="N707" i="11"/>
  <c r="O706" i="11"/>
  <c r="N706" i="11"/>
  <c r="G706" i="11"/>
  <c r="F706" i="11"/>
  <c r="A696" i="11"/>
  <c r="L692" i="11"/>
  <c r="P692" i="11" s="1"/>
  <c r="E692" i="11"/>
  <c r="L690" i="11"/>
  <c r="G690" i="11"/>
  <c r="O687" i="11"/>
  <c r="N687" i="11"/>
  <c r="O686" i="11"/>
  <c r="N686" i="11"/>
  <c r="O685" i="11"/>
  <c r="N685" i="11"/>
  <c r="G685" i="11"/>
  <c r="F685" i="11"/>
  <c r="A675" i="11"/>
  <c r="L671" i="11"/>
  <c r="P671" i="11" s="1"/>
  <c r="E671" i="11"/>
  <c r="L669" i="11"/>
  <c r="G669" i="11"/>
  <c r="O666" i="11"/>
  <c r="N666" i="11"/>
  <c r="O665" i="11"/>
  <c r="N665" i="11"/>
  <c r="O664" i="11"/>
  <c r="N664" i="11"/>
  <c r="G664" i="11"/>
  <c r="F664" i="11"/>
  <c r="A654" i="11"/>
  <c r="L650" i="11"/>
  <c r="P650" i="11" s="1"/>
  <c r="E650" i="11"/>
  <c r="L648" i="11"/>
  <c r="G648" i="11"/>
  <c r="O645" i="11"/>
  <c r="N645" i="11"/>
  <c r="O644" i="11"/>
  <c r="N644" i="11"/>
  <c r="O643" i="11"/>
  <c r="N643" i="11"/>
  <c r="G643" i="11"/>
  <c r="F643" i="11"/>
  <c r="A633" i="11"/>
  <c r="L629" i="11"/>
  <c r="P629" i="11" s="1"/>
  <c r="E629" i="11"/>
  <c r="L627" i="11"/>
  <c r="G627" i="11"/>
  <c r="O624" i="11"/>
  <c r="N624" i="11"/>
  <c r="O623" i="11"/>
  <c r="N623" i="11"/>
  <c r="O622" i="11"/>
  <c r="N622" i="11"/>
  <c r="G622" i="11"/>
  <c r="F622" i="11"/>
  <c r="A612" i="11"/>
  <c r="L608" i="11"/>
  <c r="P608" i="11" s="1"/>
  <c r="E608" i="11"/>
  <c r="L606" i="11"/>
  <c r="G606" i="11"/>
  <c r="O603" i="11"/>
  <c r="N603" i="11"/>
  <c r="O602" i="11"/>
  <c r="N602" i="11"/>
  <c r="O601" i="11"/>
  <c r="N601" i="11"/>
  <c r="G601" i="11"/>
  <c r="F601" i="11"/>
  <c r="L587" i="11"/>
  <c r="E587" i="11"/>
  <c r="L566" i="11"/>
  <c r="E566" i="11"/>
  <c r="L545" i="11"/>
  <c r="E545" i="11"/>
  <c r="L524" i="11"/>
  <c r="E524" i="11"/>
  <c r="L503" i="11"/>
  <c r="E503" i="11"/>
  <c r="L482" i="11"/>
  <c r="E482" i="11"/>
  <c r="L461" i="11"/>
  <c r="E461" i="11"/>
  <c r="L440" i="11"/>
  <c r="E440" i="11"/>
  <c r="L419" i="11"/>
  <c r="E419" i="11"/>
  <c r="L398" i="11"/>
  <c r="E398" i="11"/>
  <c r="L377" i="11"/>
  <c r="E377" i="11"/>
  <c r="L356" i="11"/>
  <c r="E356" i="11"/>
  <c r="L335" i="11"/>
  <c r="E335" i="11"/>
  <c r="L314" i="11"/>
  <c r="E314" i="11"/>
  <c r="L293" i="11"/>
  <c r="E293" i="11"/>
  <c r="L272" i="11"/>
  <c r="E272" i="11"/>
  <c r="L251" i="11"/>
  <c r="E251" i="11"/>
  <c r="L230" i="11"/>
  <c r="E230" i="11"/>
  <c r="L209" i="11"/>
  <c r="E209" i="11"/>
  <c r="L188" i="11"/>
  <c r="E188" i="11"/>
  <c r="L167" i="11"/>
  <c r="E167" i="11"/>
  <c r="L146" i="11"/>
  <c r="E146" i="11"/>
  <c r="L125" i="11"/>
  <c r="E125" i="11"/>
  <c r="L104" i="11"/>
  <c r="E104" i="11"/>
  <c r="L83" i="11"/>
  <c r="E83" i="11"/>
  <c r="L62" i="11"/>
  <c r="E62" i="11"/>
  <c r="L41" i="11"/>
  <c r="E41" i="11"/>
  <c r="L335" i="10"/>
  <c r="P335" i="10" s="1"/>
  <c r="E335" i="10"/>
  <c r="L314" i="10"/>
  <c r="P314" i="10" s="1"/>
  <c r="E314" i="10"/>
  <c r="L293" i="10"/>
  <c r="P293" i="10" s="1"/>
  <c r="E293" i="10"/>
  <c r="L272" i="10"/>
  <c r="P272" i="10" s="1"/>
  <c r="E272" i="10"/>
  <c r="L251" i="10"/>
  <c r="P251" i="10" s="1"/>
  <c r="E251" i="10"/>
  <c r="T10" i="22"/>
  <c r="T10" i="17"/>
  <c r="O14" i="22"/>
  <c r="E14" i="22"/>
  <c r="O12" i="22"/>
  <c r="E12" i="22"/>
  <c r="O10" i="22"/>
  <c r="E10" i="22"/>
  <c r="L692" i="17"/>
  <c r="P692" i="17" s="1"/>
  <c r="E692" i="17"/>
  <c r="L671" i="17"/>
  <c r="P671" i="17" s="1"/>
  <c r="E671" i="17"/>
  <c r="L650" i="17"/>
  <c r="P650" i="17" s="1"/>
  <c r="E650" i="17"/>
  <c r="L629" i="17"/>
  <c r="P629" i="17" s="1"/>
  <c r="E629" i="17"/>
  <c r="L608" i="17"/>
  <c r="P608" i="17" s="1"/>
  <c r="E608" i="17"/>
  <c r="L587" i="17"/>
  <c r="P587" i="17" s="1"/>
  <c r="E587" i="17"/>
  <c r="L566" i="17"/>
  <c r="P566" i="17" s="1"/>
  <c r="E566" i="17"/>
  <c r="L545" i="17"/>
  <c r="E545" i="17"/>
  <c r="P545" i="17" s="1"/>
  <c r="L524" i="17"/>
  <c r="P524" i="17" s="1"/>
  <c r="E524" i="17"/>
  <c r="L503" i="17"/>
  <c r="P503" i="17" s="1"/>
  <c r="E503" i="17"/>
  <c r="L482" i="17"/>
  <c r="P482" i="17" s="1"/>
  <c r="E482" i="17"/>
  <c r="L461" i="17"/>
  <c r="P461" i="17" s="1"/>
  <c r="E461" i="17"/>
  <c r="L440" i="17"/>
  <c r="P440" i="17" s="1"/>
  <c r="E440" i="17"/>
  <c r="L419" i="17"/>
  <c r="P419" i="17" s="1"/>
  <c r="E419" i="17"/>
  <c r="L398" i="17"/>
  <c r="P398" i="17" s="1"/>
  <c r="E398" i="17"/>
  <c r="L377" i="17"/>
  <c r="P377" i="17" s="1"/>
  <c r="E377" i="17"/>
  <c r="L356" i="17"/>
  <c r="P356" i="17" s="1"/>
  <c r="E356" i="17"/>
  <c r="L335" i="17"/>
  <c r="P335" i="17" s="1"/>
  <c r="E335" i="17"/>
  <c r="L314" i="17"/>
  <c r="P314" i="17" s="1"/>
  <c r="E314" i="17"/>
  <c r="L293" i="17"/>
  <c r="P293" i="17" s="1"/>
  <c r="E293" i="17"/>
  <c r="L272" i="17"/>
  <c r="P272" i="17" s="1"/>
  <c r="E272" i="17"/>
  <c r="L251" i="17"/>
  <c r="P251" i="17" s="1"/>
  <c r="E251" i="17"/>
  <c r="L230" i="17"/>
  <c r="P230" i="17" s="1"/>
  <c r="E230" i="17"/>
  <c r="L209" i="17"/>
  <c r="P209" i="17" s="1"/>
  <c r="E209" i="17"/>
  <c r="L692" i="1"/>
  <c r="P692" i="1" s="1"/>
  <c r="E692" i="1"/>
  <c r="L671" i="1"/>
  <c r="P671" i="1" s="1"/>
  <c r="E671" i="1"/>
  <c r="L650" i="1"/>
  <c r="P650" i="1" s="1"/>
  <c r="E650" i="1"/>
  <c r="L629" i="1"/>
  <c r="P629" i="1" s="1"/>
  <c r="E629" i="1"/>
  <c r="L608" i="1"/>
  <c r="P608" i="1" s="1"/>
  <c r="E608" i="1"/>
  <c r="L587" i="1"/>
  <c r="P587" i="1" s="1"/>
  <c r="E587" i="1"/>
  <c r="L566" i="1"/>
  <c r="P566" i="1" s="1"/>
  <c r="E566" i="1"/>
  <c r="L545" i="1"/>
  <c r="P545" i="1" s="1"/>
  <c r="E545" i="1"/>
  <c r="L524" i="1"/>
  <c r="P524" i="1" s="1"/>
  <c r="E524" i="1"/>
  <c r="L503" i="1"/>
  <c r="P503" i="1" s="1"/>
  <c r="E503" i="1"/>
  <c r="L482" i="1"/>
  <c r="P482" i="1" s="1"/>
  <c r="E482" i="1"/>
  <c r="L461" i="1"/>
  <c r="P461" i="1" s="1"/>
  <c r="E461" i="1"/>
  <c r="L440" i="1"/>
  <c r="P440" i="1" s="1"/>
  <c r="E440" i="1"/>
  <c r="L419" i="1"/>
  <c r="P419" i="1" s="1"/>
  <c r="E419" i="1"/>
  <c r="L398" i="1"/>
  <c r="P398" i="1" s="1"/>
  <c r="E398" i="1"/>
  <c r="L377" i="1"/>
  <c r="P377" i="1" s="1"/>
  <c r="E377" i="1"/>
  <c r="L356" i="1"/>
  <c r="P356" i="1" s="1"/>
  <c r="E356" i="1"/>
  <c r="L335" i="1"/>
  <c r="P335" i="1" s="1"/>
  <c r="E335" i="1"/>
  <c r="L314" i="1"/>
  <c r="P314" i="1" s="1"/>
  <c r="E314" i="1"/>
  <c r="L293" i="1"/>
  <c r="P293" i="1" s="1"/>
  <c r="E293" i="1"/>
  <c r="L272" i="1"/>
  <c r="P272" i="1" s="1"/>
  <c r="E272" i="1"/>
  <c r="L251" i="1"/>
  <c r="P251" i="1" s="1"/>
  <c r="E251" i="1"/>
  <c r="L692" i="20"/>
  <c r="P692" i="20" s="1"/>
  <c r="E692" i="20"/>
  <c r="L671" i="20"/>
  <c r="P671" i="20" s="1"/>
  <c r="E671" i="20"/>
  <c r="L650" i="20"/>
  <c r="P650" i="20" s="1"/>
  <c r="E650" i="20"/>
  <c r="L629" i="20"/>
  <c r="P629" i="20" s="1"/>
  <c r="E629" i="20"/>
  <c r="L608" i="20"/>
  <c r="P608" i="20" s="1"/>
  <c r="E608" i="20"/>
  <c r="L587" i="20"/>
  <c r="P587" i="20" s="1"/>
  <c r="E587" i="20"/>
  <c r="L566" i="20"/>
  <c r="P566" i="20" s="1"/>
  <c r="E566" i="20"/>
  <c r="L545" i="20"/>
  <c r="P545" i="20" s="1"/>
  <c r="E545" i="20"/>
  <c r="L524" i="20"/>
  <c r="P524" i="20" s="1"/>
  <c r="E524" i="20"/>
  <c r="L503" i="20"/>
  <c r="P503" i="20" s="1"/>
  <c r="E503" i="20"/>
  <c r="L482" i="20"/>
  <c r="P482" i="20" s="1"/>
  <c r="E482" i="20"/>
  <c r="L461" i="20"/>
  <c r="P461" i="20" s="1"/>
  <c r="E461" i="20"/>
  <c r="L440" i="20"/>
  <c r="P440" i="20" s="1"/>
  <c r="E440" i="20"/>
  <c r="L419" i="20"/>
  <c r="P419" i="20" s="1"/>
  <c r="E419" i="20"/>
  <c r="L398" i="20"/>
  <c r="P398" i="20" s="1"/>
  <c r="E398" i="20"/>
  <c r="L377" i="20"/>
  <c r="P377" i="20" s="1"/>
  <c r="E377" i="20"/>
  <c r="L356" i="20"/>
  <c r="P356" i="20" s="1"/>
  <c r="E356" i="20"/>
  <c r="L335" i="20"/>
  <c r="P335" i="20" s="1"/>
  <c r="E335" i="20"/>
  <c r="L314" i="20"/>
  <c r="P314" i="20" s="1"/>
  <c r="E314" i="20"/>
  <c r="L293" i="20"/>
  <c r="P293" i="20" s="1"/>
  <c r="E293" i="20"/>
  <c r="L272" i="20"/>
  <c r="P272" i="20" s="1"/>
  <c r="E272" i="20"/>
  <c r="L251" i="20"/>
  <c r="P251" i="20" s="1"/>
  <c r="E251" i="20"/>
  <c r="L356" i="10"/>
  <c r="P356" i="10" s="1"/>
  <c r="E356" i="10"/>
  <c r="L377" i="10"/>
  <c r="P377" i="10" s="1"/>
  <c r="E377" i="10"/>
  <c r="L398" i="10"/>
  <c r="P398" i="10" s="1"/>
  <c r="E398" i="10"/>
  <c r="L419" i="10"/>
  <c r="P419" i="10" s="1"/>
  <c r="E419" i="10"/>
  <c r="L440" i="10"/>
  <c r="P440" i="10" s="1"/>
  <c r="E440" i="10"/>
  <c r="L461" i="10"/>
  <c r="P461" i="10" s="1"/>
  <c r="E461" i="10"/>
  <c r="L482" i="10"/>
  <c r="P482" i="10" s="1"/>
  <c r="E482" i="10"/>
  <c r="L503" i="10"/>
  <c r="P503" i="10" s="1"/>
  <c r="E503" i="10"/>
  <c r="L524" i="10"/>
  <c r="P524" i="10" s="1"/>
  <c r="E524" i="10"/>
  <c r="L545" i="10"/>
  <c r="P545" i="10" s="1"/>
  <c r="E545" i="10"/>
  <c r="L566" i="10"/>
  <c r="P566" i="10" s="1"/>
  <c r="E566" i="10"/>
  <c r="L587" i="10"/>
  <c r="P587" i="10" s="1"/>
  <c r="E587" i="10"/>
  <c r="L608" i="10"/>
  <c r="P608" i="10" s="1"/>
  <c r="E608" i="10"/>
  <c r="L629" i="10"/>
  <c r="P629" i="10" s="1"/>
  <c r="E629" i="10"/>
  <c r="L650" i="10"/>
  <c r="P650" i="10" s="1"/>
  <c r="E650" i="10"/>
  <c r="O708" i="22"/>
  <c r="N708" i="22"/>
  <c r="O707" i="22"/>
  <c r="N707" i="22"/>
  <c r="O706" i="22"/>
  <c r="N706" i="22"/>
  <c r="G706" i="22"/>
  <c r="F706" i="22"/>
  <c r="A696" i="22"/>
  <c r="L692" i="22"/>
  <c r="P692" i="22" s="1"/>
  <c r="E692" i="22"/>
  <c r="L690" i="22"/>
  <c r="G690" i="22"/>
  <c r="O687" i="22"/>
  <c r="N687" i="22"/>
  <c r="O686" i="22"/>
  <c r="N686" i="22"/>
  <c r="O685" i="22"/>
  <c r="N685" i="22"/>
  <c r="G685" i="22"/>
  <c r="F685" i="22"/>
  <c r="A675" i="22"/>
  <c r="L671" i="22"/>
  <c r="E671" i="22"/>
  <c r="P671" i="22" s="1"/>
  <c r="L669" i="22"/>
  <c r="G669" i="22"/>
  <c r="O666" i="22"/>
  <c r="N666" i="22"/>
  <c r="O665" i="22"/>
  <c r="N665" i="22"/>
  <c r="O664" i="22"/>
  <c r="N664" i="22"/>
  <c r="G664" i="22"/>
  <c r="F664" i="22"/>
  <c r="A654" i="22"/>
  <c r="L650" i="22"/>
  <c r="P650" i="22" s="1"/>
  <c r="E650" i="22"/>
  <c r="L648" i="22"/>
  <c r="G648" i="22"/>
  <c r="O645" i="22"/>
  <c r="N645" i="22"/>
  <c r="O644" i="22"/>
  <c r="N644" i="22"/>
  <c r="O643" i="22"/>
  <c r="N643" i="22"/>
  <c r="G643" i="22"/>
  <c r="F643" i="22"/>
  <c r="A633" i="22"/>
  <c r="L629" i="22"/>
  <c r="P629" i="22" s="1"/>
  <c r="E629" i="22"/>
  <c r="L627" i="22"/>
  <c r="G627" i="22"/>
  <c r="O624" i="22"/>
  <c r="N624" i="22"/>
  <c r="O623" i="22"/>
  <c r="N623" i="22"/>
  <c r="O622" i="22"/>
  <c r="N622" i="22"/>
  <c r="G622" i="22"/>
  <c r="F622" i="22"/>
  <c r="A612" i="22"/>
  <c r="L608" i="22"/>
  <c r="E608" i="22"/>
  <c r="P608" i="22" s="1"/>
  <c r="L606" i="22"/>
  <c r="G606" i="22"/>
  <c r="O603" i="22"/>
  <c r="N603" i="22"/>
  <c r="O602" i="22"/>
  <c r="N602" i="22"/>
  <c r="O601" i="22"/>
  <c r="N601" i="22"/>
  <c r="G601" i="22"/>
  <c r="F601" i="22"/>
  <c r="A591" i="22"/>
  <c r="L587" i="22"/>
  <c r="P587" i="22" s="1"/>
  <c r="E587" i="22"/>
  <c r="L585" i="22"/>
  <c r="G585" i="22"/>
  <c r="O582" i="22"/>
  <c r="N582" i="22"/>
  <c r="O581" i="22"/>
  <c r="N581" i="22"/>
  <c r="O580" i="22"/>
  <c r="N580" i="22"/>
  <c r="G580" i="22"/>
  <c r="F580" i="22"/>
  <c r="A570" i="22"/>
  <c r="L566" i="22"/>
  <c r="P566" i="22" s="1"/>
  <c r="E566" i="22"/>
  <c r="L564" i="22"/>
  <c r="G564" i="22"/>
  <c r="O561" i="22"/>
  <c r="N561" i="22"/>
  <c r="O560" i="22"/>
  <c r="N560" i="22"/>
  <c r="O559" i="22"/>
  <c r="N559" i="22"/>
  <c r="G559" i="22"/>
  <c r="F559" i="22"/>
  <c r="A549" i="22"/>
  <c r="L545" i="22"/>
  <c r="P545" i="22" s="1"/>
  <c r="E545" i="22"/>
  <c r="L543" i="22"/>
  <c r="G543" i="22"/>
  <c r="O540" i="22"/>
  <c r="N540" i="22"/>
  <c r="O539" i="22"/>
  <c r="N539" i="22"/>
  <c r="O538" i="22"/>
  <c r="N538" i="22"/>
  <c r="G538" i="22"/>
  <c r="F538" i="22"/>
  <c r="A528" i="22"/>
  <c r="L524" i="22"/>
  <c r="P524" i="22" s="1"/>
  <c r="E524" i="22"/>
  <c r="L522" i="22"/>
  <c r="G522" i="22"/>
  <c r="O519" i="22"/>
  <c r="N519" i="22"/>
  <c r="O518" i="22"/>
  <c r="N518" i="22"/>
  <c r="O517" i="22"/>
  <c r="N517" i="22"/>
  <c r="G517" i="22"/>
  <c r="F517" i="22"/>
  <c r="A507" i="22"/>
  <c r="L503" i="22"/>
  <c r="P503" i="22" s="1"/>
  <c r="E503" i="22"/>
  <c r="L501" i="22"/>
  <c r="G501" i="22"/>
  <c r="O498" i="22"/>
  <c r="N498" i="22"/>
  <c r="O497" i="22"/>
  <c r="N497" i="22"/>
  <c r="O496" i="22"/>
  <c r="N496" i="22"/>
  <c r="G496" i="22"/>
  <c r="F496" i="22"/>
  <c r="A486" i="22"/>
  <c r="L482" i="22"/>
  <c r="P482" i="22" s="1"/>
  <c r="E482" i="22"/>
  <c r="L480" i="22"/>
  <c r="G480" i="22"/>
  <c r="O477" i="22"/>
  <c r="N477" i="22"/>
  <c r="O476" i="22"/>
  <c r="N476" i="22"/>
  <c r="O475" i="22"/>
  <c r="N475" i="22"/>
  <c r="G475" i="22"/>
  <c r="F475" i="22"/>
  <c r="A465" i="22"/>
  <c r="P461" i="22"/>
  <c r="L461" i="22"/>
  <c r="E461" i="22"/>
  <c r="L459" i="22"/>
  <c r="G459" i="22"/>
  <c r="O456" i="22"/>
  <c r="N456" i="22"/>
  <c r="O455" i="22"/>
  <c r="N455" i="22"/>
  <c r="O454" i="22"/>
  <c r="N454" i="22"/>
  <c r="G454" i="22"/>
  <c r="F454" i="22"/>
  <c r="A444" i="22"/>
  <c r="P440" i="22"/>
  <c r="L440" i="22"/>
  <c r="E440" i="22"/>
  <c r="L438" i="22"/>
  <c r="G438" i="22"/>
  <c r="O435" i="22"/>
  <c r="N435" i="22"/>
  <c r="O434" i="22"/>
  <c r="N434" i="22"/>
  <c r="O433" i="22"/>
  <c r="N433" i="22"/>
  <c r="G433" i="22"/>
  <c r="F433" i="22"/>
  <c r="A423" i="22"/>
  <c r="L419" i="22"/>
  <c r="P419" i="22" s="1"/>
  <c r="E419" i="22"/>
  <c r="L417" i="22"/>
  <c r="G417" i="22"/>
  <c r="O414" i="22"/>
  <c r="N414" i="22"/>
  <c r="O413" i="22"/>
  <c r="N413" i="22"/>
  <c r="O412" i="22"/>
  <c r="N412" i="22"/>
  <c r="G412" i="22"/>
  <c r="F412" i="22"/>
  <c r="A402" i="22"/>
  <c r="L398" i="22"/>
  <c r="P398" i="22" s="1"/>
  <c r="E398" i="22"/>
  <c r="L396" i="22"/>
  <c r="G396" i="22"/>
  <c r="O393" i="22"/>
  <c r="N393" i="22"/>
  <c r="O392" i="22"/>
  <c r="N392" i="22"/>
  <c r="O391" i="22"/>
  <c r="N391" i="22"/>
  <c r="G391" i="22"/>
  <c r="F391" i="22"/>
  <c r="A381" i="22"/>
  <c r="L377" i="22"/>
  <c r="P377" i="22" s="1"/>
  <c r="E377" i="22"/>
  <c r="L375" i="22"/>
  <c r="G375" i="22"/>
  <c r="O372" i="22"/>
  <c r="N372" i="22"/>
  <c r="O371" i="22"/>
  <c r="N371" i="22"/>
  <c r="O370" i="22"/>
  <c r="N370" i="22"/>
  <c r="G370" i="22"/>
  <c r="F370" i="22"/>
  <c r="A360" i="22"/>
  <c r="L356" i="22"/>
  <c r="P356" i="22" s="1"/>
  <c r="E356" i="22"/>
  <c r="L354" i="22"/>
  <c r="G354" i="22"/>
  <c r="O351" i="22"/>
  <c r="N351" i="22"/>
  <c r="O350" i="22"/>
  <c r="N350" i="22"/>
  <c r="O349" i="22"/>
  <c r="N349" i="22"/>
  <c r="G349" i="22"/>
  <c r="F349" i="22"/>
  <c r="A339" i="22"/>
  <c r="L335" i="22"/>
  <c r="E335" i="22"/>
  <c r="P335" i="22" s="1"/>
  <c r="L333" i="22"/>
  <c r="G333" i="22"/>
  <c r="O330" i="22"/>
  <c r="N330" i="22"/>
  <c r="O329" i="22"/>
  <c r="N329" i="22"/>
  <c r="O328" i="22"/>
  <c r="N328" i="22"/>
  <c r="G328" i="22"/>
  <c r="F328" i="22"/>
  <c r="A318" i="22"/>
  <c r="L314" i="22"/>
  <c r="E314" i="22"/>
  <c r="P314" i="22" s="1"/>
  <c r="L312" i="22"/>
  <c r="G312" i="22"/>
  <c r="O309" i="22"/>
  <c r="N309" i="22"/>
  <c r="O308" i="22"/>
  <c r="N308" i="22"/>
  <c r="O307" i="22"/>
  <c r="N307" i="22"/>
  <c r="G307" i="22"/>
  <c r="F307" i="22"/>
  <c r="A297" i="22"/>
  <c r="L293" i="22"/>
  <c r="P293" i="22" s="1"/>
  <c r="E293" i="22"/>
  <c r="L291" i="22"/>
  <c r="G291" i="22"/>
  <c r="O288" i="22"/>
  <c r="N288" i="22"/>
  <c r="O287" i="22"/>
  <c r="N287" i="22"/>
  <c r="O286" i="22"/>
  <c r="N286" i="22"/>
  <c r="G286" i="22"/>
  <c r="F286" i="22"/>
  <c r="A276" i="22"/>
  <c r="L272" i="22"/>
  <c r="P272" i="22" s="1"/>
  <c r="E272" i="22"/>
  <c r="L270" i="22"/>
  <c r="G270" i="22"/>
  <c r="O267" i="22"/>
  <c r="N267" i="22"/>
  <c r="O266" i="22"/>
  <c r="N266" i="22"/>
  <c r="O265" i="22"/>
  <c r="N265" i="22"/>
  <c r="G265" i="22"/>
  <c r="F265" i="22"/>
  <c r="A255" i="22"/>
  <c r="L251" i="22"/>
  <c r="P251" i="22" s="1"/>
  <c r="E251" i="22"/>
  <c r="L249" i="22"/>
  <c r="G249" i="22"/>
  <c r="O246" i="22"/>
  <c r="N246" i="22"/>
  <c r="O245" i="22"/>
  <c r="N245" i="22"/>
  <c r="O244" i="22"/>
  <c r="N244" i="22"/>
  <c r="G244" i="22"/>
  <c r="F244" i="22"/>
  <c r="O225" i="22"/>
  <c r="N225" i="22"/>
  <c r="O224" i="22"/>
  <c r="N224" i="22"/>
  <c r="O223" i="22"/>
  <c r="N223" i="22"/>
  <c r="G223" i="22"/>
  <c r="F223" i="22"/>
  <c r="O204" i="22"/>
  <c r="N204" i="22"/>
  <c r="O203" i="22"/>
  <c r="N203" i="22"/>
  <c r="O202" i="22"/>
  <c r="N202" i="22"/>
  <c r="G202" i="22"/>
  <c r="F202" i="22"/>
  <c r="O183" i="22"/>
  <c r="N183" i="22"/>
  <c r="O182" i="22"/>
  <c r="N182" i="22"/>
  <c r="O181" i="22"/>
  <c r="N181" i="22"/>
  <c r="G181" i="22"/>
  <c r="F181" i="22"/>
  <c r="O162" i="22"/>
  <c r="N162" i="22"/>
  <c r="O161" i="22"/>
  <c r="N161" i="22"/>
  <c r="O160" i="22"/>
  <c r="N160" i="22"/>
  <c r="G160" i="22"/>
  <c r="F160" i="22"/>
  <c r="O141" i="22"/>
  <c r="N141" i="22"/>
  <c r="O140" i="22"/>
  <c r="N140" i="22"/>
  <c r="O139" i="22"/>
  <c r="N139" i="22"/>
  <c r="G139" i="22"/>
  <c r="F139" i="22"/>
  <c r="O120" i="22"/>
  <c r="N120" i="22"/>
  <c r="O119" i="22"/>
  <c r="N119" i="22"/>
  <c r="O118" i="22"/>
  <c r="N118" i="22"/>
  <c r="G118" i="22"/>
  <c r="F118" i="22"/>
  <c r="O99" i="22"/>
  <c r="N99" i="22"/>
  <c r="O98" i="22"/>
  <c r="N98" i="22"/>
  <c r="O97" i="22"/>
  <c r="N97" i="22"/>
  <c r="G97" i="22"/>
  <c r="F97" i="22"/>
  <c r="O78" i="22"/>
  <c r="N78" i="22"/>
  <c r="O77" i="22"/>
  <c r="N77" i="22"/>
  <c r="O76" i="22"/>
  <c r="N76" i="22"/>
  <c r="G76" i="22"/>
  <c r="F76" i="22"/>
  <c r="O57" i="22"/>
  <c r="N57" i="22"/>
  <c r="O56" i="22"/>
  <c r="N56" i="22"/>
  <c r="O55" i="22"/>
  <c r="N55" i="22"/>
  <c r="G55" i="22"/>
  <c r="F55" i="22"/>
  <c r="O36" i="22"/>
  <c r="N36" i="22"/>
  <c r="O35" i="22"/>
  <c r="N35" i="22"/>
  <c r="O34" i="22"/>
  <c r="N34" i="22"/>
  <c r="G34" i="22"/>
  <c r="F34" i="22"/>
  <c r="O708" i="17"/>
  <c r="N708" i="17"/>
  <c r="O707" i="17"/>
  <c r="N707" i="17"/>
  <c r="O706" i="17"/>
  <c r="N706" i="17"/>
  <c r="G706" i="17"/>
  <c r="F706" i="17"/>
  <c r="A696" i="17"/>
  <c r="L690" i="17"/>
  <c r="G690" i="17"/>
  <c r="O687" i="17"/>
  <c r="N687" i="17"/>
  <c r="O686" i="17"/>
  <c r="N686" i="17"/>
  <c r="O685" i="17"/>
  <c r="N685" i="17"/>
  <c r="G685" i="17"/>
  <c r="F685" i="17"/>
  <c r="A675" i="17"/>
  <c r="L669" i="17"/>
  <c r="G669" i="17"/>
  <c r="O666" i="17"/>
  <c r="N666" i="17"/>
  <c r="O665" i="17"/>
  <c r="N665" i="17"/>
  <c r="O664" i="17"/>
  <c r="N664" i="17"/>
  <c r="G664" i="17"/>
  <c r="F664" i="17"/>
  <c r="A654" i="17"/>
  <c r="L648" i="17"/>
  <c r="G648" i="17"/>
  <c r="O645" i="17"/>
  <c r="N645" i="17"/>
  <c r="O644" i="17"/>
  <c r="N644" i="17"/>
  <c r="O643" i="17"/>
  <c r="N643" i="17"/>
  <c r="G643" i="17"/>
  <c r="F643" i="17"/>
  <c r="A633" i="17"/>
  <c r="L627" i="17"/>
  <c r="G627" i="17"/>
  <c r="O624" i="17"/>
  <c r="N624" i="17"/>
  <c r="O623" i="17"/>
  <c r="N623" i="17"/>
  <c r="O622" i="17"/>
  <c r="O10" i="17" s="1"/>
  <c r="N622" i="17"/>
  <c r="G622" i="17"/>
  <c r="F622" i="17"/>
  <c r="A612" i="17"/>
  <c r="L606" i="17"/>
  <c r="G606" i="17"/>
  <c r="O603" i="17"/>
  <c r="N603" i="17"/>
  <c r="O602" i="17"/>
  <c r="N602" i="17"/>
  <c r="O601" i="17"/>
  <c r="N601" i="17"/>
  <c r="G601" i="17"/>
  <c r="F601" i="17"/>
  <c r="A591" i="17"/>
  <c r="L585" i="17"/>
  <c r="G585" i="17"/>
  <c r="O582" i="17"/>
  <c r="N582" i="17"/>
  <c r="O581" i="17"/>
  <c r="N581" i="17"/>
  <c r="O580" i="17"/>
  <c r="N580" i="17"/>
  <c r="G580" i="17"/>
  <c r="F580" i="17"/>
  <c r="A570" i="17"/>
  <c r="L564" i="17"/>
  <c r="G564" i="17"/>
  <c r="O561" i="17"/>
  <c r="N561" i="17"/>
  <c r="O560" i="17"/>
  <c r="N560" i="17"/>
  <c r="O559" i="17"/>
  <c r="N559" i="17"/>
  <c r="G559" i="17"/>
  <c r="F559" i="17"/>
  <c r="A549" i="17"/>
  <c r="L543" i="17"/>
  <c r="G543" i="17"/>
  <c r="O540" i="17"/>
  <c r="N540" i="17"/>
  <c r="O539" i="17"/>
  <c r="N539" i="17"/>
  <c r="O538" i="17"/>
  <c r="N538" i="17"/>
  <c r="G538" i="17"/>
  <c r="F538" i="17"/>
  <c r="A528" i="17"/>
  <c r="L522" i="17"/>
  <c r="G522" i="17"/>
  <c r="O519" i="17"/>
  <c r="N519" i="17"/>
  <c r="O518" i="17"/>
  <c r="N518" i="17"/>
  <c r="O517" i="17"/>
  <c r="N517" i="17"/>
  <c r="G517" i="17"/>
  <c r="F517" i="17"/>
  <c r="A507" i="17"/>
  <c r="L501" i="17"/>
  <c r="G501" i="17"/>
  <c r="O498" i="17"/>
  <c r="N498" i="17"/>
  <c r="O497" i="17"/>
  <c r="N497" i="17"/>
  <c r="O496" i="17"/>
  <c r="N496" i="17"/>
  <c r="G496" i="17"/>
  <c r="F496" i="17"/>
  <c r="A486" i="17"/>
  <c r="L480" i="17"/>
  <c r="G480" i="17"/>
  <c r="O477" i="17"/>
  <c r="N477" i="17"/>
  <c r="O476" i="17"/>
  <c r="N476" i="17"/>
  <c r="O475" i="17"/>
  <c r="N475" i="17"/>
  <c r="G475" i="17"/>
  <c r="F475" i="17"/>
  <c r="A465" i="17"/>
  <c r="L459" i="17"/>
  <c r="G459" i="17"/>
  <c r="O456" i="17"/>
  <c r="N456" i="17"/>
  <c r="O455" i="17"/>
  <c r="N455" i="17"/>
  <c r="O454" i="17"/>
  <c r="N454" i="17"/>
  <c r="G454" i="17"/>
  <c r="F454" i="17"/>
  <c r="A444" i="17"/>
  <c r="L438" i="17"/>
  <c r="G438" i="17"/>
  <c r="O435" i="17"/>
  <c r="N435" i="17"/>
  <c r="O434" i="17"/>
  <c r="N434" i="17"/>
  <c r="O433" i="17"/>
  <c r="N433" i="17"/>
  <c r="G433" i="17"/>
  <c r="F433" i="17"/>
  <c r="A423" i="17"/>
  <c r="L417" i="17"/>
  <c r="G417" i="17"/>
  <c r="O414" i="17"/>
  <c r="N414" i="17"/>
  <c r="O413" i="17"/>
  <c r="N413" i="17"/>
  <c r="O412" i="17"/>
  <c r="N412" i="17"/>
  <c r="G412" i="17"/>
  <c r="F412" i="17"/>
  <c r="A402" i="17"/>
  <c r="L396" i="17"/>
  <c r="G396" i="17"/>
  <c r="O393" i="17"/>
  <c r="N393" i="17"/>
  <c r="O392" i="17"/>
  <c r="N392" i="17"/>
  <c r="O391" i="17"/>
  <c r="N391" i="17"/>
  <c r="G391" i="17"/>
  <c r="F391" i="17"/>
  <c r="A381" i="17"/>
  <c r="L375" i="17"/>
  <c r="G375" i="17"/>
  <c r="O372" i="17"/>
  <c r="N372" i="17"/>
  <c r="O371" i="17"/>
  <c r="N371" i="17"/>
  <c r="O370" i="17"/>
  <c r="N370" i="17"/>
  <c r="G370" i="17"/>
  <c r="F370" i="17"/>
  <c r="A360" i="17"/>
  <c r="L354" i="17"/>
  <c r="G354" i="17"/>
  <c r="O351" i="17"/>
  <c r="N351" i="17"/>
  <c r="O350" i="17"/>
  <c r="N350" i="17"/>
  <c r="O349" i="17"/>
  <c r="N349" i="17"/>
  <c r="G349" i="17"/>
  <c r="F349" i="17"/>
  <c r="A339" i="17"/>
  <c r="L333" i="17"/>
  <c r="G333" i="17"/>
  <c r="O330" i="17"/>
  <c r="N330" i="17"/>
  <c r="O329" i="17"/>
  <c r="N329" i="17"/>
  <c r="O328" i="17"/>
  <c r="N328" i="17"/>
  <c r="G328" i="17"/>
  <c r="F328" i="17"/>
  <c r="A318" i="17"/>
  <c r="L312" i="17"/>
  <c r="G312" i="17"/>
  <c r="O309" i="17"/>
  <c r="N309" i="17"/>
  <c r="O308" i="17"/>
  <c r="N308" i="17"/>
  <c r="O307" i="17"/>
  <c r="N307" i="17"/>
  <c r="G307" i="17"/>
  <c r="F307" i="17"/>
  <c r="A297" i="17"/>
  <c r="L291" i="17"/>
  <c r="G291" i="17"/>
  <c r="O288" i="17"/>
  <c r="N288" i="17"/>
  <c r="O287" i="17"/>
  <c r="N287" i="17"/>
  <c r="O286" i="17"/>
  <c r="N286" i="17"/>
  <c r="G286" i="17"/>
  <c r="F286" i="17"/>
  <c r="A276" i="17"/>
  <c r="L270" i="17"/>
  <c r="G270" i="17"/>
  <c r="O267" i="17"/>
  <c r="N267" i="17"/>
  <c r="O266" i="17"/>
  <c r="N266" i="17"/>
  <c r="O265" i="17"/>
  <c r="N265" i="17"/>
  <c r="G265" i="17"/>
  <c r="F265" i="17"/>
  <c r="A255" i="17"/>
  <c r="L249" i="17"/>
  <c r="G249" i="17"/>
  <c r="O246" i="17"/>
  <c r="N246" i="17"/>
  <c r="O245" i="17"/>
  <c r="N245" i="17"/>
  <c r="O244" i="17"/>
  <c r="N244" i="17"/>
  <c r="G244" i="17"/>
  <c r="F244" i="17"/>
  <c r="O225" i="17"/>
  <c r="N225" i="17"/>
  <c r="O224" i="17"/>
  <c r="N224" i="17"/>
  <c r="O223" i="17"/>
  <c r="N223" i="17"/>
  <c r="G223" i="17"/>
  <c r="F223" i="17"/>
  <c r="O204" i="17"/>
  <c r="N204" i="17"/>
  <c r="O203" i="17"/>
  <c r="N203" i="17"/>
  <c r="O202" i="17"/>
  <c r="N202" i="17"/>
  <c r="G202" i="17"/>
  <c r="F202" i="17"/>
  <c r="O183" i="17"/>
  <c r="N183" i="17"/>
  <c r="O182" i="17"/>
  <c r="N182" i="17"/>
  <c r="O181" i="17"/>
  <c r="N181" i="17"/>
  <c r="G181" i="17"/>
  <c r="F181" i="17"/>
  <c r="O162" i="17"/>
  <c r="N162" i="17"/>
  <c r="O161" i="17"/>
  <c r="N161" i="17"/>
  <c r="O160" i="17"/>
  <c r="N160" i="17"/>
  <c r="G160" i="17"/>
  <c r="F160" i="17"/>
  <c r="O141" i="17"/>
  <c r="N141" i="17"/>
  <c r="O140" i="17"/>
  <c r="N140" i="17"/>
  <c r="O139" i="17"/>
  <c r="N139" i="17"/>
  <c r="G139" i="17"/>
  <c r="F139" i="17"/>
  <c r="O120" i="17"/>
  <c r="N120" i="17"/>
  <c r="O119" i="17"/>
  <c r="N119" i="17"/>
  <c r="O118" i="17"/>
  <c r="N118" i="17"/>
  <c r="G118" i="17"/>
  <c r="F118" i="17"/>
  <c r="O99" i="17"/>
  <c r="N99" i="17"/>
  <c r="O98" i="17"/>
  <c r="N98" i="17"/>
  <c r="O97" i="17"/>
  <c r="N97" i="17"/>
  <c r="G97" i="17"/>
  <c r="F97" i="17"/>
  <c r="O78" i="17"/>
  <c r="N78" i="17"/>
  <c r="O77" i="17"/>
  <c r="N77" i="17"/>
  <c r="O76" i="17"/>
  <c r="N76" i="17"/>
  <c r="G76" i="17"/>
  <c r="F76" i="17"/>
  <c r="O57" i="17"/>
  <c r="N57" i="17"/>
  <c r="O56" i="17"/>
  <c r="N56" i="17"/>
  <c r="O55" i="17"/>
  <c r="N55" i="17"/>
  <c r="G55" i="17"/>
  <c r="F55" i="17"/>
  <c r="O36" i="17"/>
  <c r="N36" i="17"/>
  <c r="O35" i="17"/>
  <c r="N35" i="17"/>
  <c r="O34" i="17"/>
  <c r="N34" i="17"/>
  <c r="G34" i="17"/>
  <c r="F34" i="17"/>
  <c r="E10" i="17"/>
  <c r="O14" i="17"/>
  <c r="E10" i="20"/>
  <c r="E10" i="10"/>
  <c r="O10" i="1"/>
  <c r="O10" i="10"/>
  <c r="T10" i="10"/>
  <c r="O14" i="10"/>
  <c r="O12" i="10"/>
  <c r="E14" i="10"/>
  <c r="E12" i="10"/>
  <c r="O708" i="10"/>
  <c r="N708" i="10"/>
  <c r="O707" i="10"/>
  <c r="N707" i="10"/>
  <c r="O706" i="10"/>
  <c r="N706" i="10"/>
  <c r="G706" i="10"/>
  <c r="F706" i="10"/>
  <c r="A696" i="10"/>
  <c r="L692" i="10"/>
  <c r="P692" i="10" s="1"/>
  <c r="E692" i="10"/>
  <c r="L690" i="10"/>
  <c r="G690" i="10"/>
  <c r="O687" i="10"/>
  <c r="N687" i="10"/>
  <c r="O686" i="10"/>
  <c r="N686" i="10"/>
  <c r="O685" i="10"/>
  <c r="N685" i="10"/>
  <c r="G685" i="10"/>
  <c r="F685" i="10"/>
  <c r="A675" i="10"/>
  <c r="L671" i="10"/>
  <c r="P671" i="10" s="1"/>
  <c r="E671" i="10"/>
  <c r="L669" i="10"/>
  <c r="G669" i="10"/>
  <c r="O666" i="10"/>
  <c r="N666" i="10"/>
  <c r="O665" i="10"/>
  <c r="N665" i="10"/>
  <c r="O664" i="10"/>
  <c r="N664" i="10"/>
  <c r="G664" i="10"/>
  <c r="F664" i="10"/>
  <c r="A654" i="10"/>
  <c r="L648" i="10"/>
  <c r="G648" i="10"/>
  <c r="O645" i="10"/>
  <c r="N645" i="10"/>
  <c r="O644" i="10"/>
  <c r="N644" i="10"/>
  <c r="O643" i="10"/>
  <c r="N643" i="10"/>
  <c r="G643" i="10"/>
  <c r="F643" i="10"/>
  <c r="A633" i="10"/>
  <c r="L627" i="10"/>
  <c r="G627" i="10"/>
  <c r="O624" i="10"/>
  <c r="N624" i="10"/>
  <c r="O623" i="10"/>
  <c r="N623" i="10"/>
  <c r="O622" i="10"/>
  <c r="N622" i="10"/>
  <c r="G622" i="10"/>
  <c r="F622" i="10"/>
  <c r="A612" i="10"/>
  <c r="L606" i="10"/>
  <c r="G606" i="10"/>
  <c r="O603" i="10"/>
  <c r="N603" i="10"/>
  <c r="O602" i="10"/>
  <c r="N602" i="10"/>
  <c r="O601" i="10"/>
  <c r="N601" i="10"/>
  <c r="G601" i="10"/>
  <c r="F601" i="10"/>
  <c r="A591" i="10"/>
  <c r="L585" i="10"/>
  <c r="G585" i="10"/>
  <c r="O582" i="10"/>
  <c r="N582" i="10"/>
  <c r="O581" i="10"/>
  <c r="N581" i="10"/>
  <c r="O580" i="10"/>
  <c r="N580" i="10"/>
  <c r="G580" i="10"/>
  <c r="F580" i="10"/>
  <c r="A570" i="10"/>
  <c r="L564" i="10"/>
  <c r="G564" i="10"/>
  <c r="O561" i="10"/>
  <c r="N561" i="10"/>
  <c r="O560" i="10"/>
  <c r="N560" i="10"/>
  <c r="O559" i="10"/>
  <c r="N559" i="10"/>
  <c r="G559" i="10"/>
  <c r="F559" i="10"/>
  <c r="A549" i="10"/>
  <c r="L543" i="10"/>
  <c r="G543" i="10"/>
  <c r="O540" i="10"/>
  <c r="N540" i="10"/>
  <c r="O539" i="10"/>
  <c r="N539" i="10"/>
  <c r="O538" i="10"/>
  <c r="N538" i="10"/>
  <c r="G538" i="10"/>
  <c r="F538" i="10"/>
  <c r="A528" i="10"/>
  <c r="L522" i="10"/>
  <c r="G522" i="10"/>
  <c r="O519" i="10"/>
  <c r="N519" i="10"/>
  <c r="O518" i="10"/>
  <c r="N518" i="10"/>
  <c r="O517" i="10"/>
  <c r="N517" i="10"/>
  <c r="G517" i="10"/>
  <c r="F517" i="10"/>
  <c r="A507" i="10"/>
  <c r="L501" i="10"/>
  <c r="G501" i="10"/>
  <c r="O498" i="10"/>
  <c r="N498" i="10"/>
  <c r="O497" i="10"/>
  <c r="N497" i="10"/>
  <c r="O496" i="10"/>
  <c r="N496" i="10"/>
  <c r="G496" i="10"/>
  <c r="F496" i="10"/>
  <c r="A486" i="10"/>
  <c r="L480" i="10"/>
  <c r="G480" i="10"/>
  <c r="O477" i="10"/>
  <c r="N477" i="10"/>
  <c r="O476" i="10"/>
  <c r="N476" i="10"/>
  <c r="O475" i="10"/>
  <c r="N475" i="10"/>
  <c r="G475" i="10"/>
  <c r="F475" i="10"/>
  <c r="A465" i="10"/>
  <c r="L459" i="10"/>
  <c r="G459" i="10"/>
  <c r="O456" i="10"/>
  <c r="N456" i="10"/>
  <c r="O455" i="10"/>
  <c r="N455" i="10"/>
  <c r="O454" i="10"/>
  <c r="N454" i="10"/>
  <c r="G454" i="10"/>
  <c r="F454" i="10"/>
  <c r="O435" i="10"/>
  <c r="N435" i="10"/>
  <c r="O434" i="10"/>
  <c r="N434" i="10"/>
  <c r="O433" i="10"/>
  <c r="N433" i="10"/>
  <c r="G433" i="10"/>
  <c r="F433" i="10"/>
  <c r="O414" i="10"/>
  <c r="N414" i="10"/>
  <c r="O413" i="10"/>
  <c r="N413" i="10"/>
  <c r="O412" i="10"/>
  <c r="N412" i="10"/>
  <c r="G412" i="10"/>
  <c r="F412" i="10"/>
  <c r="O393" i="10"/>
  <c r="N393" i="10"/>
  <c r="O392" i="10"/>
  <c r="N392" i="10"/>
  <c r="O391" i="10"/>
  <c r="N391" i="10"/>
  <c r="G391" i="10"/>
  <c r="F391" i="10"/>
  <c r="O372" i="10"/>
  <c r="N372" i="10"/>
  <c r="O371" i="10"/>
  <c r="N371" i="10"/>
  <c r="O370" i="10"/>
  <c r="N370" i="10"/>
  <c r="G370" i="10"/>
  <c r="F370" i="10"/>
  <c r="O351" i="10"/>
  <c r="N351" i="10"/>
  <c r="O350" i="10"/>
  <c r="N350" i="10"/>
  <c r="O349" i="10"/>
  <c r="N349" i="10"/>
  <c r="G349" i="10"/>
  <c r="F349" i="10"/>
  <c r="O330" i="10"/>
  <c r="N330" i="10"/>
  <c r="O329" i="10"/>
  <c r="N329" i="10"/>
  <c r="O328" i="10"/>
  <c r="N328" i="10"/>
  <c r="G328" i="10"/>
  <c r="F328" i="10"/>
  <c r="O309" i="10"/>
  <c r="N309" i="10"/>
  <c r="O308" i="10"/>
  <c r="N308" i="10"/>
  <c r="O307" i="10"/>
  <c r="N307" i="10"/>
  <c r="G307" i="10"/>
  <c r="F307" i="10"/>
  <c r="O288" i="10"/>
  <c r="N288" i="10"/>
  <c r="O287" i="10"/>
  <c r="N287" i="10"/>
  <c r="O286" i="10"/>
  <c r="N286" i="10"/>
  <c r="G286" i="10"/>
  <c r="F286" i="10"/>
  <c r="O267" i="10"/>
  <c r="N267" i="10"/>
  <c r="O266" i="10"/>
  <c r="N266" i="10"/>
  <c r="O265" i="10"/>
  <c r="N265" i="10"/>
  <c r="G265" i="10"/>
  <c r="F265" i="10"/>
  <c r="O246" i="10"/>
  <c r="N246" i="10"/>
  <c r="O245" i="10"/>
  <c r="N245" i="10"/>
  <c r="O244" i="10"/>
  <c r="N244" i="10"/>
  <c r="G244" i="10"/>
  <c r="F244" i="10"/>
  <c r="O225" i="10"/>
  <c r="N225" i="10"/>
  <c r="O224" i="10"/>
  <c r="N224" i="10"/>
  <c r="O223" i="10"/>
  <c r="N223" i="10"/>
  <c r="G223" i="10"/>
  <c r="F223" i="10"/>
  <c r="O204" i="10"/>
  <c r="N204" i="10"/>
  <c r="O203" i="10"/>
  <c r="N203" i="10"/>
  <c r="O202" i="10"/>
  <c r="N202" i="10"/>
  <c r="G202" i="10"/>
  <c r="F202" i="10"/>
  <c r="O183" i="10"/>
  <c r="N183" i="10"/>
  <c r="O182" i="10"/>
  <c r="N182" i="10"/>
  <c r="O181" i="10"/>
  <c r="N181" i="10"/>
  <c r="G181" i="10"/>
  <c r="F181" i="10"/>
  <c r="O162" i="10"/>
  <c r="N162" i="10"/>
  <c r="O161" i="10"/>
  <c r="N161" i="10"/>
  <c r="O160" i="10"/>
  <c r="N160" i="10"/>
  <c r="G160" i="10"/>
  <c r="F160" i="10"/>
  <c r="O141" i="10"/>
  <c r="N141" i="10"/>
  <c r="O140" i="10"/>
  <c r="N140" i="10"/>
  <c r="O139" i="10"/>
  <c r="N139" i="10"/>
  <c r="G139" i="10"/>
  <c r="F139" i="10"/>
  <c r="O120" i="10"/>
  <c r="N120" i="10"/>
  <c r="O119" i="10"/>
  <c r="N119" i="10"/>
  <c r="O118" i="10"/>
  <c r="N118" i="10"/>
  <c r="G118" i="10"/>
  <c r="F118" i="10"/>
  <c r="E14" i="11" l="1"/>
  <c r="O14" i="11"/>
  <c r="AA19" i="9" s="1"/>
  <c r="Q19" i="9" s="1"/>
  <c r="T10" i="11"/>
  <c r="X19" i="9" s="1"/>
  <c r="X20" i="9" s="1"/>
  <c r="AH20" i="9"/>
  <c r="AG20" i="9"/>
  <c r="P16" i="9"/>
  <c r="P20" i="9" s="1"/>
  <c r="P18" i="9"/>
  <c r="AA20" i="9"/>
  <c r="Q18" i="9"/>
  <c r="Z20" i="9"/>
  <c r="Q16" i="9"/>
  <c r="AJ20" i="9"/>
  <c r="P83" i="11"/>
  <c r="P125" i="11"/>
  <c r="P167" i="11"/>
  <c r="P209" i="11"/>
  <c r="P251" i="11"/>
  <c r="P293" i="11"/>
  <c r="P335" i="11"/>
  <c r="P377" i="11"/>
  <c r="P419" i="11"/>
  <c r="P461" i="11"/>
  <c r="P503" i="11"/>
  <c r="P545" i="11"/>
  <c r="P587" i="11"/>
  <c r="P41" i="11"/>
  <c r="P62" i="11"/>
  <c r="P104" i="11"/>
  <c r="P146" i="11"/>
  <c r="P188" i="11"/>
  <c r="P230" i="11"/>
  <c r="P272" i="11"/>
  <c r="P314" i="11"/>
  <c r="P356" i="11"/>
  <c r="P398" i="11"/>
  <c r="P440" i="11"/>
  <c r="P482" i="11"/>
  <c r="P524" i="11"/>
  <c r="P566" i="11"/>
  <c r="E14" i="17"/>
  <c r="O12" i="17"/>
  <c r="E12" i="17"/>
  <c r="O99" i="10"/>
  <c r="N99" i="10"/>
  <c r="O98" i="10"/>
  <c r="N98" i="10"/>
  <c r="O97" i="10"/>
  <c r="N97" i="10"/>
  <c r="G97" i="10"/>
  <c r="F97" i="10"/>
  <c r="O78" i="10"/>
  <c r="N78" i="10"/>
  <c r="O77" i="10"/>
  <c r="N77" i="10"/>
  <c r="O76" i="10"/>
  <c r="N76" i="10"/>
  <c r="G76" i="10"/>
  <c r="F76" i="10"/>
  <c r="O57" i="10"/>
  <c r="N57" i="10"/>
  <c r="O56" i="10"/>
  <c r="N56" i="10"/>
  <c r="O55" i="10"/>
  <c r="N55" i="10"/>
  <c r="G55" i="10"/>
  <c r="F55" i="10"/>
  <c r="O36" i="10"/>
  <c r="N36" i="10"/>
  <c r="O35" i="10"/>
  <c r="N35" i="10"/>
  <c r="O34" i="10"/>
  <c r="N34" i="10"/>
  <c r="G34" i="10"/>
  <c r="F34" i="10"/>
  <c r="O36" i="20"/>
  <c r="N36" i="20"/>
  <c r="O35" i="20"/>
  <c r="N35" i="20"/>
  <c r="O34" i="20"/>
  <c r="N34" i="20"/>
  <c r="G34" i="20"/>
  <c r="F34" i="20"/>
  <c r="O57" i="20"/>
  <c r="N57" i="20"/>
  <c r="O56" i="20"/>
  <c r="N56" i="20"/>
  <c r="O55" i="20"/>
  <c r="N55" i="20"/>
  <c r="G55" i="20"/>
  <c r="F55" i="20"/>
  <c r="O78" i="20"/>
  <c r="N78" i="20"/>
  <c r="O77" i="20"/>
  <c r="N77" i="20"/>
  <c r="O76" i="20"/>
  <c r="N76" i="20"/>
  <c r="G76" i="20"/>
  <c r="F76" i="20"/>
  <c r="O99" i="20"/>
  <c r="N99" i="20"/>
  <c r="O98" i="20"/>
  <c r="N98" i="20"/>
  <c r="O97" i="20"/>
  <c r="N97" i="20"/>
  <c r="G97" i="20"/>
  <c r="F97" i="20"/>
  <c r="O120" i="20"/>
  <c r="N120" i="20"/>
  <c r="O119" i="20"/>
  <c r="N119" i="20"/>
  <c r="O118" i="20"/>
  <c r="N118" i="20"/>
  <c r="G118" i="20"/>
  <c r="F118" i="20"/>
  <c r="O141" i="20"/>
  <c r="N141" i="20"/>
  <c r="O140" i="20"/>
  <c r="N140" i="20"/>
  <c r="O139" i="20"/>
  <c r="N139" i="20"/>
  <c r="G139" i="20"/>
  <c r="F139" i="20"/>
  <c r="O162" i="20"/>
  <c r="N162" i="20"/>
  <c r="O161" i="20"/>
  <c r="N161" i="20"/>
  <c r="O160" i="20"/>
  <c r="N160" i="20"/>
  <c r="G160" i="20"/>
  <c r="F160" i="20"/>
  <c r="O183" i="20"/>
  <c r="N183" i="20"/>
  <c r="O182" i="20"/>
  <c r="N182" i="20"/>
  <c r="O181" i="20"/>
  <c r="N181" i="20"/>
  <c r="G181" i="20"/>
  <c r="F181" i="20"/>
  <c r="O204" i="20"/>
  <c r="N204" i="20"/>
  <c r="O203" i="20"/>
  <c r="N203" i="20"/>
  <c r="O202" i="20"/>
  <c r="N202" i="20"/>
  <c r="G202" i="20"/>
  <c r="F202" i="20"/>
  <c r="O225" i="20"/>
  <c r="N225" i="20"/>
  <c r="O224" i="20"/>
  <c r="N224" i="20"/>
  <c r="O223" i="20"/>
  <c r="N223" i="20"/>
  <c r="G223" i="20"/>
  <c r="F223" i="20"/>
  <c r="O246" i="20"/>
  <c r="N246" i="20"/>
  <c r="O245" i="20"/>
  <c r="N245" i="20"/>
  <c r="O244" i="20"/>
  <c r="N244" i="20"/>
  <c r="G244" i="20"/>
  <c r="F244" i="20"/>
  <c r="O267" i="20"/>
  <c r="N267" i="20"/>
  <c r="O266" i="20"/>
  <c r="N266" i="20"/>
  <c r="O265" i="20"/>
  <c r="N265" i="20"/>
  <c r="G265" i="20"/>
  <c r="F265" i="20"/>
  <c r="O288" i="20"/>
  <c r="N288" i="20"/>
  <c r="O287" i="20"/>
  <c r="N287" i="20"/>
  <c r="O286" i="20"/>
  <c r="N286" i="20"/>
  <c r="G286" i="20"/>
  <c r="F286" i="20"/>
  <c r="O309" i="20"/>
  <c r="N309" i="20"/>
  <c r="O308" i="20"/>
  <c r="N308" i="20"/>
  <c r="O307" i="20"/>
  <c r="N307" i="20"/>
  <c r="G307" i="20"/>
  <c r="F307" i="20"/>
  <c r="O330" i="20"/>
  <c r="N330" i="20"/>
  <c r="O329" i="20"/>
  <c r="N329" i="20"/>
  <c r="O328" i="20"/>
  <c r="N328" i="20"/>
  <c r="G328" i="20"/>
  <c r="F328" i="20"/>
  <c r="O351" i="20"/>
  <c r="N351" i="20"/>
  <c r="O350" i="20"/>
  <c r="N350" i="20"/>
  <c r="O349" i="20"/>
  <c r="N349" i="20"/>
  <c r="G349" i="20"/>
  <c r="F349" i="20"/>
  <c r="O372" i="20"/>
  <c r="N372" i="20"/>
  <c r="O371" i="20"/>
  <c r="N371" i="20"/>
  <c r="O370" i="20"/>
  <c r="N370" i="20"/>
  <c r="G370" i="20"/>
  <c r="F370" i="20"/>
  <c r="O393" i="20"/>
  <c r="N393" i="20"/>
  <c r="O392" i="20"/>
  <c r="N392" i="20"/>
  <c r="O391" i="20"/>
  <c r="N391" i="20"/>
  <c r="G391" i="20"/>
  <c r="F391" i="20"/>
  <c r="O414" i="20"/>
  <c r="N414" i="20"/>
  <c r="O413" i="20"/>
  <c r="N413" i="20"/>
  <c r="O412" i="20"/>
  <c r="N412" i="20"/>
  <c r="G412" i="20"/>
  <c r="F412" i="20"/>
  <c r="O435" i="20"/>
  <c r="N435" i="20"/>
  <c r="O434" i="20"/>
  <c r="N434" i="20"/>
  <c r="O433" i="20"/>
  <c r="N433" i="20"/>
  <c r="G433" i="20"/>
  <c r="F433" i="20"/>
  <c r="O456" i="20"/>
  <c r="N456" i="20"/>
  <c r="O455" i="20"/>
  <c r="N455" i="20"/>
  <c r="O454" i="20"/>
  <c r="N454" i="20"/>
  <c r="G454" i="20"/>
  <c r="F454" i="20"/>
  <c r="O477" i="20"/>
  <c r="N477" i="20"/>
  <c r="O476" i="20"/>
  <c r="N476" i="20"/>
  <c r="O475" i="20"/>
  <c r="N475" i="20"/>
  <c r="G475" i="20"/>
  <c r="F475" i="20"/>
  <c r="O498" i="20"/>
  <c r="N498" i="20"/>
  <c r="O497" i="20"/>
  <c r="N497" i="20"/>
  <c r="O496" i="20"/>
  <c r="N496" i="20"/>
  <c r="G496" i="20"/>
  <c r="F496" i="20"/>
  <c r="O519" i="20"/>
  <c r="N519" i="20"/>
  <c r="O518" i="20"/>
  <c r="N518" i="20"/>
  <c r="O517" i="20"/>
  <c r="N517" i="20"/>
  <c r="G517" i="20"/>
  <c r="F517" i="20"/>
  <c r="O540" i="20"/>
  <c r="N540" i="20"/>
  <c r="O539" i="20"/>
  <c r="N539" i="20"/>
  <c r="O538" i="20"/>
  <c r="N538" i="20"/>
  <c r="G538" i="20"/>
  <c r="F538" i="20"/>
  <c r="O561" i="20"/>
  <c r="N561" i="20"/>
  <c r="O560" i="20"/>
  <c r="N560" i="20"/>
  <c r="O559" i="20"/>
  <c r="N559" i="20"/>
  <c r="G559" i="20"/>
  <c r="F559" i="20"/>
  <c r="O582" i="20"/>
  <c r="N582" i="20"/>
  <c r="O581" i="20"/>
  <c r="N581" i="20"/>
  <c r="E12" i="20" s="1"/>
  <c r="O580" i="20"/>
  <c r="N580" i="20"/>
  <c r="G580" i="20"/>
  <c r="F580" i="20"/>
  <c r="O603" i="20"/>
  <c r="N603" i="20"/>
  <c r="O602" i="20"/>
  <c r="N602" i="20"/>
  <c r="O601" i="20"/>
  <c r="N601" i="20"/>
  <c r="G601" i="20"/>
  <c r="F601" i="20"/>
  <c r="O624" i="20"/>
  <c r="N624" i="20"/>
  <c r="O623" i="20"/>
  <c r="N623" i="20"/>
  <c r="O622" i="20"/>
  <c r="N622" i="20"/>
  <c r="G622" i="20"/>
  <c r="F622" i="20"/>
  <c r="O708" i="20"/>
  <c r="N708" i="20"/>
  <c r="O707" i="20"/>
  <c r="N707" i="20"/>
  <c r="O706" i="20"/>
  <c r="N706" i="20"/>
  <c r="G706" i="20"/>
  <c r="F706" i="20"/>
  <c r="A696" i="20"/>
  <c r="L690" i="20"/>
  <c r="G690" i="20"/>
  <c r="O687" i="20"/>
  <c r="N687" i="20"/>
  <c r="O686" i="20"/>
  <c r="N686" i="20"/>
  <c r="O685" i="20"/>
  <c r="N685" i="20"/>
  <c r="G685" i="20"/>
  <c r="F685" i="20"/>
  <c r="A675" i="20"/>
  <c r="L669" i="20"/>
  <c r="G669" i="20"/>
  <c r="O666" i="20"/>
  <c r="N666" i="20"/>
  <c r="O665" i="20"/>
  <c r="N665" i="20"/>
  <c r="O664" i="20"/>
  <c r="N664" i="20"/>
  <c r="G664" i="20"/>
  <c r="F664" i="20"/>
  <c r="A654" i="20"/>
  <c r="L648" i="20"/>
  <c r="G648" i="20"/>
  <c r="O645" i="20"/>
  <c r="N645" i="20"/>
  <c r="O644" i="20"/>
  <c r="N644" i="20"/>
  <c r="O643" i="20"/>
  <c r="N643" i="20"/>
  <c r="G643" i="20"/>
  <c r="F643" i="20"/>
  <c r="O14" i="1"/>
  <c r="O12" i="1"/>
  <c r="E14" i="1"/>
  <c r="O351" i="1"/>
  <c r="N351" i="1"/>
  <c r="O350" i="1"/>
  <c r="N350" i="1"/>
  <c r="O349" i="1"/>
  <c r="N349" i="1"/>
  <c r="G349" i="1"/>
  <c r="F349" i="1"/>
  <c r="T10" i="1" s="1"/>
  <c r="E12" i="1"/>
  <c r="E10" i="1"/>
  <c r="O708" i="1"/>
  <c r="N708" i="1"/>
  <c r="O707" i="1"/>
  <c r="N707" i="1"/>
  <c r="O706" i="1"/>
  <c r="N706" i="1"/>
  <c r="G706" i="1"/>
  <c r="F706" i="1"/>
  <c r="A696" i="1"/>
  <c r="L690" i="1"/>
  <c r="G690" i="1"/>
  <c r="O687" i="1"/>
  <c r="N687" i="1"/>
  <c r="O686" i="1"/>
  <c r="N686" i="1"/>
  <c r="O685" i="1"/>
  <c r="N685" i="1"/>
  <c r="G685" i="1"/>
  <c r="F685" i="1"/>
  <c r="A675" i="1"/>
  <c r="L669" i="1"/>
  <c r="G669" i="1"/>
  <c r="O666" i="1"/>
  <c r="N666" i="1"/>
  <c r="O665" i="1"/>
  <c r="N665" i="1"/>
  <c r="O664" i="1"/>
  <c r="N664" i="1"/>
  <c r="G664" i="1"/>
  <c r="F664" i="1"/>
  <c r="A654" i="1"/>
  <c r="L648" i="1"/>
  <c r="G648" i="1"/>
  <c r="O645" i="1"/>
  <c r="N645" i="1"/>
  <c r="O644" i="1"/>
  <c r="N644" i="1"/>
  <c r="O643" i="1"/>
  <c r="N643" i="1"/>
  <c r="G643" i="1"/>
  <c r="F643" i="1"/>
  <c r="A633" i="1"/>
  <c r="L627" i="1"/>
  <c r="G627" i="1"/>
  <c r="O624" i="1"/>
  <c r="N624" i="1"/>
  <c r="O623" i="1"/>
  <c r="N623" i="1"/>
  <c r="O622" i="1"/>
  <c r="N622" i="1"/>
  <c r="G622" i="1"/>
  <c r="F622" i="1"/>
  <c r="A612" i="1"/>
  <c r="L606" i="1"/>
  <c r="G606" i="1"/>
  <c r="O603" i="1"/>
  <c r="N603" i="1"/>
  <c r="O602" i="1"/>
  <c r="N602" i="1"/>
  <c r="O601" i="1"/>
  <c r="N601" i="1"/>
  <c r="G601" i="1"/>
  <c r="F601" i="1"/>
  <c r="A591" i="1"/>
  <c r="L585" i="1"/>
  <c r="G585" i="1"/>
  <c r="O582" i="1"/>
  <c r="N582" i="1"/>
  <c r="O581" i="1"/>
  <c r="N581" i="1"/>
  <c r="O580" i="1"/>
  <c r="N580" i="1"/>
  <c r="G580" i="1"/>
  <c r="F580" i="1"/>
  <c r="A570" i="1"/>
  <c r="L564" i="1"/>
  <c r="G564" i="1"/>
  <c r="O561" i="1"/>
  <c r="N561" i="1"/>
  <c r="O560" i="1"/>
  <c r="N560" i="1"/>
  <c r="O559" i="1"/>
  <c r="N559" i="1"/>
  <c r="G559" i="1"/>
  <c r="F559" i="1"/>
  <c r="O540" i="1"/>
  <c r="N540" i="1"/>
  <c r="O539" i="1"/>
  <c r="N539" i="1"/>
  <c r="O538" i="1"/>
  <c r="N538" i="1"/>
  <c r="G538" i="1"/>
  <c r="F538" i="1"/>
  <c r="O519" i="1"/>
  <c r="N519" i="1"/>
  <c r="O518" i="1"/>
  <c r="N518" i="1"/>
  <c r="O517" i="1"/>
  <c r="N517" i="1"/>
  <c r="G517" i="1"/>
  <c r="F517" i="1"/>
  <c r="O498" i="1"/>
  <c r="N498" i="1"/>
  <c r="O497" i="1"/>
  <c r="N497" i="1"/>
  <c r="O496" i="1"/>
  <c r="N496" i="1"/>
  <c r="G496" i="1"/>
  <c r="F496" i="1"/>
  <c r="O477" i="1"/>
  <c r="N477" i="1"/>
  <c r="O476" i="1"/>
  <c r="N476" i="1"/>
  <c r="O475" i="1"/>
  <c r="N475" i="1"/>
  <c r="G475" i="1"/>
  <c r="F475" i="1"/>
  <c r="O456" i="1"/>
  <c r="N456" i="1"/>
  <c r="O455" i="1"/>
  <c r="N455" i="1"/>
  <c r="O454" i="1"/>
  <c r="N454" i="1"/>
  <c r="G454" i="1"/>
  <c r="F454" i="1"/>
  <c r="O435" i="1"/>
  <c r="N435" i="1"/>
  <c r="O434" i="1"/>
  <c r="N434" i="1"/>
  <c r="O433" i="1"/>
  <c r="N433" i="1"/>
  <c r="G433" i="1"/>
  <c r="F433" i="1"/>
  <c r="O414" i="1"/>
  <c r="N414" i="1"/>
  <c r="O413" i="1"/>
  <c r="N413" i="1"/>
  <c r="O412" i="1"/>
  <c r="N412" i="1"/>
  <c r="G412" i="1"/>
  <c r="F412" i="1"/>
  <c r="O393" i="1"/>
  <c r="N393" i="1"/>
  <c r="O392" i="1"/>
  <c r="N392" i="1"/>
  <c r="O391" i="1"/>
  <c r="N391" i="1"/>
  <c r="G391" i="1"/>
  <c r="F391" i="1"/>
  <c r="O372" i="1"/>
  <c r="N372" i="1"/>
  <c r="O371" i="1"/>
  <c r="N371" i="1"/>
  <c r="O370" i="1"/>
  <c r="N370" i="1"/>
  <c r="G370" i="1"/>
  <c r="F370" i="1"/>
  <c r="O330" i="1"/>
  <c r="N330" i="1"/>
  <c r="O329" i="1"/>
  <c r="N329" i="1"/>
  <c r="O328" i="1"/>
  <c r="N328" i="1"/>
  <c r="G328" i="1"/>
  <c r="F328" i="1"/>
  <c r="O309" i="1"/>
  <c r="N309" i="1"/>
  <c r="O308" i="1"/>
  <c r="N308" i="1"/>
  <c r="O307" i="1"/>
  <c r="N307" i="1"/>
  <c r="G307" i="1"/>
  <c r="F307" i="1"/>
  <c r="O288" i="1"/>
  <c r="N288" i="1"/>
  <c r="O287" i="1"/>
  <c r="N287" i="1"/>
  <c r="O286" i="1"/>
  <c r="N286" i="1"/>
  <c r="G286" i="1"/>
  <c r="F286" i="1"/>
  <c r="O267" i="1"/>
  <c r="N267" i="1"/>
  <c r="O266" i="1"/>
  <c r="N266" i="1"/>
  <c r="O265" i="1"/>
  <c r="N265" i="1"/>
  <c r="G265" i="1"/>
  <c r="F265" i="1"/>
  <c r="O246" i="1"/>
  <c r="N246" i="1"/>
  <c r="O245" i="1"/>
  <c r="N245" i="1"/>
  <c r="O244" i="1"/>
  <c r="N244" i="1"/>
  <c r="G244" i="1"/>
  <c r="F244" i="1"/>
  <c r="O225" i="1"/>
  <c r="N225" i="1"/>
  <c r="O224" i="1"/>
  <c r="N224" i="1"/>
  <c r="O223" i="1"/>
  <c r="N223" i="1"/>
  <c r="G223" i="1"/>
  <c r="F223" i="1"/>
  <c r="O204" i="1"/>
  <c r="N204" i="1"/>
  <c r="O203" i="1"/>
  <c r="N203" i="1"/>
  <c r="O202" i="1"/>
  <c r="N202" i="1"/>
  <c r="G202" i="1"/>
  <c r="F202" i="1"/>
  <c r="O183" i="1"/>
  <c r="N183" i="1"/>
  <c r="O182" i="1"/>
  <c r="N182" i="1"/>
  <c r="O181" i="1"/>
  <c r="N181" i="1"/>
  <c r="G181" i="1"/>
  <c r="F181" i="1"/>
  <c r="O162" i="1"/>
  <c r="N162" i="1"/>
  <c r="O161" i="1"/>
  <c r="N161" i="1"/>
  <c r="O160" i="1"/>
  <c r="N160" i="1"/>
  <c r="G160" i="1"/>
  <c r="F160" i="1"/>
  <c r="O141" i="1"/>
  <c r="N141" i="1"/>
  <c r="O140" i="1"/>
  <c r="N140" i="1"/>
  <c r="O139" i="1"/>
  <c r="N139" i="1"/>
  <c r="G139" i="1"/>
  <c r="F139" i="1"/>
  <c r="O120" i="1"/>
  <c r="N120" i="1"/>
  <c r="O119" i="1"/>
  <c r="N119" i="1"/>
  <c r="O118" i="1"/>
  <c r="N118" i="1"/>
  <c r="G118" i="1"/>
  <c r="F118" i="1"/>
  <c r="O99" i="1"/>
  <c r="N99" i="1"/>
  <c r="O98" i="1"/>
  <c r="N98" i="1"/>
  <c r="O97" i="1"/>
  <c r="N97" i="1"/>
  <c r="G97" i="1"/>
  <c r="F97" i="1"/>
  <c r="O78" i="1"/>
  <c r="N78" i="1"/>
  <c r="O77" i="1"/>
  <c r="N77" i="1"/>
  <c r="O76" i="1"/>
  <c r="N76" i="1"/>
  <c r="G76" i="1"/>
  <c r="F76" i="1"/>
  <c r="O57" i="1"/>
  <c r="N57" i="1"/>
  <c r="O56" i="1"/>
  <c r="N56" i="1"/>
  <c r="O55" i="1"/>
  <c r="N55" i="1"/>
  <c r="G55" i="1"/>
  <c r="F55" i="1"/>
  <c r="O36" i="1"/>
  <c r="N36" i="1"/>
  <c r="O35" i="1"/>
  <c r="N35" i="1"/>
  <c r="O34" i="1"/>
  <c r="N34" i="1"/>
  <c r="G34" i="1"/>
  <c r="F34" i="1"/>
  <c r="Q20" i="9" l="1"/>
  <c r="F23" i="9" s="1"/>
  <c r="T10" i="20"/>
  <c r="E14" i="20"/>
  <c r="O12" i="20"/>
  <c r="O14" i="20"/>
  <c r="B48" i="25" l="1"/>
  <c r="M48" i="25"/>
  <c r="B49" i="25"/>
  <c r="M49" i="25"/>
  <c r="B50" i="25"/>
  <c r="M50" i="25"/>
  <c r="B51" i="25"/>
  <c r="M51" i="25"/>
  <c r="B52" i="25"/>
  <c r="M52" i="25"/>
  <c r="B53" i="25"/>
  <c r="M53" i="25"/>
  <c r="B54" i="25"/>
  <c r="M54" i="25"/>
  <c r="B55" i="25"/>
  <c r="M55" i="25"/>
  <c r="B56" i="25"/>
  <c r="M56" i="25"/>
  <c r="B57" i="25"/>
  <c r="M57" i="25"/>
  <c r="B58" i="25"/>
  <c r="M58" i="25"/>
  <c r="B59" i="25"/>
  <c r="M59" i="25"/>
  <c r="B60" i="25"/>
  <c r="M60" i="25"/>
  <c r="B61" i="25"/>
  <c r="M61" i="25"/>
  <c r="B62" i="25"/>
  <c r="M62" i="25"/>
  <c r="B63" i="25"/>
  <c r="M63" i="25"/>
  <c r="B64" i="25"/>
  <c r="M64" i="25"/>
  <c r="B65" i="25"/>
  <c r="M65" i="25"/>
  <c r="B66" i="25"/>
  <c r="M66" i="25"/>
  <c r="H21" i="25"/>
  <c r="I21" i="25" s="1"/>
  <c r="O21" i="25"/>
  <c r="P21" i="25" s="1"/>
  <c r="H22" i="25"/>
  <c r="O22" i="25"/>
  <c r="P22" i="25" s="1"/>
  <c r="Q22" i="25" s="1"/>
  <c r="H23" i="25"/>
  <c r="I23" i="25"/>
  <c r="O23" i="25"/>
  <c r="P23" i="25" s="1"/>
  <c r="H24" i="25"/>
  <c r="O24" i="25"/>
  <c r="P24" i="25" s="1"/>
  <c r="H25" i="25"/>
  <c r="O25" i="25"/>
  <c r="P25" i="25" s="1"/>
  <c r="H26" i="25"/>
  <c r="O26" i="25"/>
  <c r="P26" i="25" s="1"/>
  <c r="Q26" i="25" s="1"/>
  <c r="B54" i="15"/>
  <c r="M54" i="15"/>
  <c r="B55" i="15"/>
  <c r="M55" i="15"/>
  <c r="B56" i="15"/>
  <c r="M56" i="15"/>
  <c r="B57" i="15"/>
  <c r="M57" i="15"/>
  <c r="B58" i="15"/>
  <c r="M58" i="15"/>
  <c r="B59" i="15"/>
  <c r="M59" i="15"/>
  <c r="B60" i="15"/>
  <c r="M60" i="15"/>
  <c r="B61" i="15"/>
  <c r="M61" i="15"/>
  <c r="B62" i="15"/>
  <c r="M62" i="15"/>
  <c r="B63" i="15"/>
  <c r="M63" i="15"/>
  <c r="B64" i="15"/>
  <c r="M64" i="15"/>
  <c r="B65" i="15"/>
  <c r="M65" i="15"/>
  <c r="B66" i="15"/>
  <c r="M66" i="15"/>
  <c r="B67" i="15"/>
  <c r="M67" i="15"/>
  <c r="B68" i="15"/>
  <c r="M68" i="15"/>
  <c r="B69" i="15"/>
  <c r="M69" i="15"/>
  <c r="B70" i="15"/>
  <c r="M70" i="15"/>
  <c r="B71" i="15"/>
  <c r="M71" i="15"/>
  <c r="B72" i="15"/>
  <c r="M72" i="15"/>
  <c r="B73" i="15"/>
  <c r="M73" i="15"/>
  <c r="B74" i="15"/>
  <c r="M74" i="15"/>
  <c r="B75" i="15"/>
  <c r="M75" i="15"/>
  <c r="B76" i="15"/>
  <c r="M76" i="15"/>
  <c r="B77" i="15"/>
  <c r="M77" i="15"/>
  <c r="H20" i="15"/>
  <c r="I20" i="15" s="1"/>
  <c r="O20" i="15"/>
  <c r="P20" i="15" s="1"/>
  <c r="H21" i="15"/>
  <c r="I21" i="15" s="1"/>
  <c r="J21" i="15" s="1"/>
  <c r="O21" i="15"/>
  <c r="P21" i="15" s="1"/>
  <c r="Q21" i="15" s="1"/>
  <c r="H22" i="15"/>
  <c r="I22" i="15" s="1"/>
  <c r="J22" i="15" s="1"/>
  <c r="O22" i="15"/>
  <c r="P22" i="15" s="1"/>
  <c r="H23" i="15"/>
  <c r="I23" i="15" s="1"/>
  <c r="J23" i="15" s="1"/>
  <c r="O23" i="15"/>
  <c r="H24" i="15"/>
  <c r="I24" i="15" s="1"/>
  <c r="O24" i="15"/>
  <c r="P24" i="15" s="1"/>
  <c r="H25" i="15"/>
  <c r="I25" i="15"/>
  <c r="J25" i="15" s="1"/>
  <c r="O25" i="15"/>
  <c r="P25" i="15" s="1"/>
  <c r="Q25" i="15" s="1"/>
  <c r="H26" i="15"/>
  <c r="I26" i="15" s="1"/>
  <c r="J26" i="15" s="1"/>
  <c r="O26" i="15"/>
  <c r="P26" i="15" s="1"/>
  <c r="H27" i="15"/>
  <c r="I27" i="15" s="1"/>
  <c r="O27" i="15"/>
  <c r="P27" i="15"/>
  <c r="Q27" i="15" s="1"/>
  <c r="H28" i="15"/>
  <c r="I28" i="15" s="1"/>
  <c r="O28" i="15"/>
  <c r="P28" i="15" s="1"/>
  <c r="H29" i="15"/>
  <c r="I29" i="15" s="1"/>
  <c r="J29" i="15" s="1"/>
  <c r="O29" i="15"/>
  <c r="P29" i="15" s="1"/>
  <c r="Q29" i="15" s="1"/>
  <c r="H30" i="15"/>
  <c r="I30" i="15" s="1"/>
  <c r="J30" i="15" s="1"/>
  <c r="O30" i="15"/>
  <c r="P30" i="15" s="1"/>
  <c r="H31" i="15"/>
  <c r="O31" i="15"/>
  <c r="P31" i="15" s="1"/>
  <c r="H32" i="15"/>
  <c r="I32" i="15" s="1"/>
  <c r="O32" i="15"/>
  <c r="P32" i="15" s="1"/>
  <c r="H33" i="15"/>
  <c r="I33" i="15" s="1"/>
  <c r="J33" i="15" s="1"/>
  <c r="O33" i="15"/>
  <c r="P33" i="15" s="1"/>
  <c r="Q33" i="15" s="1"/>
  <c r="H34" i="15"/>
  <c r="I34" i="15" s="1"/>
  <c r="J34" i="15" s="1"/>
  <c r="O34" i="15"/>
  <c r="P34" i="15" s="1"/>
  <c r="H35" i="15"/>
  <c r="I35" i="15" s="1"/>
  <c r="O35" i="15"/>
  <c r="Q35" i="15" s="1"/>
  <c r="P35" i="15"/>
  <c r="H36" i="15"/>
  <c r="I36" i="15" s="1"/>
  <c r="O36" i="15"/>
  <c r="P36" i="15" s="1"/>
  <c r="H37" i="15"/>
  <c r="I37" i="15" s="1"/>
  <c r="J37" i="15" s="1"/>
  <c r="O37" i="15"/>
  <c r="P37" i="15" s="1"/>
  <c r="Q37" i="15" s="1"/>
  <c r="H20" i="13"/>
  <c r="I20" i="13" s="1"/>
  <c r="O20" i="13"/>
  <c r="P20" i="13" s="1"/>
  <c r="H21" i="13"/>
  <c r="J21" i="13" s="1"/>
  <c r="I21" i="13"/>
  <c r="O21" i="13"/>
  <c r="P21" i="13" s="1"/>
  <c r="Q21" i="13" s="1"/>
  <c r="H22" i="13"/>
  <c r="I22" i="13" s="1"/>
  <c r="J22" i="13" s="1"/>
  <c r="O22" i="13"/>
  <c r="P22" i="13" s="1"/>
  <c r="H23" i="13"/>
  <c r="I23" i="13"/>
  <c r="J23" i="13" s="1"/>
  <c r="O23" i="13"/>
  <c r="P23" i="13"/>
  <c r="Q23" i="13"/>
  <c r="H24" i="13"/>
  <c r="I24" i="13" s="1"/>
  <c r="O24" i="13"/>
  <c r="P24" i="13" s="1"/>
  <c r="H25" i="13"/>
  <c r="J25" i="13" s="1"/>
  <c r="I25" i="13"/>
  <c r="O25" i="13"/>
  <c r="P25" i="13" s="1"/>
  <c r="Q25" i="13" s="1"/>
  <c r="H26" i="13"/>
  <c r="I26" i="13"/>
  <c r="J26" i="13"/>
  <c r="O26" i="13"/>
  <c r="P26" i="13" s="1"/>
  <c r="H27" i="13"/>
  <c r="I27" i="13"/>
  <c r="J27" i="13" s="1"/>
  <c r="O27" i="13"/>
  <c r="P27" i="13"/>
  <c r="Q27" i="13"/>
  <c r="H28" i="13"/>
  <c r="I28" i="13" s="1"/>
  <c r="O28" i="13"/>
  <c r="P28" i="13" s="1"/>
  <c r="H29" i="13"/>
  <c r="J29" i="13" s="1"/>
  <c r="I29" i="13"/>
  <c r="O29" i="13"/>
  <c r="P29" i="13" s="1"/>
  <c r="Q29" i="13" s="1"/>
  <c r="H30" i="13"/>
  <c r="I30" i="13"/>
  <c r="J30" i="13"/>
  <c r="O30" i="13"/>
  <c r="P30" i="13" s="1"/>
  <c r="H31" i="13"/>
  <c r="J31" i="13" s="1"/>
  <c r="I31" i="13"/>
  <c r="O31" i="13"/>
  <c r="P31" i="13"/>
  <c r="Q31" i="13"/>
  <c r="H32" i="13"/>
  <c r="I32" i="13" s="1"/>
  <c r="O32" i="13"/>
  <c r="P32" i="13" s="1"/>
  <c r="H33" i="13"/>
  <c r="J33" i="13" s="1"/>
  <c r="I33" i="13"/>
  <c r="O33" i="13"/>
  <c r="P33" i="13" s="1"/>
  <c r="Q33" i="13" s="1"/>
  <c r="H34" i="13"/>
  <c r="I34" i="13"/>
  <c r="J34" i="13"/>
  <c r="O34" i="13"/>
  <c r="P34" i="13" s="1"/>
  <c r="H35" i="13"/>
  <c r="J35" i="13" s="1"/>
  <c r="I35" i="13"/>
  <c r="O35" i="13"/>
  <c r="P35" i="13"/>
  <c r="Q35" i="13"/>
  <c r="H36" i="13"/>
  <c r="I36" i="13" s="1"/>
  <c r="O36" i="13"/>
  <c r="P36" i="13" s="1"/>
  <c r="H37" i="13"/>
  <c r="J37" i="13" s="1"/>
  <c r="I37" i="13"/>
  <c r="O37" i="13"/>
  <c r="P37" i="13" s="1"/>
  <c r="Q37" i="13" s="1"/>
  <c r="H38" i="13"/>
  <c r="I38" i="13"/>
  <c r="J38" i="13"/>
  <c r="O38" i="13"/>
  <c r="P38" i="13" s="1"/>
  <c r="H39" i="13"/>
  <c r="J39" i="13" s="1"/>
  <c r="I39" i="13"/>
  <c r="O39" i="13"/>
  <c r="P39" i="13"/>
  <c r="Q39" i="13"/>
  <c r="H40" i="13"/>
  <c r="I40" i="13" s="1"/>
  <c r="O40" i="13"/>
  <c r="P40" i="13" s="1"/>
  <c r="H41" i="13"/>
  <c r="J41" i="13" s="1"/>
  <c r="I41" i="13"/>
  <c r="O41" i="13"/>
  <c r="P41" i="13" s="1"/>
  <c r="Q41" i="13" s="1"/>
  <c r="H42" i="13"/>
  <c r="I42" i="13"/>
  <c r="J42" i="13"/>
  <c r="O42" i="13"/>
  <c r="P42" i="13" s="1"/>
  <c r="B62" i="13"/>
  <c r="M62" i="13"/>
  <c r="B63" i="13"/>
  <c r="M63" i="13"/>
  <c r="B64" i="13"/>
  <c r="M64" i="13"/>
  <c r="B65" i="13"/>
  <c r="M65" i="13"/>
  <c r="B66" i="13"/>
  <c r="M66" i="13"/>
  <c r="B67" i="13"/>
  <c r="M67" i="13"/>
  <c r="B68" i="13"/>
  <c r="M68" i="13"/>
  <c r="B69" i="13"/>
  <c r="M69" i="13"/>
  <c r="B70" i="13"/>
  <c r="M70" i="13"/>
  <c r="B71" i="13"/>
  <c r="M71" i="13"/>
  <c r="B72" i="13"/>
  <c r="M72" i="13"/>
  <c r="B73" i="13"/>
  <c r="M73" i="13"/>
  <c r="B74" i="13"/>
  <c r="M74" i="13"/>
  <c r="B75" i="13"/>
  <c r="M75" i="13"/>
  <c r="B76" i="13"/>
  <c r="M76" i="13"/>
  <c r="B77" i="13"/>
  <c r="M77" i="13"/>
  <c r="B78" i="13"/>
  <c r="M78" i="13"/>
  <c r="B79" i="13"/>
  <c r="M79" i="13"/>
  <c r="B80" i="13"/>
  <c r="M80" i="13"/>
  <c r="B81" i="13"/>
  <c r="M81" i="13"/>
  <c r="B82" i="13"/>
  <c r="M82" i="13"/>
  <c r="B83" i="13"/>
  <c r="M83" i="13"/>
  <c r="B84" i="13"/>
  <c r="M84" i="13"/>
  <c r="B85" i="13"/>
  <c r="M85" i="13"/>
  <c r="B86" i="13"/>
  <c r="M86" i="13"/>
  <c r="H20" i="24"/>
  <c r="I20" i="24" s="1"/>
  <c r="O20" i="24"/>
  <c r="P20" i="24" s="1"/>
  <c r="Q20" i="24" s="1"/>
  <c r="H21" i="24"/>
  <c r="O21" i="24"/>
  <c r="P21" i="24" s="1"/>
  <c r="H22" i="24"/>
  <c r="I22" i="24"/>
  <c r="J22" i="24"/>
  <c r="O22" i="24"/>
  <c r="P22" i="24" s="1"/>
  <c r="H23" i="24"/>
  <c r="I23" i="24"/>
  <c r="J23" i="24" s="1"/>
  <c r="O23" i="24"/>
  <c r="Q23" i="24" s="1"/>
  <c r="P23" i="24"/>
  <c r="H24" i="24"/>
  <c r="I24" i="24" s="1"/>
  <c r="O24" i="24"/>
  <c r="P24" i="24" s="1"/>
  <c r="Q24" i="24" s="1"/>
  <c r="H25" i="24"/>
  <c r="O25" i="24"/>
  <c r="P25" i="24" s="1"/>
  <c r="Q25" i="24" s="1"/>
  <c r="H26" i="24"/>
  <c r="I26" i="24"/>
  <c r="J26" i="24"/>
  <c r="O26" i="24"/>
  <c r="P26" i="24" s="1"/>
  <c r="H27" i="24"/>
  <c r="J27" i="24" s="1"/>
  <c r="I27" i="24"/>
  <c r="O27" i="24"/>
  <c r="Q27" i="24" s="1"/>
  <c r="P27" i="24"/>
  <c r="H28" i="24"/>
  <c r="I28" i="24" s="1"/>
  <c r="O28" i="24"/>
  <c r="P28" i="24" s="1"/>
  <c r="Q28" i="24" s="1"/>
  <c r="H29" i="24"/>
  <c r="O29" i="24"/>
  <c r="P29" i="24" s="1"/>
  <c r="Q29" i="24" s="1"/>
  <c r="H30" i="24"/>
  <c r="I30" i="24"/>
  <c r="J30" i="24"/>
  <c r="O30" i="24"/>
  <c r="P30" i="24" s="1"/>
  <c r="H31" i="24"/>
  <c r="I31" i="24"/>
  <c r="J31" i="24" s="1"/>
  <c r="O31" i="24"/>
  <c r="Q31" i="24" s="1"/>
  <c r="P31" i="24"/>
  <c r="H32" i="24"/>
  <c r="I32" i="24" s="1"/>
  <c r="O32" i="24"/>
  <c r="P32" i="24" s="1"/>
  <c r="Q32" i="24" s="1"/>
  <c r="H33" i="24"/>
  <c r="O33" i="24"/>
  <c r="P33" i="24" s="1"/>
  <c r="Q33" i="24" s="1"/>
  <c r="H34" i="24"/>
  <c r="I34" i="24"/>
  <c r="J34" i="24"/>
  <c r="O34" i="24"/>
  <c r="P34" i="24" s="1"/>
  <c r="H35" i="24"/>
  <c r="J35" i="24" s="1"/>
  <c r="I35" i="24"/>
  <c r="O35" i="24"/>
  <c r="Q35" i="24" s="1"/>
  <c r="P35" i="24"/>
  <c r="B59" i="24"/>
  <c r="M59" i="24"/>
  <c r="B60" i="24"/>
  <c r="M60" i="24"/>
  <c r="B61" i="24"/>
  <c r="M61" i="24"/>
  <c r="B62" i="24"/>
  <c r="M62" i="24"/>
  <c r="B63" i="24"/>
  <c r="M63" i="24"/>
  <c r="B64" i="24"/>
  <c r="M64" i="24"/>
  <c r="B65" i="24"/>
  <c r="M65" i="24"/>
  <c r="B66" i="24"/>
  <c r="M66" i="24"/>
  <c r="B67" i="24"/>
  <c r="M67" i="24"/>
  <c r="B68" i="24"/>
  <c r="M68" i="24"/>
  <c r="B69" i="24"/>
  <c r="M69" i="24"/>
  <c r="B70" i="24"/>
  <c r="M70" i="24"/>
  <c r="B71" i="24"/>
  <c r="M71" i="24"/>
  <c r="B72" i="24"/>
  <c r="M72" i="24"/>
  <c r="B73" i="24"/>
  <c r="M73" i="24"/>
  <c r="B74" i="24"/>
  <c r="M74" i="24"/>
  <c r="B51" i="3"/>
  <c r="M51" i="3"/>
  <c r="B52" i="3"/>
  <c r="M52" i="3"/>
  <c r="B53" i="3"/>
  <c r="M53" i="3"/>
  <c r="B54" i="3"/>
  <c r="M54" i="3"/>
  <c r="B55" i="3"/>
  <c r="M55" i="3"/>
  <c r="B56" i="3"/>
  <c r="M56" i="3"/>
  <c r="B57" i="3"/>
  <c r="M57" i="3"/>
  <c r="B58" i="3"/>
  <c r="M58" i="3"/>
  <c r="B59" i="3"/>
  <c r="M59" i="3"/>
  <c r="H21" i="3"/>
  <c r="I21" i="3" s="1"/>
  <c r="H22" i="3"/>
  <c r="I22" i="3" s="1"/>
  <c r="J22" i="3" s="1"/>
  <c r="H23" i="3"/>
  <c r="H24" i="3"/>
  <c r="I24" i="3" s="1"/>
  <c r="J24" i="3" s="1"/>
  <c r="H25" i="3"/>
  <c r="I25" i="3" s="1"/>
  <c r="H26" i="3"/>
  <c r="I26" i="3" s="1"/>
  <c r="H27" i="3"/>
  <c r="I27" i="3" s="1"/>
  <c r="J27" i="3" s="1"/>
  <c r="H28" i="3"/>
  <c r="I28" i="3" s="1"/>
  <c r="H29" i="3"/>
  <c r="I29" i="3" s="1"/>
  <c r="J29" i="3" s="1"/>
  <c r="H30" i="3"/>
  <c r="I30" i="3" s="1"/>
  <c r="O21" i="3"/>
  <c r="P21" i="3" s="1"/>
  <c r="O22" i="3"/>
  <c r="P22" i="3" s="1"/>
  <c r="Q22" i="3" s="1"/>
  <c r="O23" i="3"/>
  <c r="P23" i="3"/>
  <c r="Q23" i="3" s="1"/>
  <c r="O24" i="3"/>
  <c r="P24" i="3" s="1"/>
  <c r="Q24" i="3" s="1"/>
  <c r="O25" i="3"/>
  <c r="P25" i="3" s="1"/>
  <c r="Q25" i="3" s="1"/>
  <c r="O26" i="3"/>
  <c r="P26" i="3" s="1"/>
  <c r="O27" i="3"/>
  <c r="P27" i="3" s="1"/>
  <c r="Q27" i="3" s="1"/>
  <c r="O28" i="3"/>
  <c r="P28" i="3" s="1"/>
  <c r="Q28" i="3" s="1"/>
  <c r="O29" i="3"/>
  <c r="P29" i="3" s="1"/>
  <c r="O30" i="3"/>
  <c r="P30" i="3" s="1"/>
  <c r="Q30" i="3" s="1"/>
  <c r="O31" i="3"/>
  <c r="P31" i="3" s="1"/>
  <c r="O32" i="3"/>
  <c r="P32" i="3" s="1"/>
  <c r="Q32" i="3" s="1"/>
  <c r="O33" i="3"/>
  <c r="O34" i="3"/>
  <c r="P34" i="3" s="1"/>
  <c r="O35" i="3"/>
  <c r="P35" i="3" s="1"/>
  <c r="Q35" i="3" s="1"/>
  <c r="O36" i="3"/>
  <c r="P36" i="3" s="1"/>
  <c r="Q36" i="3" s="1"/>
  <c r="O37" i="3"/>
  <c r="P37" i="3" s="1"/>
  <c r="O38" i="3"/>
  <c r="P38" i="3" s="1"/>
  <c r="Q38" i="3" s="1"/>
  <c r="R83" i="6"/>
  <c r="T83" i="6"/>
  <c r="X83" i="6" s="1"/>
  <c r="R84" i="6"/>
  <c r="T84" i="6"/>
  <c r="X84" i="6" s="1"/>
  <c r="R85" i="6"/>
  <c r="T85" i="6"/>
  <c r="X85" i="6" s="1"/>
  <c r="R86" i="6"/>
  <c r="T86" i="6"/>
  <c r="X86" i="6"/>
  <c r="R87" i="6"/>
  <c r="T87" i="6"/>
  <c r="X87" i="6"/>
  <c r="R88" i="6"/>
  <c r="T88" i="6"/>
  <c r="X88" i="6" s="1"/>
  <c r="R89" i="6"/>
  <c r="T89" i="6"/>
  <c r="X89" i="6"/>
  <c r="R90" i="6"/>
  <c r="T90" i="6"/>
  <c r="X90" i="6"/>
  <c r="R91" i="6"/>
  <c r="T91" i="6"/>
  <c r="X91" i="6" s="1"/>
  <c r="R92" i="6"/>
  <c r="T92" i="6"/>
  <c r="X92" i="6"/>
  <c r="R93" i="6"/>
  <c r="T93" i="6"/>
  <c r="X93" i="6" s="1"/>
  <c r="R94" i="6"/>
  <c r="T94" i="6"/>
  <c r="X94" i="6"/>
  <c r="R125" i="18"/>
  <c r="T125" i="18"/>
  <c r="X125" i="18" s="1"/>
  <c r="R126" i="18"/>
  <c r="T126" i="18"/>
  <c r="X126" i="18" s="1"/>
  <c r="R127" i="18"/>
  <c r="T127" i="18"/>
  <c r="X127" i="18" s="1"/>
  <c r="R128" i="18"/>
  <c r="T128" i="18"/>
  <c r="X128" i="18"/>
  <c r="R129" i="18"/>
  <c r="T129" i="18"/>
  <c r="X129" i="18"/>
  <c r="R130" i="18"/>
  <c r="T130" i="18"/>
  <c r="X130" i="18" s="1"/>
  <c r="R131" i="18"/>
  <c r="T131" i="18"/>
  <c r="X131" i="18"/>
  <c r="R132" i="18"/>
  <c r="T132" i="18"/>
  <c r="X132" i="18"/>
  <c r="R133" i="18"/>
  <c r="T133" i="18"/>
  <c r="X133" i="18"/>
  <c r="R134" i="18"/>
  <c r="T134" i="18"/>
  <c r="X134" i="18" s="1"/>
  <c r="R135" i="18"/>
  <c r="T135" i="18"/>
  <c r="X135" i="18" s="1"/>
  <c r="R136" i="18"/>
  <c r="T136" i="18"/>
  <c r="X136" i="18"/>
  <c r="R137" i="18"/>
  <c r="T137" i="18"/>
  <c r="X137" i="18"/>
  <c r="R138" i="18"/>
  <c r="T138" i="18"/>
  <c r="X138" i="18" s="1"/>
  <c r="R139" i="18"/>
  <c r="T139" i="18"/>
  <c r="X139" i="18"/>
  <c r="R140" i="18"/>
  <c r="T140" i="18"/>
  <c r="X140" i="18"/>
  <c r="R141" i="18"/>
  <c r="T141" i="18"/>
  <c r="X141" i="18"/>
  <c r="R142" i="18"/>
  <c r="T142" i="18"/>
  <c r="X142" i="18" s="1"/>
  <c r="R143" i="18"/>
  <c r="T143" i="18"/>
  <c r="X143" i="18" s="1"/>
  <c r="R144" i="18"/>
  <c r="T144" i="18"/>
  <c r="X144" i="18"/>
  <c r="R145" i="18"/>
  <c r="T145" i="18"/>
  <c r="X145" i="18"/>
  <c r="R146" i="18"/>
  <c r="T146" i="18"/>
  <c r="X146" i="18" s="1"/>
  <c r="R147" i="18"/>
  <c r="T147" i="18"/>
  <c r="X147" i="18"/>
  <c r="R148" i="18"/>
  <c r="T148" i="18"/>
  <c r="X148" i="18"/>
  <c r="R149" i="18"/>
  <c r="T149" i="18"/>
  <c r="X149" i="18"/>
  <c r="R150" i="18"/>
  <c r="T150" i="18"/>
  <c r="X150" i="18" s="1"/>
  <c r="R151" i="18"/>
  <c r="T151" i="18"/>
  <c r="X151" i="18" s="1"/>
  <c r="R152" i="18"/>
  <c r="T152" i="18"/>
  <c r="X152" i="18"/>
  <c r="R153" i="18"/>
  <c r="T153" i="18"/>
  <c r="X153" i="18"/>
  <c r="R20" i="18"/>
  <c r="T20" i="18"/>
  <c r="X20" i="18" s="1"/>
  <c r="R21" i="18"/>
  <c r="T21" i="18"/>
  <c r="X21" i="18"/>
  <c r="R22" i="18"/>
  <c r="T22" i="18"/>
  <c r="X22" i="18" s="1"/>
  <c r="R23" i="18"/>
  <c r="T23" i="18"/>
  <c r="X23" i="18" s="1"/>
  <c r="R24" i="18"/>
  <c r="T24" i="18"/>
  <c r="X24" i="18" s="1"/>
  <c r="R25" i="18"/>
  <c r="T25" i="18"/>
  <c r="X25" i="18" s="1"/>
  <c r="R26" i="18"/>
  <c r="T26" i="18"/>
  <c r="X26" i="18" s="1"/>
  <c r="R27" i="18"/>
  <c r="T27" i="18"/>
  <c r="X27" i="18" s="1"/>
  <c r="R28" i="18"/>
  <c r="T28" i="18"/>
  <c r="X28" i="18" s="1"/>
  <c r="R29" i="18"/>
  <c r="T29" i="18"/>
  <c r="X29" i="18" s="1"/>
  <c r="R30" i="18"/>
  <c r="T30" i="18"/>
  <c r="X30" i="18" s="1"/>
  <c r="R31" i="18"/>
  <c r="T31" i="18"/>
  <c r="X31" i="18" s="1"/>
  <c r="R32" i="18"/>
  <c r="T32" i="18"/>
  <c r="X32" i="18"/>
  <c r="R33" i="18"/>
  <c r="T33" i="18"/>
  <c r="X33" i="18" s="1"/>
  <c r="R34" i="18"/>
  <c r="T34" i="18"/>
  <c r="X34" i="18" s="1"/>
  <c r="R35" i="18"/>
  <c r="T35" i="18"/>
  <c r="X35" i="18" s="1"/>
  <c r="R36" i="18"/>
  <c r="T36" i="18"/>
  <c r="X36" i="18"/>
  <c r="R37" i="18"/>
  <c r="T37" i="18"/>
  <c r="X37" i="18" s="1"/>
  <c r="R38" i="18"/>
  <c r="T38" i="18"/>
  <c r="X38" i="18" s="1"/>
  <c r="R39" i="18"/>
  <c r="T39" i="18"/>
  <c r="X39" i="18" s="1"/>
  <c r="R40" i="18"/>
  <c r="T40" i="18"/>
  <c r="X40" i="18"/>
  <c r="R41" i="18"/>
  <c r="T41" i="18"/>
  <c r="X41" i="18" s="1"/>
  <c r="R42" i="18"/>
  <c r="T42" i="18"/>
  <c r="X42" i="18" s="1"/>
  <c r="R43" i="18"/>
  <c r="T43" i="18"/>
  <c r="X43" i="18" s="1"/>
  <c r="R44" i="18"/>
  <c r="T44" i="18"/>
  <c r="X44" i="18" s="1"/>
  <c r="R45" i="18"/>
  <c r="T45" i="18"/>
  <c r="X45" i="18"/>
  <c r="R46" i="18"/>
  <c r="T46" i="18"/>
  <c r="X46" i="18" s="1"/>
  <c r="R47" i="18"/>
  <c r="T47" i="18"/>
  <c r="X47" i="18" s="1"/>
  <c r="R48" i="18"/>
  <c r="T48" i="18"/>
  <c r="X48" i="18" s="1"/>
  <c r="R49" i="18"/>
  <c r="T49" i="18"/>
  <c r="X49" i="18" s="1"/>
  <c r="R50" i="18"/>
  <c r="T50" i="18"/>
  <c r="X50" i="18" s="1"/>
  <c r="R51" i="18"/>
  <c r="T51" i="18"/>
  <c r="X51" i="18" s="1"/>
  <c r="R52" i="18"/>
  <c r="T52" i="18"/>
  <c r="X52" i="18" s="1"/>
  <c r="R53" i="18"/>
  <c r="T53" i="18"/>
  <c r="X53" i="18"/>
  <c r="R54" i="18"/>
  <c r="T54" i="18"/>
  <c r="X54" i="18" s="1"/>
  <c r="R55" i="18"/>
  <c r="T55" i="18"/>
  <c r="X55" i="18" s="1"/>
  <c r="J24" i="25" l="1"/>
  <c r="J23" i="25"/>
  <c r="I24" i="25"/>
  <c r="Q24" i="25"/>
  <c r="Q25" i="25"/>
  <c r="Q21" i="25"/>
  <c r="I25" i="25"/>
  <c r="J25" i="25" s="1"/>
  <c r="I26" i="25"/>
  <c r="J26" i="25" s="1"/>
  <c r="I22" i="25"/>
  <c r="J22" i="25" s="1"/>
  <c r="J21" i="25"/>
  <c r="Q23" i="25"/>
  <c r="Q31" i="15"/>
  <c r="P23" i="15"/>
  <c r="Q23" i="15" s="1"/>
  <c r="J35" i="15"/>
  <c r="J27" i="15"/>
  <c r="I31" i="15"/>
  <c r="J31" i="15" s="1"/>
  <c r="Q36" i="15"/>
  <c r="Q32" i="15"/>
  <c r="Q28" i="15"/>
  <c r="Q24" i="15"/>
  <c r="Q20" i="15"/>
  <c r="J36" i="15"/>
  <c r="J32" i="15"/>
  <c r="J28" i="15"/>
  <c r="J24" i="15"/>
  <c r="J20" i="15"/>
  <c r="Q34" i="15"/>
  <c r="Q30" i="15"/>
  <c r="Q26" i="15"/>
  <c r="Q22" i="15"/>
  <c r="Q40" i="13"/>
  <c r="Q36" i="13"/>
  <c r="Q32" i="13"/>
  <c r="Q28" i="13"/>
  <c r="Q24" i="13"/>
  <c r="Q20" i="13"/>
  <c r="J40" i="13"/>
  <c r="J36" i="13"/>
  <c r="J32" i="13"/>
  <c r="J28" i="13"/>
  <c r="J24" i="13"/>
  <c r="J20" i="13"/>
  <c r="Q42" i="13"/>
  <c r="Q38" i="13"/>
  <c r="Q34" i="13"/>
  <c r="Q30" i="13"/>
  <c r="Q26" i="13"/>
  <c r="Q22" i="13"/>
  <c r="I33" i="24"/>
  <c r="J33" i="24" s="1"/>
  <c r="I29" i="24"/>
  <c r="J29" i="24" s="1"/>
  <c r="I25" i="24"/>
  <c r="J25" i="24" s="1"/>
  <c r="I21" i="24"/>
  <c r="J21" i="24" s="1"/>
  <c r="Q21" i="24"/>
  <c r="J32" i="24"/>
  <c r="J28" i="24"/>
  <c r="J24" i="24"/>
  <c r="J20" i="24"/>
  <c r="Q34" i="24"/>
  <c r="Q30" i="24"/>
  <c r="Q26" i="24"/>
  <c r="Q22" i="24"/>
  <c r="J30" i="3"/>
  <c r="J25" i="3"/>
  <c r="J28" i="3"/>
  <c r="Q31" i="3"/>
  <c r="P33" i="3"/>
  <c r="Q33" i="3" s="1"/>
  <c r="I23" i="3"/>
  <c r="J23" i="3" s="1"/>
  <c r="J21" i="3"/>
  <c r="J26" i="3"/>
  <c r="Q37" i="3"/>
  <c r="Q29" i="3"/>
  <c r="Q21" i="3"/>
  <c r="Q34" i="3"/>
  <c r="Q26" i="3"/>
  <c r="G23" i="19" l="1"/>
  <c r="F23" i="19"/>
  <c r="G23" i="5"/>
  <c r="F23" i="5"/>
  <c r="G58" i="5"/>
  <c r="F58" i="5"/>
  <c r="G86" i="5"/>
  <c r="F86" i="5"/>
  <c r="G52" i="19"/>
  <c r="F52" i="19"/>
  <c r="F34" i="19"/>
  <c r="F63" i="19"/>
  <c r="F97" i="5"/>
  <c r="F69" i="5"/>
  <c r="F34" i="5"/>
  <c r="A465" i="23"/>
  <c r="L461" i="23"/>
  <c r="L459" i="23"/>
  <c r="G459" i="23"/>
  <c r="A444" i="23"/>
  <c r="L440" i="23"/>
  <c r="L438" i="23"/>
  <c r="G438" i="23"/>
  <c r="A423" i="23"/>
  <c r="L419" i="23"/>
  <c r="L417" i="23"/>
  <c r="G417" i="23"/>
  <c r="A402" i="23"/>
  <c r="L398" i="23"/>
  <c r="L396" i="23"/>
  <c r="G396" i="23"/>
  <c r="A381" i="23"/>
  <c r="L377" i="23"/>
  <c r="L375" i="23"/>
  <c r="G375" i="23"/>
  <c r="A360" i="23"/>
  <c r="L356" i="23"/>
  <c r="L354" i="23"/>
  <c r="G354" i="23"/>
  <c r="A339" i="23"/>
  <c r="L335" i="23"/>
  <c r="L333" i="23"/>
  <c r="G333" i="23"/>
  <c r="A318" i="23"/>
  <c r="L314" i="23"/>
  <c r="L312" i="23"/>
  <c r="G312" i="23"/>
  <c r="A297" i="23"/>
  <c r="L293" i="23"/>
  <c r="L291" i="23"/>
  <c r="G291" i="23"/>
  <c r="A276" i="23"/>
  <c r="L272" i="23"/>
  <c r="L270" i="23"/>
  <c r="G270" i="23"/>
  <c r="A255" i="23"/>
  <c r="L251" i="23"/>
  <c r="L249" i="23"/>
  <c r="G249" i="23"/>
  <c r="M47" i="25"/>
  <c r="B47" i="25"/>
  <c r="H20" i="25"/>
  <c r="I20" i="25" s="1"/>
  <c r="O20" i="25"/>
  <c r="P20" i="25" s="1"/>
  <c r="H27" i="25"/>
  <c r="I27" i="25" s="1"/>
  <c r="J27" i="25" s="1"/>
  <c r="O27" i="25"/>
  <c r="P27" i="25" s="1"/>
  <c r="H28" i="25"/>
  <c r="I28" i="25" s="1"/>
  <c r="J28" i="25" s="1"/>
  <c r="O28" i="25"/>
  <c r="P28" i="25" s="1"/>
  <c r="Q28" i="25" s="1"/>
  <c r="H29" i="25"/>
  <c r="I29" i="25" s="1"/>
  <c r="O29" i="25"/>
  <c r="P29" i="25" s="1"/>
  <c r="H30" i="25"/>
  <c r="I30" i="25" s="1"/>
  <c r="J30" i="25" s="1"/>
  <c r="O30" i="25"/>
  <c r="P30" i="25" s="1"/>
  <c r="H31" i="25"/>
  <c r="I31" i="25" s="1"/>
  <c r="J31" i="25" s="1"/>
  <c r="O31" i="25"/>
  <c r="P31" i="25" s="1"/>
  <c r="Q31" i="25" s="1"/>
  <c r="H32" i="25"/>
  <c r="I32" i="25" s="1"/>
  <c r="J32" i="25" s="1"/>
  <c r="O32" i="25"/>
  <c r="P32" i="25" s="1"/>
  <c r="Q32" i="25" s="1"/>
  <c r="H33" i="25"/>
  <c r="I33" i="25" s="1"/>
  <c r="O33" i="25"/>
  <c r="P33" i="25" s="1"/>
  <c r="H38" i="15"/>
  <c r="I38" i="15" s="1"/>
  <c r="O38" i="15"/>
  <c r="P38" i="15" s="1"/>
  <c r="H39" i="15"/>
  <c r="I39" i="15" s="1"/>
  <c r="O39" i="15"/>
  <c r="P39" i="15" s="1"/>
  <c r="S94" i="13"/>
  <c r="P94" i="13"/>
  <c r="M56" i="13"/>
  <c r="M57" i="13"/>
  <c r="M58" i="13"/>
  <c r="M59" i="13"/>
  <c r="M60" i="13"/>
  <c r="M61" i="13"/>
  <c r="M87" i="13"/>
  <c r="L94" i="13"/>
  <c r="K94" i="13"/>
  <c r="G94" i="13"/>
  <c r="D94" i="13"/>
  <c r="B61" i="13"/>
  <c r="B60" i="13"/>
  <c r="B59" i="13"/>
  <c r="B58" i="13"/>
  <c r="B57" i="13"/>
  <c r="B56" i="13"/>
  <c r="M55" i="24"/>
  <c r="M56" i="24"/>
  <c r="M57" i="24"/>
  <c r="M58" i="24"/>
  <c r="M75" i="24"/>
  <c r="M76" i="24"/>
  <c r="M77" i="24"/>
  <c r="M78" i="24"/>
  <c r="M79" i="24"/>
  <c r="M80" i="24"/>
  <c r="M81" i="24"/>
  <c r="M82" i="24"/>
  <c r="B55" i="24"/>
  <c r="B56" i="24"/>
  <c r="B57" i="24"/>
  <c r="B58" i="24"/>
  <c r="B75" i="24"/>
  <c r="B76" i="24"/>
  <c r="B77" i="24"/>
  <c r="B78" i="24"/>
  <c r="S86" i="24"/>
  <c r="P86" i="24"/>
  <c r="L86" i="24"/>
  <c r="K86" i="24"/>
  <c r="G86" i="24"/>
  <c r="D86" i="24"/>
  <c r="H36" i="24"/>
  <c r="O36" i="24"/>
  <c r="P36" i="24" s="1"/>
  <c r="H37" i="24"/>
  <c r="I37" i="24" s="1"/>
  <c r="J37" i="24" s="1"/>
  <c r="O37" i="24"/>
  <c r="P37" i="24" s="1"/>
  <c r="H38" i="24"/>
  <c r="I38" i="24" s="1"/>
  <c r="J38" i="24" s="1"/>
  <c r="O38" i="24"/>
  <c r="P38" i="24" s="1"/>
  <c r="Q38" i="24" s="1"/>
  <c r="H39" i="24"/>
  <c r="I39" i="24" s="1"/>
  <c r="J39" i="24" s="1"/>
  <c r="O39" i="24"/>
  <c r="P39" i="24" s="1"/>
  <c r="H32" i="3"/>
  <c r="I32" i="3" s="1"/>
  <c r="H33" i="3"/>
  <c r="I33" i="3" s="1"/>
  <c r="H34" i="3"/>
  <c r="I34" i="3" s="1"/>
  <c r="H35" i="3"/>
  <c r="I35" i="3" s="1"/>
  <c r="J35" i="3" s="1"/>
  <c r="H36" i="3"/>
  <c r="I36" i="3" s="1"/>
  <c r="S72" i="3"/>
  <c r="P72" i="3"/>
  <c r="B63" i="3"/>
  <c r="B46" i="3"/>
  <c r="B47" i="3"/>
  <c r="B48" i="3"/>
  <c r="B49" i="3"/>
  <c r="B50" i="3"/>
  <c r="B60" i="3"/>
  <c r="B61" i="3"/>
  <c r="B62" i="3"/>
  <c r="B64" i="3"/>
  <c r="B65" i="3"/>
  <c r="B66" i="3"/>
  <c r="B67" i="3"/>
  <c r="B68" i="3"/>
  <c r="B69" i="3"/>
  <c r="B70" i="3"/>
  <c r="B71" i="3"/>
  <c r="D72" i="3"/>
  <c r="G72" i="3"/>
  <c r="K72" i="3"/>
  <c r="L72" i="3"/>
  <c r="M61" i="3"/>
  <c r="M62" i="3"/>
  <c r="M63" i="3"/>
  <c r="M64" i="3"/>
  <c r="M65" i="3"/>
  <c r="M66" i="3"/>
  <c r="M67" i="3"/>
  <c r="M68" i="3"/>
  <c r="M69" i="3"/>
  <c r="M70" i="3"/>
  <c r="A591" i="11"/>
  <c r="L585" i="11"/>
  <c r="G585" i="11"/>
  <c r="A570" i="11"/>
  <c r="L564" i="11"/>
  <c r="G564" i="11"/>
  <c r="A549" i="11"/>
  <c r="L543" i="11"/>
  <c r="G543" i="11"/>
  <c r="A528" i="11"/>
  <c r="L522" i="11"/>
  <c r="G522" i="11"/>
  <c r="A507" i="11"/>
  <c r="L501" i="11"/>
  <c r="G501" i="11"/>
  <c r="A486" i="11"/>
  <c r="L480" i="11"/>
  <c r="G480" i="11"/>
  <c r="A465" i="11"/>
  <c r="L459" i="11"/>
  <c r="G459" i="11"/>
  <c r="A444" i="11"/>
  <c r="L438" i="11"/>
  <c r="G438" i="11"/>
  <c r="A423" i="11"/>
  <c r="L417" i="11"/>
  <c r="G417" i="11"/>
  <c r="A402" i="11"/>
  <c r="L396" i="11"/>
  <c r="G396" i="11"/>
  <c r="A381" i="11"/>
  <c r="L375" i="11"/>
  <c r="G375" i="11"/>
  <c r="A360" i="11"/>
  <c r="L354" i="11"/>
  <c r="G354" i="11"/>
  <c r="A339" i="11"/>
  <c r="L333" i="11"/>
  <c r="G333" i="11"/>
  <c r="A318" i="11"/>
  <c r="L312" i="11"/>
  <c r="G312" i="11"/>
  <c r="A297" i="11"/>
  <c r="L291" i="11"/>
  <c r="G291" i="11"/>
  <c r="G270" i="11"/>
  <c r="G249" i="11"/>
  <c r="G228" i="11"/>
  <c r="G207" i="11"/>
  <c r="G186" i="11"/>
  <c r="G165" i="11"/>
  <c r="G144" i="11"/>
  <c r="G123" i="11"/>
  <c r="G102" i="11"/>
  <c r="G81" i="11"/>
  <c r="G60" i="11"/>
  <c r="G39" i="11"/>
  <c r="G18" i="11"/>
  <c r="A276" i="11"/>
  <c r="L270" i="11"/>
  <c r="A255" i="11"/>
  <c r="L249" i="11"/>
  <c r="A444" i="10"/>
  <c r="L438" i="10"/>
  <c r="G438" i="10"/>
  <c r="A423" i="10"/>
  <c r="L417" i="10"/>
  <c r="G417" i="10"/>
  <c r="A402" i="10"/>
  <c r="L396" i="10"/>
  <c r="G396" i="10"/>
  <c r="A381" i="10"/>
  <c r="L375" i="10"/>
  <c r="G375" i="10"/>
  <c r="A360" i="10"/>
  <c r="L354" i="10"/>
  <c r="G354" i="10"/>
  <c r="A339" i="10"/>
  <c r="L333" i="10"/>
  <c r="G333" i="10"/>
  <c r="A318" i="10"/>
  <c r="L312" i="10"/>
  <c r="G312" i="10"/>
  <c r="A297" i="10"/>
  <c r="L291" i="10"/>
  <c r="G291" i="10"/>
  <c r="A276" i="10"/>
  <c r="L270" i="10"/>
  <c r="G270" i="10"/>
  <c r="A255" i="10"/>
  <c r="L249" i="10"/>
  <c r="G249" i="10"/>
  <c r="A633" i="20"/>
  <c r="L627" i="20"/>
  <c r="G627" i="20"/>
  <c r="A612" i="20"/>
  <c r="L606" i="20"/>
  <c r="G606" i="20"/>
  <c r="A591" i="20"/>
  <c r="L585" i="20"/>
  <c r="G585" i="20"/>
  <c r="A570" i="20"/>
  <c r="L564" i="20"/>
  <c r="G564" i="20"/>
  <c r="A549" i="20"/>
  <c r="L543" i="20"/>
  <c r="G543" i="20"/>
  <c r="A528" i="20"/>
  <c r="L522" i="20"/>
  <c r="G522" i="20"/>
  <c r="A507" i="20"/>
  <c r="L501" i="20"/>
  <c r="G501" i="20"/>
  <c r="A486" i="20"/>
  <c r="L480" i="20"/>
  <c r="G480" i="20"/>
  <c r="A549" i="1"/>
  <c r="L543" i="1"/>
  <c r="G543" i="1"/>
  <c r="A528" i="1"/>
  <c r="L522" i="1"/>
  <c r="G522" i="1"/>
  <c r="A507" i="1"/>
  <c r="L501" i="1"/>
  <c r="G501" i="1"/>
  <c r="A486" i="1"/>
  <c r="L480" i="1"/>
  <c r="G480" i="1"/>
  <c r="A465" i="1"/>
  <c r="L459" i="1"/>
  <c r="G459" i="1"/>
  <c r="A444" i="1"/>
  <c r="L438" i="1"/>
  <c r="G438" i="1"/>
  <c r="A423" i="1"/>
  <c r="L417" i="1"/>
  <c r="G417" i="1"/>
  <c r="A402" i="1"/>
  <c r="L396" i="1"/>
  <c r="G396" i="1"/>
  <c r="A381" i="1"/>
  <c r="L375" i="1"/>
  <c r="G375" i="1"/>
  <c r="A360" i="1"/>
  <c r="L354" i="1"/>
  <c r="G354" i="1"/>
  <c r="A339" i="1"/>
  <c r="L333" i="1"/>
  <c r="G333" i="1"/>
  <c r="A318" i="1"/>
  <c r="L312" i="1"/>
  <c r="G312" i="1"/>
  <c r="A297" i="1"/>
  <c r="L291" i="1"/>
  <c r="G291" i="1"/>
  <c r="A276" i="1"/>
  <c r="L270" i="1"/>
  <c r="G270" i="1"/>
  <c r="A255" i="1"/>
  <c r="L249" i="1"/>
  <c r="G249" i="1"/>
  <c r="H48" i="19"/>
  <c r="H49" i="19"/>
  <c r="H50" i="19"/>
  <c r="H51" i="19"/>
  <c r="H19" i="19"/>
  <c r="H20" i="19"/>
  <c r="H21" i="19"/>
  <c r="H22" i="19"/>
  <c r="H53" i="5"/>
  <c r="H54" i="5"/>
  <c r="H55" i="5"/>
  <c r="H56" i="5"/>
  <c r="H57" i="5"/>
  <c r="H19" i="5"/>
  <c r="H20" i="5"/>
  <c r="H21" i="5"/>
  <c r="H22" i="5"/>
  <c r="H83" i="5"/>
  <c r="H84" i="5"/>
  <c r="H85" i="5"/>
  <c r="R100" i="6"/>
  <c r="T100" i="6"/>
  <c r="X100" i="6" s="1"/>
  <c r="R101" i="6"/>
  <c r="T101" i="6"/>
  <c r="X101" i="6" s="1"/>
  <c r="R102" i="6"/>
  <c r="T102" i="6"/>
  <c r="X102" i="6" s="1"/>
  <c r="R103" i="6"/>
  <c r="T103" i="6"/>
  <c r="X103" i="6"/>
  <c r="R104" i="6"/>
  <c r="T104" i="6"/>
  <c r="X104" i="6" s="1"/>
  <c r="R105" i="6"/>
  <c r="T105" i="6"/>
  <c r="X105" i="6"/>
  <c r="R106" i="6"/>
  <c r="T106" i="6"/>
  <c r="X106" i="6" s="1"/>
  <c r="R107" i="6"/>
  <c r="T107" i="6"/>
  <c r="X107" i="6" s="1"/>
  <c r="R108" i="6"/>
  <c r="T108" i="6"/>
  <c r="X108" i="6" s="1"/>
  <c r="R109" i="6"/>
  <c r="T109" i="6"/>
  <c r="X109" i="6"/>
  <c r="R110" i="6"/>
  <c r="T110" i="6"/>
  <c r="X110" i="6" s="1"/>
  <c r="R111" i="6"/>
  <c r="T111" i="6"/>
  <c r="X111" i="6" s="1"/>
  <c r="R79" i="6"/>
  <c r="T79" i="6"/>
  <c r="X79" i="6" s="1"/>
  <c r="R80" i="6"/>
  <c r="T80" i="6"/>
  <c r="X80" i="6" s="1"/>
  <c r="R81" i="6"/>
  <c r="T81" i="6"/>
  <c r="X81" i="6" s="1"/>
  <c r="R82" i="6"/>
  <c r="T82" i="6"/>
  <c r="X82" i="6"/>
  <c r="R95" i="6"/>
  <c r="T95" i="6"/>
  <c r="X95" i="6" s="1"/>
  <c r="R96" i="6"/>
  <c r="T96" i="6"/>
  <c r="X96" i="6"/>
  <c r="R97" i="6"/>
  <c r="T97" i="6"/>
  <c r="X97" i="6" s="1"/>
  <c r="R98" i="6"/>
  <c r="T98" i="6"/>
  <c r="X98" i="6" s="1"/>
  <c r="R99" i="6"/>
  <c r="T99" i="6"/>
  <c r="X99" i="6" s="1"/>
  <c r="R174" i="6"/>
  <c r="T174" i="6"/>
  <c r="X174" i="6" s="1"/>
  <c r="R175" i="6"/>
  <c r="T175" i="6"/>
  <c r="X175" i="6" s="1"/>
  <c r="R176" i="6"/>
  <c r="T176" i="6"/>
  <c r="X176" i="6" s="1"/>
  <c r="R177" i="6"/>
  <c r="T177" i="6"/>
  <c r="X177" i="6" s="1"/>
  <c r="R178" i="6"/>
  <c r="T178" i="6"/>
  <c r="X178" i="6" s="1"/>
  <c r="R179" i="6"/>
  <c r="T179" i="6"/>
  <c r="X179" i="6" s="1"/>
  <c r="R180" i="6"/>
  <c r="T180" i="6"/>
  <c r="X180" i="6" s="1"/>
  <c r="R181" i="6"/>
  <c r="T181" i="6"/>
  <c r="X181" i="6" s="1"/>
  <c r="R182" i="6"/>
  <c r="T182" i="6"/>
  <c r="X182" i="6" s="1"/>
  <c r="R183" i="6"/>
  <c r="T183" i="6"/>
  <c r="X183" i="6" s="1"/>
  <c r="R184" i="6"/>
  <c r="T184" i="6"/>
  <c r="X184" i="6" s="1"/>
  <c r="R185" i="6"/>
  <c r="T185" i="6"/>
  <c r="X185" i="6" s="1"/>
  <c r="R186" i="6"/>
  <c r="T186" i="6"/>
  <c r="X186" i="6" s="1"/>
  <c r="R187" i="6"/>
  <c r="T187" i="6"/>
  <c r="X187" i="6" s="1"/>
  <c r="R188" i="6"/>
  <c r="T188" i="6"/>
  <c r="X188" i="6" s="1"/>
  <c r="R189" i="6"/>
  <c r="T189" i="6"/>
  <c r="X189" i="6" s="1"/>
  <c r="R190" i="6"/>
  <c r="T190" i="6"/>
  <c r="X190" i="6" s="1"/>
  <c r="R191" i="6"/>
  <c r="T191" i="6"/>
  <c r="X191" i="6" s="1"/>
  <c r="R192" i="6"/>
  <c r="T192" i="6"/>
  <c r="X192" i="6" s="1"/>
  <c r="R193" i="6"/>
  <c r="T193" i="6"/>
  <c r="X193" i="6" s="1"/>
  <c r="R194" i="6"/>
  <c r="T194" i="6"/>
  <c r="X194" i="6" s="1"/>
  <c r="R195" i="6"/>
  <c r="T195" i="6"/>
  <c r="X195" i="6" s="1"/>
  <c r="R196" i="6"/>
  <c r="T196" i="6"/>
  <c r="X196" i="6" s="1"/>
  <c r="R197" i="6"/>
  <c r="T197" i="6"/>
  <c r="X197" i="6" s="1"/>
  <c r="R198" i="6"/>
  <c r="T198" i="6"/>
  <c r="X198" i="6" s="1"/>
  <c r="R199" i="6"/>
  <c r="T199" i="6"/>
  <c r="X199" i="6" s="1"/>
  <c r="R200" i="6"/>
  <c r="T200" i="6"/>
  <c r="X200" i="6" s="1"/>
  <c r="R201" i="6"/>
  <c r="T201" i="6"/>
  <c r="X201" i="6" s="1"/>
  <c r="R202" i="6"/>
  <c r="T202" i="6"/>
  <c r="X202" i="6" s="1"/>
  <c r="R25" i="6"/>
  <c r="T25" i="6"/>
  <c r="X25" i="6" s="1"/>
  <c r="R26" i="6"/>
  <c r="T26" i="6"/>
  <c r="X26" i="6" s="1"/>
  <c r="R27" i="6"/>
  <c r="T27" i="6"/>
  <c r="X27" i="6" s="1"/>
  <c r="R28" i="6"/>
  <c r="T28" i="6"/>
  <c r="X28" i="6" s="1"/>
  <c r="R29" i="6"/>
  <c r="T29" i="6"/>
  <c r="X29" i="6" s="1"/>
  <c r="R30" i="6"/>
  <c r="T30" i="6"/>
  <c r="X30" i="6" s="1"/>
  <c r="R31" i="6"/>
  <c r="T31" i="6"/>
  <c r="X31" i="6" s="1"/>
  <c r="R32" i="6"/>
  <c r="T32" i="6"/>
  <c r="X32" i="6" s="1"/>
  <c r="R33" i="6"/>
  <c r="T33" i="6"/>
  <c r="X33" i="6" s="1"/>
  <c r="R34" i="6"/>
  <c r="T34" i="6"/>
  <c r="X34" i="6" s="1"/>
  <c r="R35" i="6"/>
  <c r="T35" i="6"/>
  <c r="X35" i="6" s="1"/>
  <c r="R36" i="6"/>
  <c r="T36" i="6"/>
  <c r="X36" i="6" s="1"/>
  <c r="R37" i="6"/>
  <c r="T37" i="6"/>
  <c r="X37" i="6" s="1"/>
  <c r="R38" i="6"/>
  <c r="T38" i="6"/>
  <c r="X38" i="6" s="1"/>
  <c r="R39" i="6"/>
  <c r="T39" i="6"/>
  <c r="X39" i="6" s="1"/>
  <c r="R40" i="6"/>
  <c r="T40" i="6"/>
  <c r="X40" i="6" s="1"/>
  <c r="R41" i="6"/>
  <c r="T41" i="6"/>
  <c r="X41" i="6" s="1"/>
  <c r="R42" i="6"/>
  <c r="T42" i="6"/>
  <c r="X42" i="6" s="1"/>
  <c r="R43" i="6"/>
  <c r="T43" i="6"/>
  <c r="X43" i="6" s="1"/>
  <c r="R44" i="6"/>
  <c r="T44" i="6"/>
  <c r="X44" i="6" s="1"/>
  <c r="R45" i="6"/>
  <c r="T45" i="6"/>
  <c r="X45" i="6" s="1"/>
  <c r="R46" i="6"/>
  <c r="T46" i="6"/>
  <c r="X46" i="6" s="1"/>
  <c r="R47" i="6"/>
  <c r="T47" i="6"/>
  <c r="X47" i="6" s="1"/>
  <c r="R48" i="6"/>
  <c r="T48" i="6"/>
  <c r="X48" i="6" s="1"/>
  <c r="R49" i="6"/>
  <c r="T49" i="6"/>
  <c r="X49" i="6" s="1"/>
  <c r="R20" i="6"/>
  <c r="T20" i="6"/>
  <c r="X20" i="6" s="1"/>
  <c r="R21" i="6"/>
  <c r="T21" i="6"/>
  <c r="X21" i="6" s="1"/>
  <c r="R22" i="6"/>
  <c r="T22" i="6"/>
  <c r="X22" i="6" s="1"/>
  <c r="A465" i="20"/>
  <c r="L459" i="20"/>
  <c r="G459" i="20"/>
  <c r="A444" i="20"/>
  <c r="L438" i="20"/>
  <c r="G438" i="20"/>
  <c r="A423" i="20"/>
  <c r="L417" i="20"/>
  <c r="G417" i="20"/>
  <c r="A402" i="20"/>
  <c r="L396" i="20"/>
  <c r="G396" i="20"/>
  <c r="A381" i="20"/>
  <c r="L375" i="20"/>
  <c r="G375" i="20"/>
  <c r="A360" i="20"/>
  <c r="L354" i="20"/>
  <c r="G354" i="20"/>
  <c r="A339" i="20"/>
  <c r="L333" i="20"/>
  <c r="G333" i="20"/>
  <c r="A318" i="20"/>
  <c r="L312" i="20"/>
  <c r="G312" i="20"/>
  <c r="A297" i="20"/>
  <c r="L291" i="20"/>
  <c r="G291" i="20"/>
  <c r="A276" i="20"/>
  <c r="L270" i="20"/>
  <c r="G270" i="20"/>
  <c r="A255" i="20"/>
  <c r="L249" i="20"/>
  <c r="G249" i="20"/>
  <c r="D9" i="25"/>
  <c r="D9" i="15"/>
  <c r="D9" i="13"/>
  <c r="D9" i="24"/>
  <c r="D9" i="3"/>
  <c r="J36" i="3" l="1"/>
  <c r="J34" i="3"/>
  <c r="J32" i="3"/>
  <c r="J33" i="3"/>
  <c r="Q27" i="25"/>
  <c r="J29" i="25"/>
  <c r="J33" i="25"/>
  <c r="J20" i="25"/>
  <c r="Q33" i="25"/>
  <c r="Q29" i="25"/>
  <c r="Q20" i="25"/>
  <c r="Q30" i="25"/>
  <c r="J38" i="15"/>
  <c r="Q38" i="15"/>
  <c r="Q39" i="15"/>
  <c r="J39" i="15"/>
  <c r="Q39" i="24"/>
  <c r="I36" i="24"/>
  <c r="J36" i="24" s="1"/>
  <c r="Q36" i="24"/>
  <c r="Q37" i="24"/>
  <c r="K19" i="9" l="1"/>
  <c r="K17" i="9"/>
  <c r="K18" i="9" l="1"/>
  <c r="K16" i="9"/>
  <c r="K20" i="9" l="1"/>
  <c r="G39" i="3"/>
  <c r="G44" i="24"/>
  <c r="G48" i="13"/>
  <c r="G44" i="15"/>
  <c r="G38" i="25"/>
  <c r="N38" i="25" l="1"/>
  <c r="M38" i="25"/>
  <c r="L38" i="25"/>
  <c r="K38" i="25"/>
  <c r="F38" i="25"/>
  <c r="E38" i="25"/>
  <c r="D38" i="25"/>
  <c r="O37" i="25"/>
  <c r="H37" i="25"/>
  <c r="I37" i="25" s="1"/>
  <c r="J37" i="25" s="1"/>
  <c r="O36" i="25"/>
  <c r="H36" i="25"/>
  <c r="I36" i="25" s="1"/>
  <c r="O35" i="25"/>
  <c r="H35" i="25"/>
  <c r="O34" i="25"/>
  <c r="H34" i="25"/>
  <c r="O19" i="25"/>
  <c r="H19" i="25"/>
  <c r="O18" i="25"/>
  <c r="P18" i="25" s="1"/>
  <c r="H18" i="25"/>
  <c r="N44" i="15"/>
  <c r="M44" i="15"/>
  <c r="L44" i="15"/>
  <c r="K44" i="15"/>
  <c r="F44" i="15"/>
  <c r="E44" i="15"/>
  <c r="D44" i="15"/>
  <c r="O43" i="15"/>
  <c r="P43" i="15" s="1"/>
  <c r="Q43" i="15" s="1"/>
  <c r="H43" i="15"/>
  <c r="I43" i="15" s="1"/>
  <c r="J43" i="15" s="1"/>
  <c r="O42" i="15"/>
  <c r="H42" i="15"/>
  <c r="O41" i="15"/>
  <c r="P41" i="15" s="1"/>
  <c r="H41" i="15"/>
  <c r="I41" i="15" s="1"/>
  <c r="J41" i="15" s="1"/>
  <c r="O40" i="15"/>
  <c r="P40" i="15" s="1"/>
  <c r="Q40" i="15" s="1"/>
  <c r="H40" i="15"/>
  <c r="O19" i="15"/>
  <c r="H19" i="15"/>
  <c r="I19" i="15" s="1"/>
  <c r="J19" i="15" s="1"/>
  <c r="O18" i="15"/>
  <c r="H18" i="15"/>
  <c r="I18" i="15" s="1"/>
  <c r="N48" i="13"/>
  <c r="M48" i="13"/>
  <c r="L48" i="13"/>
  <c r="K48" i="13"/>
  <c r="F48" i="13"/>
  <c r="E48" i="13"/>
  <c r="D48" i="13"/>
  <c r="O47" i="13"/>
  <c r="P47" i="13" s="1"/>
  <c r="Q47" i="13" s="1"/>
  <c r="H47" i="13"/>
  <c r="O46" i="13"/>
  <c r="H46" i="13"/>
  <c r="I46" i="13" s="1"/>
  <c r="J46" i="13" s="1"/>
  <c r="O45" i="13"/>
  <c r="P45" i="13" s="1"/>
  <c r="Q45" i="13" s="1"/>
  <c r="H45" i="13"/>
  <c r="O44" i="13"/>
  <c r="H44" i="13"/>
  <c r="O43" i="13"/>
  <c r="P43" i="13" s="1"/>
  <c r="Q43" i="13" s="1"/>
  <c r="H43" i="13"/>
  <c r="O19" i="13"/>
  <c r="P19" i="13" s="1"/>
  <c r="Q19" i="13" s="1"/>
  <c r="H19" i="13"/>
  <c r="O18" i="13"/>
  <c r="H18" i="13"/>
  <c r="N39" i="3"/>
  <c r="M39" i="3"/>
  <c r="L39" i="3"/>
  <c r="K39" i="3"/>
  <c r="F39" i="3"/>
  <c r="E39" i="3"/>
  <c r="D39" i="3"/>
  <c r="H38" i="3"/>
  <c r="H37" i="3"/>
  <c r="H31" i="3"/>
  <c r="I31" i="3" s="1"/>
  <c r="J31" i="3" s="1"/>
  <c r="O20" i="3"/>
  <c r="H20" i="3"/>
  <c r="O19" i="3"/>
  <c r="P19" i="3" s="1"/>
  <c r="Q19" i="3" s="1"/>
  <c r="H19" i="3"/>
  <c r="I19" i="3" s="1"/>
  <c r="J19" i="3" s="1"/>
  <c r="O18" i="3"/>
  <c r="H18" i="3"/>
  <c r="I18" i="3" s="1"/>
  <c r="N44" i="24"/>
  <c r="M44" i="24"/>
  <c r="L44" i="24"/>
  <c r="K44" i="24"/>
  <c r="F44" i="24"/>
  <c r="E44" i="24"/>
  <c r="D44" i="24"/>
  <c r="O43" i="24"/>
  <c r="H43" i="24"/>
  <c r="O42" i="24"/>
  <c r="P42" i="24" s="1"/>
  <c r="Q42" i="24" s="1"/>
  <c r="H42" i="24"/>
  <c r="O41" i="24"/>
  <c r="H41" i="24"/>
  <c r="I41" i="24" s="1"/>
  <c r="O40" i="24"/>
  <c r="P40" i="24" s="1"/>
  <c r="H40" i="24"/>
  <c r="I40" i="24" s="1"/>
  <c r="J40" i="24" s="1"/>
  <c r="O19" i="24"/>
  <c r="H19" i="24"/>
  <c r="I19" i="24" s="1"/>
  <c r="O18" i="24"/>
  <c r="P18" i="24" s="1"/>
  <c r="H18" i="24"/>
  <c r="I18" i="24" s="1"/>
  <c r="J18" i="24" s="1"/>
  <c r="O44" i="15" l="1"/>
  <c r="H48" i="13"/>
  <c r="J19" i="24"/>
  <c r="I18" i="13"/>
  <c r="P46" i="13"/>
  <c r="Q46" i="13" s="1"/>
  <c r="Q41" i="15"/>
  <c r="J18" i="13"/>
  <c r="P19" i="25"/>
  <c r="Q19" i="25" s="1"/>
  <c r="P35" i="25"/>
  <c r="Q35" i="25" s="1"/>
  <c r="P36" i="25"/>
  <c r="Q36" i="25" s="1"/>
  <c r="J41" i="24"/>
  <c r="I44" i="13"/>
  <c r="J44" i="13" s="1"/>
  <c r="P18" i="15"/>
  <c r="Q18" i="15" s="1"/>
  <c r="P19" i="15"/>
  <c r="Q19" i="15" s="1"/>
  <c r="P34" i="25"/>
  <c r="Q34" i="25" s="1"/>
  <c r="Q18" i="25"/>
  <c r="J36" i="25"/>
  <c r="P37" i="25"/>
  <c r="Q37" i="25" s="1"/>
  <c r="I19" i="25"/>
  <c r="J19" i="25" s="1"/>
  <c r="I35" i="25"/>
  <c r="J35" i="25" s="1"/>
  <c r="O38" i="25"/>
  <c r="H38" i="25"/>
  <c r="I18" i="25"/>
  <c r="J18" i="25" s="1"/>
  <c r="I34" i="25"/>
  <c r="J34" i="25" s="1"/>
  <c r="J18" i="15"/>
  <c r="H44" i="15"/>
  <c r="I42" i="15"/>
  <c r="J42" i="15" s="1"/>
  <c r="P42" i="15"/>
  <c r="Q42" i="15" s="1"/>
  <c r="I40" i="15"/>
  <c r="J40" i="15" s="1"/>
  <c r="I47" i="13"/>
  <c r="J47" i="13" s="1"/>
  <c r="I19" i="13"/>
  <c r="J19" i="13" s="1"/>
  <c r="I45" i="13"/>
  <c r="J45" i="13" s="1"/>
  <c r="I43" i="13"/>
  <c r="J43" i="13" s="1"/>
  <c r="O48" i="13"/>
  <c r="P18" i="13"/>
  <c r="P44" i="13"/>
  <c r="Q44" i="13" s="1"/>
  <c r="J18" i="3"/>
  <c r="I38" i="3"/>
  <c r="J38" i="3" s="1"/>
  <c r="O39" i="3"/>
  <c r="P18" i="3"/>
  <c r="H39" i="3"/>
  <c r="I20" i="3"/>
  <c r="J20" i="3" s="1"/>
  <c r="I37" i="3"/>
  <c r="J37" i="3" s="1"/>
  <c r="P20" i="3"/>
  <c r="Q20" i="3" s="1"/>
  <c r="P19" i="24"/>
  <c r="Q19" i="24" s="1"/>
  <c r="I43" i="24"/>
  <c r="J43" i="24" s="1"/>
  <c r="O44" i="24"/>
  <c r="H44" i="24"/>
  <c r="Q18" i="24"/>
  <c r="Q40" i="24"/>
  <c r="I42" i="24"/>
  <c r="J42" i="24" s="1"/>
  <c r="P43" i="24"/>
  <c r="Q43" i="24" s="1"/>
  <c r="P41" i="24"/>
  <c r="Q41" i="24" s="1"/>
  <c r="P44" i="15" l="1"/>
  <c r="P39" i="3"/>
  <c r="J44" i="24"/>
  <c r="J38" i="25"/>
  <c r="P38" i="25"/>
  <c r="J39" i="3"/>
  <c r="P44" i="24"/>
  <c r="I48" i="13"/>
  <c r="J48" i="13"/>
  <c r="P48" i="13"/>
  <c r="I44" i="15"/>
  <c r="I38" i="25"/>
  <c r="Q38" i="25"/>
  <c r="Q44" i="15"/>
  <c r="J44" i="15"/>
  <c r="Q18" i="13"/>
  <c r="Q48" i="13" s="1"/>
  <c r="Q18" i="3"/>
  <c r="Q39" i="3" s="1"/>
  <c r="I39" i="3"/>
  <c r="Q44" i="24"/>
  <c r="I44" i="24"/>
  <c r="S84" i="15" l="1"/>
  <c r="P84" i="15"/>
  <c r="L84" i="15"/>
  <c r="K84" i="15"/>
  <c r="G84" i="15"/>
  <c r="D84" i="15"/>
  <c r="S74" i="25"/>
  <c r="P74" i="25"/>
  <c r="L74" i="25"/>
  <c r="K74" i="25"/>
  <c r="G74" i="25"/>
  <c r="D74" i="25"/>
  <c r="F19" i="9" l="1"/>
  <c r="H74" i="19" l="1"/>
  <c r="G74" i="19"/>
  <c r="H40" i="5"/>
  <c r="G40" i="5"/>
  <c r="H108" i="5"/>
  <c r="G108" i="5"/>
  <c r="V157" i="18" l="1"/>
  <c r="T157" i="18"/>
  <c r="V102" i="18"/>
  <c r="T102" i="18"/>
  <c r="R124" i="18"/>
  <c r="R123" i="18"/>
  <c r="R122" i="18"/>
  <c r="R121" i="18"/>
  <c r="R120" i="18"/>
  <c r="R119" i="18"/>
  <c r="R118" i="18"/>
  <c r="R117" i="18"/>
  <c r="R116" i="18"/>
  <c r="R91" i="18"/>
  <c r="R90" i="18"/>
  <c r="R89" i="18"/>
  <c r="R88" i="18"/>
  <c r="R87" i="18"/>
  <c r="R86" i="18"/>
  <c r="R85" i="18"/>
  <c r="R84" i="18"/>
  <c r="R83" i="18"/>
  <c r="R82" i="18"/>
  <c r="R81" i="18"/>
  <c r="R80" i="18"/>
  <c r="R79" i="18"/>
  <c r="R78" i="18"/>
  <c r="R77" i="18"/>
  <c r="R76" i="18"/>
  <c r="R75" i="18"/>
  <c r="R74" i="18"/>
  <c r="R73" i="18"/>
  <c r="R72" i="18"/>
  <c r="V206" i="6"/>
  <c r="T206" i="6"/>
  <c r="V160" i="6"/>
  <c r="T160" i="6"/>
  <c r="V53" i="6" l="1"/>
  <c r="T53" i="6"/>
  <c r="R173" i="6"/>
  <c r="R149" i="6"/>
  <c r="R148" i="6"/>
  <c r="R147" i="6"/>
  <c r="R146" i="6"/>
  <c r="R145" i="6"/>
  <c r="R144" i="6"/>
  <c r="R143" i="6"/>
  <c r="R142" i="6"/>
  <c r="R141" i="6"/>
  <c r="R140" i="6"/>
  <c r="R139" i="6"/>
  <c r="R138" i="6"/>
  <c r="R137" i="6"/>
  <c r="R136" i="6"/>
  <c r="R135" i="6"/>
  <c r="R134" i="6"/>
  <c r="R133" i="6"/>
  <c r="R132" i="6"/>
  <c r="R131" i="6"/>
  <c r="R130" i="6"/>
  <c r="R78" i="6"/>
  <c r="R77" i="6"/>
  <c r="R76" i="6"/>
  <c r="R75" i="6"/>
  <c r="R74" i="6"/>
  <c r="R73" i="6"/>
  <c r="R72" i="6"/>
  <c r="R23" i="6"/>
  <c r="R24" i="6"/>
  <c r="AD24" i="9"/>
  <c r="AD27" i="9" s="1"/>
  <c r="AD19" i="9"/>
  <c r="AD16" i="9"/>
  <c r="T25" i="9"/>
  <c r="T24" i="9"/>
  <c r="T27" i="9" s="1"/>
  <c r="T19" i="9"/>
  <c r="T17" i="9"/>
  <c r="T16" i="9"/>
  <c r="F16" i="9"/>
  <c r="E16" i="9"/>
  <c r="D16" i="9"/>
  <c r="C16" i="9"/>
  <c r="B16" i="9"/>
  <c r="D10" i="9"/>
  <c r="G10" i="19"/>
  <c r="G10" i="5"/>
  <c r="G8" i="18"/>
  <c r="G8" i="6"/>
  <c r="AD20" i="9" l="1"/>
  <c r="AD28" i="9" s="1"/>
  <c r="T20" i="9"/>
  <c r="T28" i="9" s="1"/>
  <c r="AD24" i="8"/>
  <c r="I12" i="8"/>
  <c r="H12" i="8"/>
  <c r="I11" i="8"/>
  <c r="H11" i="8"/>
  <c r="V19" i="8"/>
  <c r="W19" i="8"/>
  <c r="V20" i="8"/>
  <c r="W20" i="8"/>
  <c r="V21" i="8"/>
  <c r="W21" i="8"/>
  <c r="V22" i="8"/>
  <c r="W22" i="8"/>
  <c r="V23" i="8"/>
  <c r="W23" i="8"/>
  <c r="Z19" i="8"/>
  <c r="AA19" i="8"/>
  <c r="Z20" i="8"/>
  <c r="AA20" i="8"/>
  <c r="Z21" i="8"/>
  <c r="AA21" i="8"/>
  <c r="Z22" i="8"/>
  <c r="AA22" i="8"/>
  <c r="Z23" i="8"/>
  <c r="AA23" i="8"/>
  <c r="N19" i="8"/>
  <c r="O19" i="8"/>
  <c r="N20" i="8"/>
  <c r="O20" i="8"/>
  <c r="N21" i="8"/>
  <c r="O21" i="8"/>
  <c r="N22" i="8"/>
  <c r="O22" i="8"/>
  <c r="N23" i="8"/>
  <c r="O23" i="8"/>
  <c r="H13" i="8"/>
  <c r="I13" i="8"/>
  <c r="H14" i="8"/>
  <c r="I14" i="8"/>
  <c r="H15" i="8"/>
  <c r="I15" i="8"/>
  <c r="H16" i="8"/>
  <c r="I16" i="8"/>
  <c r="H17" i="8"/>
  <c r="I17" i="8"/>
  <c r="H18" i="8"/>
  <c r="I18" i="8"/>
  <c r="H19" i="8"/>
  <c r="I19" i="8"/>
  <c r="H20" i="8"/>
  <c r="I20" i="8"/>
  <c r="H21" i="8"/>
  <c r="I21" i="8"/>
  <c r="H22" i="8"/>
  <c r="I22" i="8"/>
  <c r="H23" i="8"/>
  <c r="I23" i="8"/>
  <c r="AE20" i="8" l="1"/>
  <c r="AC22" i="8"/>
  <c r="AC21" i="8"/>
  <c r="AC23" i="8"/>
  <c r="AC19" i="8"/>
  <c r="AE22" i="8"/>
  <c r="AE19" i="8"/>
  <c r="AE21" i="8"/>
  <c r="AC20" i="8"/>
  <c r="AE23" i="8"/>
  <c r="Z6" i="8"/>
  <c r="AA6" i="8"/>
  <c r="Z7" i="8"/>
  <c r="AA7" i="8"/>
  <c r="Z8" i="8"/>
  <c r="AA8" i="8"/>
  <c r="Z9" i="8"/>
  <c r="AA9" i="8"/>
  <c r="Z10" i="8"/>
  <c r="AA10" i="8"/>
  <c r="Z11" i="8"/>
  <c r="AA11" i="8"/>
  <c r="Z12" i="8"/>
  <c r="AA12" i="8"/>
  <c r="Z13" i="8"/>
  <c r="AA13" i="8"/>
  <c r="Z14" i="8"/>
  <c r="AA14" i="8"/>
  <c r="Z15" i="8"/>
  <c r="AA15" i="8"/>
  <c r="Z16" i="8"/>
  <c r="AA16" i="8"/>
  <c r="Z17" i="8"/>
  <c r="AA17" i="8"/>
  <c r="Z18" i="8"/>
  <c r="AA18" i="8"/>
  <c r="AA5" i="8"/>
  <c r="Z5" i="8"/>
  <c r="V6" i="8"/>
  <c r="W6" i="8"/>
  <c r="V7" i="8"/>
  <c r="W7" i="8"/>
  <c r="V8" i="8"/>
  <c r="W8" i="8"/>
  <c r="V9" i="8"/>
  <c r="W9" i="8"/>
  <c r="V10" i="8"/>
  <c r="W10" i="8"/>
  <c r="V11" i="8"/>
  <c r="W11" i="8"/>
  <c r="V12" i="8"/>
  <c r="W12" i="8"/>
  <c r="V13" i="8"/>
  <c r="W13" i="8"/>
  <c r="V14" i="8"/>
  <c r="W14" i="8"/>
  <c r="V15" i="8"/>
  <c r="W15" i="8"/>
  <c r="V16" i="8"/>
  <c r="W16" i="8"/>
  <c r="V17" i="8"/>
  <c r="W17" i="8"/>
  <c r="V18" i="8"/>
  <c r="W18" i="8"/>
  <c r="W5" i="8"/>
  <c r="V5" i="8"/>
  <c r="N6" i="8"/>
  <c r="O6" i="8"/>
  <c r="N7" i="8"/>
  <c r="O7" i="8"/>
  <c r="N8" i="8"/>
  <c r="O8" i="8"/>
  <c r="N9" i="8"/>
  <c r="O9" i="8"/>
  <c r="N10" i="8"/>
  <c r="O10" i="8"/>
  <c r="N11" i="8"/>
  <c r="O11" i="8"/>
  <c r="N12" i="8"/>
  <c r="O12" i="8"/>
  <c r="N13" i="8"/>
  <c r="O13" i="8"/>
  <c r="N14" i="8"/>
  <c r="O14" i="8"/>
  <c r="N15" i="8"/>
  <c r="O15" i="8"/>
  <c r="N16" i="8"/>
  <c r="O16" i="8"/>
  <c r="N17" i="8"/>
  <c r="O17" i="8"/>
  <c r="N18" i="8"/>
  <c r="O18" i="8"/>
  <c r="O5" i="8"/>
  <c r="N5" i="8"/>
  <c r="H6" i="8"/>
  <c r="I6" i="8"/>
  <c r="H7" i="8"/>
  <c r="I7" i="8"/>
  <c r="H8" i="8"/>
  <c r="I8" i="8"/>
  <c r="H9" i="8"/>
  <c r="I9" i="8"/>
  <c r="H10" i="8"/>
  <c r="I10" i="8"/>
  <c r="I5" i="8"/>
  <c r="H5" i="8"/>
  <c r="H21" i="7"/>
  <c r="AC5" i="8" l="1"/>
  <c r="B45" i="25" l="1"/>
  <c r="B46" i="25"/>
  <c r="B67" i="25"/>
  <c r="B68" i="25"/>
  <c r="B69" i="25"/>
  <c r="B70" i="25"/>
  <c r="B71" i="25"/>
  <c r="B72" i="25"/>
  <c r="B73" i="25"/>
  <c r="B44" i="25"/>
  <c r="M73" i="25"/>
  <c r="M72" i="25"/>
  <c r="M71" i="25"/>
  <c r="M70" i="25"/>
  <c r="M69" i="25"/>
  <c r="M68" i="25"/>
  <c r="M67" i="25"/>
  <c r="M46" i="25"/>
  <c r="M45" i="25"/>
  <c r="M44" i="25"/>
  <c r="P9" i="25"/>
  <c r="AI25" i="9" s="1"/>
  <c r="AJ25" i="9" s="1"/>
  <c r="AJ27" i="9" s="1"/>
  <c r="AJ28" i="9" s="1"/>
  <c r="B51" i="24"/>
  <c r="B52" i="24"/>
  <c r="B53" i="24"/>
  <c r="B54" i="24"/>
  <c r="B79" i="24"/>
  <c r="B80" i="24"/>
  <c r="B81" i="24"/>
  <c r="B82" i="24"/>
  <c r="B83" i="24"/>
  <c r="B84" i="24"/>
  <c r="B85" i="24"/>
  <c r="B50" i="24"/>
  <c r="M85" i="24"/>
  <c r="M84" i="24"/>
  <c r="M83" i="24"/>
  <c r="M54" i="24"/>
  <c r="M53" i="24"/>
  <c r="M52" i="24"/>
  <c r="M51" i="24"/>
  <c r="M50" i="24"/>
  <c r="P9" i="24"/>
  <c r="AI24" i="9" s="1"/>
  <c r="AJ24" i="9" s="1"/>
  <c r="L230" i="23"/>
  <c r="L228" i="23"/>
  <c r="G228" i="23"/>
  <c r="L209" i="23"/>
  <c r="L207" i="23"/>
  <c r="G207" i="23"/>
  <c r="L188" i="23"/>
  <c r="L186" i="23"/>
  <c r="G186" i="23"/>
  <c r="L167" i="23"/>
  <c r="L165" i="23"/>
  <c r="G165" i="23"/>
  <c r="L146" i="23"/>
  <c r="L144" i="23"/>
  <c r="G144" i="23"/>
  <c r="L125" i="23"/>
  <c r="L123" i="23"/>
  <c r="G123" i="23"/>
  <c r="L104" i="23"/>
  <c r="L102" i="23"/>
  <c r="G102" i="23"/>
  <c r="L83" i="23"/>
  <c r="L81" i="23"/>
  <c r="G81" i="23"/>
  <c r="L62" i="23"/>
  <c r="L60" i="23"/>
  <c r="G60" i="23"/>
  <c r="L41" i="23"/>
  <c r="L39" i="23"/>
  <c r="G39" i="23"/>
  <c r="L20" i="23"/>
  <c r="L18" i="23"/>
  <c r="G18" i="23"/>
  <c r="A234" i="23"/>
  <c r="A213" i="23"/>
  <c r="A192" i="23"/>
  <c r="A171" i="23"/>
  <c r="A150" i="23"/>
  <c r="A129" i="23"/>
  <c r="A108" i="23"/>
  <c r="A87" i="23"/>
  <c r="A66" i="23"/>
  <c r="A45" i="23"/>
  <c r="A24" i="23"/>
  <c r="AI27" i="9" l="1"/>
  <c r="AI19" i="9"/>
  <c r="M74" i="25"/>
  <c r="P7" i="25" s="1"/>
  <c r="P11" i="25" s="1"/>
  <c r="M86" i="24"/>
  <c r="L230" i="22"/>
  <c r="L228" i="22"/>
  <c r="G228" i="22"/>
  <c r="L209" i="22"/>
  <c r="L207" i="22"/>
  <c r="G207" i="22"/>
  <c r="L188" i="22"/>
  <c r="L186" i="22"/>
  <c r="G186" i="22"/>
  <c r="L167" i="22"/>
  <c r="L165" i="22"/>
  <c r="G165" i="22"/>
  <c r="L146" i="22"/>
  <c r="L144" i="22"/>
  <c r="G144" i="22"/>
  <c r="L125" i="22"/>
  <c r="L123" i="22"/>
  <c r="G123" i="22"/>
  <c r="L104" i="22"/>
  <c r="L102" i="22"/>
  <c r="G102" i="22"/>
  <c r="L83" i="22"/>
  <c r="L81" i="22"/>
  <c r="G81" i="22"/>
  <c r="L62" i="22"/>
  <c r="L60" i="22"/>
  <c r="G60" i="22"/>
  <c r="L41" i="22"/>
  <c r="L39" i="22"/>
  <c r="G39" i="22"/>
  <c r="L18" i="22"/>
  <c r="L20" i="22"/>
  <c r="G18" i="22"/>
  <c r="P7" i="24" l="1"/>
  <c r="P11" i="24" s="1"/>
  <c r="A234" i="22"/>
  <c r="A213" i="22"/>
  <c r="A192" i="22"/>
  <c r="A171" i="22"/>
  <c r="A150" i="22"/>
  <c r="A129" i="22"/>
  <c r="A108" i="22"/>
  <c r="A87" i="22"/>
  <c r="A66" i="22"/>
  <c r="A45" i="22"/>
  <c r="A24" i="22"/>
  <c r="AI17" i="9" l="1"/>
  <c r="L230" i="20"/>
  <c r="L228" i="20"/>
  <c r="G228" i="20"/>
  <c r="L209" i="20"/>
  <c r="L207" i="20"/>
  <c r="G207" i="20"/>
  <c r="L188" i="20"/>
  <c r="L186" i="20"/>
  <c r="G186" i="20"/>
  <c r="L167" i="20"/>
  <c r="L165" i="20"/>
  <c r="G165" i="20"/>
  <c r="L146" i="20"/>
  <c r="L144" i="20"/>
  <c r="G144" i="20"/>
  <c r="L125" i="20"/>
  <c r="L123" i="20"/>
  <c r="G123" i="20"/>
  <c r="L104" i="20"/>
  <c r="L102" i="20"/>
  <c r="G102" i="20"/>
  <c r="L83" i="20"/>
  <c r="L81" i="20"/>
  <c r="G81" i="20"/>
  <c r="L62" i="20"/>
  <c r="L60" i="20"/>
  <c r="G60" i="20"/>
  <c r="L41" i="20"/>
  <c r="L39" i="20"/>
  <c r="G39" i="20"/>
  <c r="L20" i="20"/>
  <c r="L18" i="20"/>
  <c r="G18" i="20"/>
  <c r="A234" i="20"/>
  <c r="A213" i="20"/>
  <c r="A192" i="20"/>
  <c r="A171" i="20"/>
  <c r="A150" i="20"/>
  <c r="A129" i="20"/>
  <c r="A108" i="20"/>
  <c r="A87" i="20"/>
  <c r="A66" i="20"/>
  <c r="A45" i="20"/>
  <c r="A24" i="20"/>
  <c r="G63" i="19"/>
  <c r="H62" i="19"/>
  <c r="H61" i="19"/>
  <c r="H60" i="19"/>
  <c r="H59" i="19"/>
  <c r="H58" i="19"/>
  <c r="H57" i="19"/>
  <c r="H56" i="19"/>
  <c r="H55" i="19"/>
  <c r="H54" i="19"/>
  <c r="H47" i="19"/>
  <c r="H33" i="19"/>
  <c r="H32" i="19"/>
  <c r="H31" i="19"/>
  <c r="H28" i="19"/>
  <c r="H27" i="19"/>
  <c r="H26" i="19"/>
  <c r="H18" i="19"/>
  <c r="V155" i="18"/>
  <c r="Q155" i="18"/>
  <c r="P155" i="18"/>
  <c r="N155" i="18"/>
  <c r="L155" i="18"/>
  <c r="T124" i="18"/>
  <c r="X124" i="18" s="1"/>
  <c r="T123" i="18"/>
  <c r="X123" i="18" s="1"/>
  <c r="T122" i="18"/>
  <c r="X122" i="18" s="1"/>
  <c r="T121" i="18"/>
  <c r="X121" i="18" s="1"/>
  <c r="T120" i="18"/>
  <c r="X120" i="18" s="1"/>
  <c r="T119" i="18"/>
  <c r="X119" i="18" s="1"/>
  <c r="T118" i="18"/>
  <c r="X118" i="18" s="1"/>
  <c r="T117" i="18"/>
  <c r="X117" i="18" s="1"/>
  <c r="T116" i="18"/>
  <c r="V93" i="18"/>
  <c r="Q93" i="18"/>
  <c r="P93" i="18"/>
  <c r="N93" i="18"/>
  <c r="L93" i="18"/>
  <c r="T91" i="18"/>
  <c r="X91" i="18" s="1"/>
  <c r="T90" i="18"/>
  <c r="X90" i="18" s="1"/>
  <c r="T89" i="18"/>
  <c r="X89" i="18" s="1"/>
  <c r="T88" i="18"/>
  <c r="X88" i="18" s="1"/>
  <c r="T87" i="18"/>
  <c r="X87" i="18" s="1"/>
  <c r="T86" i="18"/>
  <c r="X86" i="18" s="1"/>
  <c r="T85" i="18"/>
  <c r="X85" i="18" s="1"/>
  <c r="T84" i="18"/>
  <c r="X84" i="18" s="1"/>
  <c r="T83" i="18"/>
  <c r="X83" i="18" s="1"/>
  <c r="T82" i="18"/>
  <c r="X82" i="18" s="1"/>
  <c r="T81" i="18"/>
  <c r="X81" i="18" s="1"/>
  <c r="T80" i="18"/>
  <c r="X80" i="18" s="1"/>
  <c r="T79" i="18"/>
  <c r="X79" i="18" s="1"/>
  <c r="T78" i="18"/>
  <c r="X78" i="18" s="1"/>
  <c r="T77" i="18"/>
  <c r="X77" i="18" s="1"/>
  <c r="T76" i="18"/>
  <c r="X76" i="18" s="1"/>
  <c r="T75" i="18"/>
  <c r="X75" i="18" s="1"/>
  <c r="T74" i="18"/>
  <c r="X74" i="18" s="1"/>
  <c r="T73" i="18"/>
  <c r="X73" i="18" s="1"/>
  <c r="T72" i="18"/>
  <c r="V57" i="18"/>
  <c r="Q57" i="18"/>
  <c r="P57" i="18"/>
  <c r="N57" i="18"/>
  <c r="L57" i="18"/>
  <c r="O10" i="20" l="1"/>
  <c r="AI16" i="9" s="1"/>
  <c r="AI20" i="9" s="1"/>
  <c r="AI28" i="9" s="1"/>
  <c r="E314" i="23"/>
  <c r="P314" i="23" s="1"/>
  <c r="E461" i="23"/>
  <c r="P461" i="23" s="1"/>
  <c r="E293" i="23"/>
  <c r="P293" i="23" s="1"/>
  <c r="E440" i="23"/>
  <c r="P440" i="23" s="1"/>
  <c r="E272" i="23"/>
  <c r="P272" i="23" s="1"/>
  <c r="E419" i="23"/>
  <c r="P419" i="23" s="1"/>
  <c r="E251" i="23"/>
  <c r="P251" i="23" s="1"/>
  <c r="E356" i="23"/>
  <c r="P356" i="23" s="1"/>
  <c r="E398" i="23"/>
  <c r="P398" i="23" s="1"/>
  <c r="E377" i="23"/>
  <c r="P377" i="23" s="1"/>
  <c r="E335" i="23"/>
  <c r="P335" i="23" s="1"/>
  <c r="V100" i="18"/>
  <c r="H52" i="19"/>
  <c r="H63" i="19"/>
  <c r="G65" i="19"/>
  <c r="AE25" i="9" s="1"/>
  <c r="F36" i="19"/>
  <c r="E41" i="20"/>
  <c r="P41" i="20" s="1"/>
  <c r="E62" i="20"/>
  <c r="P62" i="20" s="1"/>
  <c r="E83" i="20"/>
  <c r="P83" i="20" s="1"/>
  <c r="E104" i="20"/>
  <c r="P104" i="20" s="1"/>
  <c r="E125" i="20"/>
  <c r="P125" i="20" s="1"/>
  <c r="E146" i="20"/>
  <c r="P146" i="20" s="1"/>
  <c r="E167" i="20"/>
  <c r="P167" i="20" s="1"/>
  <c r="E188" i="20"/>
  <c r="P188" i="20" s="1"/>
  <c r="E209" i="20"/>
  <c r="P209" i="20" s="1"/>
  <c r="E230" i="20"/>
  <c r="P230" i="20" s="1"/>
  <c r="E188" i="22"/>
  <c r="P188" i="22" s="1"/>
  <c r="E20" i="22"/>
  <c r="P20" i="22" s="1"/>
  <c r="E167" i="22"/>
  <c r="P167" i="22" s="1"/>
  <c r="E146" i="22"/>
  <c r="P146" i="22" s="1"/>
  <c r="E125" i="22"/>
  <c r="P125" i="22" s="1"/>
  <c r="E83" i="22"/>
  <c r="P83" i="22" s="1"/>
  <c r="E41" i="22"/>
  <c r="P41" i="22" s="1"/>
  <c r="E230" i="22"/>
  <c r="P230" i="22" s="1"/>
  <c r="E209" i="22"/>
  <c r="P209" i="22" s="1"/>
  <c r="E104" i="22"/>
  <c r="P104" i="22" s="1"/>
  <c r="E62" i="22"/>
  <c r="P62" i="22" s="1"/>
  <c r="X116" i="18"/>
  <c r="X155" i="18" s="1"/>
  <c r="E230" i="23"/>
  <c r="P230" i="23" s="1"/>
  <c r="E209" i="23"/>
  <c r="P209" i="23" s="1"/>
  <c r="E188" i="23"/>
  <c r="P188" i="23" s="1"/>
  <c r="E167" i="23"/>
  <c r="P167" i="23" s="1"/>
  <c r="E146" i="23"/>
  <c r="P146" i="23" s="1"/>
  <c r="E125" i="23"/>
  <c r="P125" i="23" s="1"/>
  <c r="E104" i="23"/>
  <c r="P104" i="23" s="1"/>
  <c r="E83" i="23"/>
  <c r="P83" i="23" s="1"/>
  <c r="E62" i="23"/>
  <c r="P62" i="23" s="1"/>
  <c r="E41" i="23"/>
  <c r="P41" i="23" s="1"/>
  <c r="E20" i="23"/>
  <c r="P20" i="23" s="1"/>
  <c r="E20" i="20"/>
  <c r="P20" i="20" s="1"/>
  <c r="F65" i="19"/>
  <c r="H29" i="19"/>
  <c r="H23" i="19"/>
  <c r="H30" i="19"/>
  <c r="X102" i="18"/>
  <c r="T93" i="18"/>
  <c r="V106" i="18"/>
  <c r="T57" i="18"/>
  <c r="T155" i="18"/>
  <c r="X57" i="18"/>
  <c r="X72" i="18"/>
  <c r="X93" i="18" s="1"/>
  <c r="H65" i="19" l="1"/>
  <c r="F71" i="19"/>
  <c r="X100" i="18"/>
  <c r="X106" i="18" s="1"/>
  <c r="AE16" i="9"/>
  <c r="T100" i="18"/>
  <c r="T106" i="18" s="1"/>
  <c r="AE19" i="9"/>
  <c r="AE17" i="9"/>
  <c r="AK25" i="9" s="1"/>
  <c r="H25" i="19"/>
  <c r="G34" i="19"/>
  <c r="AE20" i="9" l="1"/>
  <c r="AF16" i="9"/>
  <c r="H34" i="19"/>
  <c r="H36" i="19" s="1"/>
  <c r="H71" i="19" s="1"/>
  <c r="G36" i="19"/>
  <c r="G71" i="19" l="1"/>
  <c r="AE24" i="9"/>
  <c r="F40" i="5"/>
  <c r="AK24" i="9" l="1"/>
  <c r="AE27" i="9"/>
  <c r="AE28" i="9" s="1"/>
  <c r="AF24" i="9"/>
  <c r="AF27" i="9" s="1"/>
  <c r="AC15" i="8"/>
  <c r="AF19" i="9"/>
  <c r="AF20" i="9" s="1"/>
  <c r="AE7" i="8"/>
  <c r="V161" i="18"/>
  <c r="AF28" i="9" l="1"/>
  <c r="G77" i="19"/>
  <c r="AE13" i="8"/>
  <c r="AE17" i="8"/>
  <c r="H77" i="19"/>
  <c r="X157" i="18"/>
  <c r="X161" i="18" s="1"/>
  <c r="T161" i="18"/>
  <c r="AC7" i="8"/>
  <c r="AC9" i="8"/>
  <c r="AC11" i="8"/>
  <c r="AE11" i="8"/>
  <c r="AE15" i="8"/>
  <c r="AE5" i="8"/>
  <c r="AC13" i="8"/>
  <c r="AC17" i="8"/>
  <c r="AC18" i="8"/>
  <c r="AE18" i="8"/>
  <c r="AE9" i="8"/>
  <c r="AE6" i="8"/>
  <c r="AE8" i="8"/>
  <c r="AE10" i="8"/>
  <c r="AE12" i="8"/>
  <c r="AE14" i="8"/>
  <c r="AE16" i="8"/>
  <c r="AC12" i="8"/>
  <c r="AC16" i="8"/>
  <c r="AC14" i="8"/>
  <c r="AC6" i="8"/>
  <c r="AC10" i="8"/>
  <c r="AC8" i="8"/>
  <c r="F74" i="19" l="1"/>
  <c r="F77" i="19" s="1"/>
  <c r="L228" i="11"/>
  <c r="L207" i="11"/>
  <c r="L186" i="11"/>
  <c r="L165" i="11"/>
  <c r="L144" i="11"/>
  <c r="L123" i="11"/>
  <c r="L102" i="11"/>
  <c r="L81" i="11"/>
  <c r="L60" i="11"/>
  <c r="L39" i="11"/>
  <c r="L20" i="11"/>
  <c r="L18" i="11"/>
  <c r="A234" i="17" l="1"/>
  <c r="L228" i="17"/>
  <c r="G228" i="17"/>
  <c r="A213" i="17"/>
  <c r="L207" i="17"/>
  <c r="G207" i="17"/>
  <c r="A192" i="17"/>
  <c r="L188" i="17"/>
  <c r="L186" i="17"/>
  <c r="G186" i="17"/>
  <c r="A171" i="17"/>
  <c r="L167" i="17"/>
  <c r="L165" i="17"/>
  <c r="G165" i="17"/>
  <c r="A150" i="17"/>
  <c r="L146" i="17"/>
  <c r="L144" i="17"/>
  <c r="G144" i="17"/>
  <c r="A129" i="17"/>
  <c r="L125" i="17"/>
  <c r="L123" i="17"/>
  <c r="G123" i="17"/>
  <c r="A108" i="17"/>
  <c r="L104" i="17"/>
  <c r="L102" i="17"/>
  <c r="G102" i="17"/>
  <c r="A87" i="17"/>
  <c r="L83" i="17"/>
  <c r="L81" i="17"/>
  <c r="G81" i="17"/>
  <c r="A66" i="17"/>
  <c r="L60" i="17"/>
  <c r="G60" i="17"/>
  <c r="A45" i="17"/>
  <c r="L39" i="17"/>
  <c r="G39" i="17"/>
  <c r="A24" i="17"/>
  <c r="L20" i="17"/>
  <c r="L18" i="17"/>
  <c r="G18" i="17"/>
  <c r="T173" i="6"/>
  <c r="X173" i="6" s="1"/>
  <c r="L204" i="6"/>
  <c r="J19" i="9" s="1"/>
  <c r="L19" i="9" s="1"/>
  <c r="N204" i="6"/>
  <c r="P204" i="6"/>
  <c r="Q204" i="6"/>
  <c r="V204" i="6"/>
  <c r="V210" i="6" s="1"/>
  <c r="X206" i="6"/>
  <c r="Y18" i="9" l="1"/>
  <c r="O18" i="9" s="1"/>
  <c r="X204" i="6"/>
  <c r="X210" i="6" s="1"/>
  <c r="E20" i="11"/>
  <c r="T204" i="6"/>
  <c r="U19" i="9" s="1"/>
  <c r="M19" i="9" s="1"/>
  <c r="T210" i="6" l="1"/>
  <c r="H52" i="5"/>
  <c r="V19" i="9" l="1"/>
  <c r="N19" i="9" s="1"/>
  <c r="L41" i="10"/>
  <c r="B51" i="15" l="1"/>
  <c r="B52" i="15"/>
  <c r="B53" i="15"/>
  <c r="B78" i="15"/>
  <c r="B79" i="15"/>
  <c r="B80" i="15"/>
  <c r="B81" i="15"/>
  <c r="B82" i="15"/>
  <c r="B83" i="15"/>
  <c r="B50" i="15"/>
  <c r="P9" i="15"/>
  <c r="Y26" i="9" s="1"/>
  <c r="O26" i="9" s="1"/>
  <c r="P26" i="9" s="1"/>
  <c r="M83" i="15"/>
  <c r="M82" i="15"/>
  <c r="M81" i="15"/>
  <c r="M80" i="15"/>
  <c r="M79" i="15"/>
  <c r="M78" i="15"/>
  <c r="M53" i="15"/>
  <c r="M52" i="15"/>
  <c r="M51" i="15"/>
  <c r="M50" i="15"/>
  <c r="L230" i="10"/>
  <c r="L228" i="10"/>
  <c r="G228" i="10"/>
  <c r="L209" i="10"/>
  <c r="L207" i="10"/>
  <c r="G207" i="10"/>
  <c r="L188" i="10"/>
  <c r="L186" i="10"/>
  <c r="G186" i="10"/>
  <c r="L167" i="10"/>
  <c r="L165" i="10"/>
  <c r="G165" i="10"/>
  <c r="L146" i="10"/>
  <c r="L144" i="10"/>
  <c r="G144" i="10"/>
  <c r="L125" i="10"/>
  <c r="L123" i="10"/>
  <c r="G123" i="10"/>
  <c r="L104" i="10"/>
  <c r="L102" i="10"/>
  <c r="G102" i="10"/>
  <c r="L83" i="10"/>
  <c r="L81" i="10"/>
  <c r="G81" i="10"/>
  <c r="L62" i="10"/>
  <c r="L60" i="10"/>
  <c r="G60" i="10"/>
  <c r="L20" i="10"/>
  <c r="L230" i="1"/>
  <c r="L228" i="1"/>
  <c r="G228" i="1"/>
  <c r="L209" i="1"/>
  <c r="L207" i="1"/>
  <c r="G207" i="1"/>
  <c r="L188" i="1"/>
  <c r="L186" i="1"/>
  <c r="G186" i="1"/>
  <c r="L167" i="1"/>
  <c r="L165" i="1"/>
  <c r="G165" i="1"/>
  <c r="L146" i="1"/>
  <c r="L144" i="1"/>
  <c r="G144" i="1"/>
  <c r="L125" i="1"/>
  <c r="L123" i="1"/>
  <c r="G123" i="1"/>
  <c r="L104" i="1"/>
  <c r="L102" i="1"/>
  <c r="G102" i="1"/>
  <c r="L83" i="1"/>
  <c r="L81" i="1"/>
  <c r="G81" i="1"/>
  <c r="L62" i="1"/>
  <c r="L60" i="1"/>
  <c r="G60" i="1"/>
  <c r="L41" i="1"/>
  <c r="L20" i="1"/>
  <c r="B55" i="13"/>
  <c r="B87" i="13"/>
  <c r="B88" i="13"/>
  <c r="B89" i="13"/>
  <c r="B90" i="13"/>
  <c r="B91" i="13"/>
  <c r="B92" i="13"/>
  <c r="B93" i="13"/>
  <c r="B54" i="13"/>
  <c r="P9" i="13"/>
  <c r="Y25" i="9" s="1"/>
  <c r="O25" i="9" s="1"/>
  <c r="P25" i="9" s="1"/>
  <c r="M93" i="13"/>
  <c r="M92" i="13"/>
  <c r="M91" i="13"/>
  <c r="M90" i="13"/>
  <c r="M89" i="13"/>
  <c r="M88" i="13"/>
  <c r="M55" i="13"/>
  <c r="M54" i="13"/>
  <c r="Z25" i="9" l="1"/>
  <c r="Z26" i="9"/>
  <c r="M94" i="13"/>
  <c r="P7" i="13" s="1"/>
  <c r="P11" i="13" s="1"/>
  <c r="M84" i="15"/>
  <c r="P7" i="15" s="1"/>
  <c r="P11" i="15" s="1"/>
  <c r="P9" i="3"/>
  <c r="B45" i="3"/>
  <c r="M46" i="3"/>
  <c r="M47" i="3"/>
  <c r="M48" i="3"/>
  <c r="M49" i="3"/>
  <c r="M50" i="3"/>
  <c r="M60" i="3"/>
  <c r="M71" i="3"/>
  <c r="M45" i="3"/>
  <c r="M72" i="3" l="1"/>
  <c r="Y24" i="9"/>
  <c r="Z24" i="9" s="1"/>
  <c r="Z27" i="9" s="1"/>
  <c r="Z28" i="9" s="1"/>
  <c r="O24" i="9" l="1"/>
  <c r="P24" i="9" s="1"/>
  <c r="Y27" i="9"/>
  <c r="O27" i="9" s="1"/>
  <c r="P27" i="9" s="1"/>
  <c r="P28" i="9" s="1"/>
  <c r="P7" i="3"/>
  <c r="P11" i="3" s="1"/>
  <c r="F22" i="9" l="1"/>
  <c r="F28" i="9" s="1"/>
  <c r="A234" i="11"/>
  <c r="A213" i="11"/>
  <c r="A192" i="11"/>
  <c r="A171" i="11"/>
  <c r="A150" i="11"/>
  <c r="A129" i="11"/>
  <c r="A108" i="11"/>
  <c r="A87" i="11"/>
  <c r="A66" i="11"/>
  <c r="A45" i="11"/>
  <c r="A24" i="11"/>
  <c r="A234" i="10"/>
  <c r="A213" i="10"/>
  <c r="A192" i="10"/>
  <c r="A171" i="10"/>
  <c r="A150" i="10"/>
  <c r="A129" i="10"/>
  <c r="A108" i="10"/>
  <c r="A87" i="10"/>
  <c r="A66" i="10"/>
  <c r="A45" i="10"/>
  <c r="L39" i="10"/>
  <c r="G39" i="10"/>
  <c r="L18" i="10"/>
  <c r="G18" i="10"/>
  <c r="A24" i="10"/>
  <c r="A234" i="1"/>
  <c r="A213" i="1"/>
  <c r="A192" i="1"/>
  <c r="A171" i="1"/>
  <c r="A150" i="1"/>
  <c r="A129" i="1"/>
  <c r="A108" i="1"/>
  <c r="A87" i="1"/>
  <c r="A66" i="1"/>
  <c r="A45" i="1"/>
  <c r="L39" i="1"/>
  <c r="G39" i="1"/>
  <c r="L18" i="1"/>
  <c r="G18" i="1"/>
  <c r="Y19" i="9" l="1"/>
  <c r="O19" i="9" s="1"/>
  <c r="Y17" i="9"/>
  <c r="O17" i="9" s="1"/>
  <c r="Y16" i="9"/>
  <c r="A24" i="1"/>
  <c r="H96" i="5"/>
  <c r="H95" i="5"/>
  <c r="H94" i="5"/>
  <c r="H91" i="5"/>
  <c r="H90" i="5"/>
  <c r="H82" i="5"/>
  <c r="H81" i="5"/>
  <c r="O16" i="9" l="1"/>
  <c r="O20" i="9" s="1"/>
  <c r="O28" i="9" s="1"/>
  <c r="Y20" i="9"/>
  <c r="Y28" i="9" s="1"/>
  <c r="F99" i="5"/>
  <c r="H86" i="5"/>
  <c r="H89" i="5"/>
  <c r="H93" i="5"/>
  <c r="H92" i="5"/>
  <c r="H68" i="5"/>
  <c r="H67" i="5"/>
  <c r="H66" i="5"/>
  <c r="H63" i="5"/>
  <c r="H62" i="5"/>
  <c r="V151" i="6"/>
  <c r="Q151" i="6"/>
  <c r="P151" i="6"/>
  <c r="N151" i="6"/>
  <c r="L151" i="6"/>
  <c r="J18" i="9" s="1"/>
  <c r="L18" i="9" s="1"/>
  <c r="T149" i="6"/>
  <c r="X149" i="6" s="1"/>
  <c r="T148" i="6"/>
  <c r="X148" i="6" s="1"/>
  <c r="T147" i="6"/>
  <c r="X147" i="6" s="1"/>
  <c r="T146" i="6"/>
  <c r="X146" i="6" s="1"/>
  <c r="T145" i="6"/>
  <c r="X145" i="6" s="1"/>
  <c r="T144" i="6"/>
  <c r="X144" i="6" s="1"/>
  <c r="T143" i="6"/>
  <c r="X143" i="6" s="1"/>
  <c r="T142" i="6"/>
  <c r="X142" i="6" s="1"/>
  <c r="T141" i="6"/>
  <c r="X141" i="6" s="1"/>
  <c r="T140" i="6"/>
  <c r="X140" i="6" s="1"/>
  <c r="T139" i="6"/>
  <c r="X139" i="6" s="1"/>
  <c r="T138" i="6"/>
  <c r="X138" i="6" s="1"/>
  <c r="T137" i="6"/>
  <c r="X137" i="6" s="1"/>
  <c r="T136" i="6"/>
  <c r="X136" i="6" s="1"/>
  <c r="T135" i="6"/>
  <c r="T134" i="6"/>
  <c r="T133" i="6"/>
  <c r="T132" i="6"/>
  <c r="T131" i="6"/>
  <c r="X131" i="6" s="1"/>
  <c r="T130" i="6"/>
  <c r="E20" i="17" s="1"/>
  <c r="P20" i="17" s="1"/>
  <c r="V113" i="6"/>
  <c r="Q113" i="6"/>
  <c r="P113" i="6"/>
  <c r="L113" i="6"/>
  <c r="J17" i="9" s="1"/>
  <c r="L17" i="9" s="1"/>
  <c r="T78" i="6"/>
  <c r="X78" i="6" s="1"/>
  <c r="T77" i="6"/>
  <c r="E188" i="10" s="1"/>
  <c r="P188" i="10" s="1"/>
  <c r="T76" i="6"/>
  <c r="T75" i="6"/>
  <c r="T74" i="6"/>
  <c r="X74" i="6" s="1"/>
  <c r="T73" i="6"/>
  <c r="V158" i="6" l="1"/>
  <c r="V164" i="6" s="1"/>
  <c r="X133" i="6"/>
  <c r="E104" i="17"/>
  <c r="P104" i="17" s="1"/>
  <c r="X73" i="6"/>
  <c r="E20" i="10"/>
  <c r="E209" i="10"/>
  <c r="P209" i="10" s="1"/>
  <c r="X135" i="6"/>
  <c r="E167" i="17"/>
  <c r="P167" i="17" s="1"/>
  <c r="X132" i="6"/>
  <c r="E125" i="17"/>
  <c r="P125" i="17" s="1"/>
  <c r="E41" i="17"/>
  <c r="P41" i="17" s="1"/>
  <c r="X75" i="6"/>
  <c r="E104" i="10"/>
  <c r="P104" i="10" s="1"/>
  <c r="E62" i="10"/>
  <c r="P62" i="10" s="1"/>
  <c r="X76" i="6"/>
  <c r="E230" i="10"/>
  <c r="P230" i="10" s="1"/>
  <c r="E167" i="10"/>
  <c r="P167" i="10" s="1"/>
  <c r="E146" i="10"/>
  <c r="P146" i="10" s="1"/>
  <c r="E125" i="10"/>
  <c r="P125" i="10" s="1"/>
  <c r="E83" i="10"/>
  <c r="P83" i="10" s="1"/>
  <c r="X134" i="6"/>
  <c r="E188" i="17"/>
  <c r="P188" i="17" s="1"/>
  <c r="E146" i="17"/>
  <c r="P146" i="17" s="1"/>
  <c r="E62" i="17"/>
  <c r="P62" i="17" s="1"/>
  <c r="E83" i="17"/>
  <c r="P83" i="17" s="1"/>
  <c r="P20" i="11"/>
  <c r="X77" i="6"/>
  <c r="T151" i="6"/>
  <c r="U18" i="9" s="1"/>
  <c r="M18" i="9" s="1"/>
  <c r="G97" i="5"/>
  <c r="H88" i="5"/>
  <c r="H65" i="5"/>
  <c r="H64" i="5"/>
  <c r="H58" i="5"/>
  <c r="F108" i="5"/>
  <c r="F111" i="5" s="1"/>
  <c r="X130" i="6"/>
  <c r="G16" i="9"/>
  <c r="F30" i="9" s="1"/>
  <c r="X160" i="6"/>
  <c r="L51" i="6"/>
  <c r="J16" i="9" s="1"/>
  <c r="V51" i="6"/>
  <c r="Q51" i="6"/>
  <c r="P51" i="6"/>
  <c r="T23" i="6"/>
  <c r="T24" i="6"/>
  <c r="E62" i="1"/>
  <c r="P62" i="1" s="1"/>
  <c r="N51" i="6"/>
  <c r="J20" i="9" l="1"/>
  <c r="L16" i="9"/>
  <c r="L20" i="9" s="1"/>
  <c r="F26" i="9"/>
  <c r="X151" i="6"/>
  <c r="E41" i="1"/>
  <c r="P41" i="1" s="1"/>
  <c r="E230" i="1"/>
  <c r="P230" i="1" s="1"/>
  <c r="E146" i="1"/>
  <c r="P146" i="1" s="1"/>
  <c r="E104" i="1"/>
  <c r="P104" i="1" s="1"/>
  <c r="E209" i="1"/>
  <c r="P209" i="1" s="1"/>
  <c r="E83" i="1"/>
  <c r="P83" i="1" s="1"/>
  <c r="E20" i="1"/>
  <c r="P20" i="1" s="1"/>
  <c r="E188" i="1"/>
  <c r="P188" i="1" s="1"/>
  <c r="X23" i="6"/>
  <c r="E167" i="1"/>
  <c r="P167" i="1" s="1"/>
  <c r="E125" i="1"/>
  <c r="P125" i="1" s="1"/>
  <c r="V57" i="6"/>
  <c r="X24" i="6"/>
  <c r="H60" i="5"/>
  <c r="H97" i="5"/>
  <c r="H99" i="5" s="1"/>
  <c r="G99" i="5"/>
  <c r="H61" i="5"/>
  <c r="G69" i="5"/>
  <c r="G71" i="5" s="1"/>
  <c r="U25" i="9" s="1"/>
  <c r="J25" i="9" s="1"/>
  <c r="X53" i="6"/>
  <c r="T51" i="6"/>
  <c r="U16" i="9" s="1"/>
  <c r="M16" i="9" s="1"/>
  <c r="G105" i="5" l="1"/>
  <c r="U26" i="9"/>
  <c r="H111" i="5"/>
  <c r="V16" i="9"/>
  <c r="G111" i="5"/>
  <c r="X51" i="6"/>
  <c r="X57" i="6" s="1"/>
  <c r="T57" i="6"/>
  <c r="H69" i="5"/>
  <c r="H71" i="5" s="1"/>
  <c r="H105" i="5" s="1"/>
  <c r="F71" i="5"/>
  <c r="F105" i="5" s="1"/>
  <c r="AA26" i="9" l="1"/>
  <c r="J26" i="9"/>
  <c r="V25" i="9"/>
  <c r="H33" i="5"/>
  <c r="H32" i="5"/>
  <c r="H31" i="5"/>
  <c r="H28" i="5"/>
  <c r="H27" i="5"/>
  <c r="H18" i="5"/>
  <c r="H25" i="5" l="1"/>
  <c r="H30" i="5"/>
  <c r="H23" i="5"/>
  <c r="G34" i="5" l="1"/>
  <c r="G36" i="5" s="1"/>
  <c r="U24" i="9" s="1"/>
  <c r="J24" i="9" s="1"/>
  <c r="J27" i="9" s="1"/>
  <c r="H26" i="5"/>
  <c r="H29" i="5"/>
  <c r="F36" i="5"/>
  <c r="AA24" i="9" l="1"/>
  <c r="U27" i="9"/>
  <c r="F43" i="5"/>
  <c r="G43" i="5"/>
  <c r="H34" i="5"/>
  <c r="H36" i="5" s="1"/>
  <c r="V24" i="9" l="1"/>
  <c r="V27" i="9" s="1"/>
  <c r="H43" i="5"/>
  <c r="N113" i="6"/>
  <c r="T72" i="6"/>
  <c r="N24" i="9" l="1"/>
  <c r="N27" i="9" s="1"/>
  <c r="P41" i="10"/>
  <c r="X72" i="6"/>
  <c r="X113" i="6" s="1"/>
  <c r="X158" i="6" s="1"/>
  <c r="X164" i="6" s="1"/>
  <c r="P20" i="10"/>
  <c r="T113" i="6"/>
  <c r="U17" i="9" s="1"/>
  <c r="U20" i="9" l="1"/>
  <c r="U28" i="9" s="1"/>
  <c r="M17" i="9"/>
  <c r="M20" i="9" s="1"/>
  <c r="J28" i="9" s="1"/>
  <c r="AA25" i="9"/>
  <c r="V17" i="9"/>
  <c r="V20" i="9" s="1"/>
  <c r="V28" i="9" s="1"/>
  <c r="T158" i="6"/>
  <c r="T164" i="6" s="1"/>
  <c r="N16" i="9" l="1"/>
  <c r="N20" i="9" s="1"/>
  <c r="N28" i="9" s="1"/>
  <c r="I30" i="9" s="1"/>
</calcChain>
</file>

<file path=xl/sharedStrings.xml><?xml version="1.0" encoding="utf-8"?>
<sst xmlns="http://schemas.openxmlformats.org/spreadsheetml/2006/main" count="14162" uniqueCount="680">
  <si>
    <t>PIANO STRATEGICO NAZIONALE DELLA MOBILITA' SOSTENIBILE- REGIONI (art.5)</t>
  </si>
  <si>
    <t>PIANO DI INVESTIMENTO ESECUTIVO- FORNITURE</t>
  </si>
  <si>
    <t>Regione</t>
  </si>
  <si>
    <t>VENETO</t>
  </si>
  <si>
    <t xml:space="preserve">NOMINATIVO RESPONSABILE 
</t>
  </si>
  <si>
    <t>CUP Comunicati</t>
  </si>
  <si>
    <t>Eventuali note:</t>
  </si>
  <si>
    <t>URBANO</t>
  </si>
  <si>
    <t>METANO</t>
  </si>
  <si>
    <t>OGV</t>
  </si>
  <si>
    <t>CONTRATTO 
o ORDINATIVO</t>
  </si>
  <si>
    <t>caratteristiche mezzi</t>
  </si>
  <si>
    <t xml:space="preserve">COSTO FORNITURA da contributo statale 
(con gli attrezzaggi obbligatori di cui all'art. 5 c..5 del dd 134/2021)
</t>
  </si>
  <si>
    <t>EVENTUALI ATTREZZAGGI AGGIUNTIVI (art.5 c.6 dd 134/2021)</t>
  </si>
  <si>
    <t>TOTALE FORNITURA contributo statale</t>
  </si>
  <si>
    <t>Eventuale cofinanziamento o spese non rimborsabili</t>
  </si>
  <si>
    <t>TOTALE COMPLESSIVO FORNITURA</t>
  </si>
  <si>
    <t>assenza di altri finanziamenti sulla parte ammessa a contributo</t>
  </si>
  <si>
    <t xml:space="preserve">attrezzaggi obbligatori (art 5 c. 5 DD 134/2021) </t>
  </si>
  <si>
    <t>tipologia alimentazione</t>
  </si>
  <si>
    <t>classe di omologazione</t>
  </si>
  <si>
    <t>Numero di autobus</t>
  </si>
  <si>
    <t>CUP</t>
  </si>
  <si>
    <t>CIG</t>
  </si>
  <si>
    <t>data DETERMINA A CONTRARRE O ATTI ASSIMILABILI (art. 3 c.5 DD 134/2021)</t>
  </si>
  <si>
    <t xml:space="preserve">COSTO </t>
  </si>
  <si>
    <t>DESCRIZIONE TIPOLOGIA</t>
  </si>
  <si>
    <t>VERIFICA importo ammissibile massimo (5%)</t>
  </si>
  <si>
    <t>progr.</t>
  </si>
  <si>
    <t>totale in €</t>
  </si>
  <si>
    <t>selez.</t>
  </si>
  <si>
    <t>gg/mm/aaaa</t>
  </si>
  <si>
    <t>GNL/GNC</t>
  </si>
  <si>
    <t>classe I/classe A</t>
  </si>
  <si>
    <t>SI/-</t>
  </si>
  <si>
    <t/>
  </si>
  <si>
    <t>urb.m.1</t>
  </si>
  <si>
    <t>urb.m.2</t>
  </si>
  <si>
    <t>urb.m.3</t>
  </si>
  <si>
    <t>urb.m.4</t>
  </si>
  <si>
    <t>urb.m.5</t>
  </si>
  <si>
    <t>urb.m.6</t>
  </si>
  <si>
    <t>urb.m.7</t>
  </si>
  <si>
    <t>urb.m.8</t>
  </si>
  <si>
    <t>urb.m.9</t>
  </si>
  <si>
    <t>urb.m.10</t>
  </si>
  <si>
    <t>urb.m.11</t>
  </si>
  <si>
    <t>urb.m.12</t>
  </si>
  <si>
    <t>urb.m.13</t>
  </si>
  <si>
    <t>urb.m.14</t>
  </si>
  <si>
    <t>urb.m.15</t>
  </si>
  <si>
    <t>urb.m.16</t>
  </si>
  <si>
    <t>urb.m.17</t>
  </si>
  <si>
    <t>urb.m.18</t>
  </si>
  <si>
    <t>urb.m.19</t>
  </si>
  <si>
    <t>urb.m.20</t>
  </si>
  <si>
    <t>TOTALE</t>
  </si>
  <si>
    <t>Importo  contributo statale da scheda tecnica di cui all'art. 3 c. 1 DM 81/2020- relativo alla tipologia di alimentazione per l'acquisto dei mezzi</t>
  </si>
  <si>
    <t>Differenza</t>
  </si>
  <si>
    <t>Contributo Statale</t>
  </si>
  <si>
    <t>Cofinanziamento/spese non rimborsabili</t>
  </si>
  <si>
    <t>totale complessivo</t>
  </si>
  <si>
    <t>Importo</t>
  </si>
  <si>
    <t xml:space="preserve"> Importo</t>
  </si>
  <si>
    <t>ELETTRICO</t>
  </si>
  <si>
    <t>elettrico</t>
  </si>
  <si>
    <t>urb.e.1</t>
  </si>
  <si>
    <t>urb.e.2</t>
  </si>
  <si>
    <t>urb.e.3</t>
  </si>
  <si>
    <t>urb.e.4</t>
  </si>
  <si>
    <t>urb.e.5</t>
  </si>
  <si>
    <t>urb.e.6</t>
  </si>
  <si>
    <t>urb.e.7</t>
  </si>
  <si>
    <t>urb.e.8</t>
  </si>
  <si>
    <t>urb.e.9</t>
  </si>
  <si>
    <t>urb.e.10</t>
  </si>
  <si>
    <t>urb.e.11</t>
  </si>
  <si>
    <t>urb.e.12</t>
  </si>
  <si>
    <t>urb.e.13</t>
  </si>
  <si>
    <t>urb.e.14</t>
  </si>
  <si>
    <t>urb.e.15</t>
  </si>
  <si>
    <t>urb.e.16</t>
  </si>
  <si>
    <t>urb.e.17</t>
  </si>
  <si>
    <t>urb.e.18</t>
  </si>
  <si>
    <t>urb.e.19</t>
  </si>
  <si>
    <t>urb.e.20</t>
  </si>
  <si>
    <t>Idrogeno</t>
  </si>
  <si>
    <t>idrogeno</t>
  </si>
  <si>
    <t>urb.i.1</t>
  </si>
  <si>
    <t>urb.i.2</t>
  </si>
  <si>
    <t>urb.i.3</t>
  </si>
  <si>
    <t>urb.i.4</t>
  </si>
  <si>
    <t>urb.i.5</t>
  </si>
  <si>
    <t>urb.i.6</t>
  </si>
  <si>
    <t>urb.i.7</t>
  </si>
  <si>
    <t>urb.i.8</t>
  </si>
  <si>
    <t>urb.i.9</t>
  </si>
  <si>
    <t>urb.i.10</t>
  </si>
  <si>
    <t>urb.i.11</t>
  </si>
  <si>
    <t>urb.i.12</t>
  </si>
  <si>
    <t>urb.i.13</t>
  </si>
  <si>
    <t>urb.i.14</t>
  </si>
  <si>
    <t>urb.i.15</t>
  </si>
  <si>
    <t>urb.i.16</t>
  </si>
  <si>
    <t>urb.i.17</t>
  </si>
  <si>
    <t>urb.i.18</t>
  </si>
  <si>
    <t>urb.i.19</t>
  </si>
  <si>
    <t>urb.i.20</t>
  </si>
  <si>
    <t>TOTALE ELETTRICO + IDROGENO</t>
  </si>
  <si>
    <t>DIESEL/ IBRIDO</t>
  </si>
  <si>
    <t>diesel/ibrido</t>
  </si>
  <si>
    <t>urb.d.1</t>
  </si>
  <si>
    <t>urb.d.2</t>
  </si>
  <si>
    <t>urb.d.3</t>
  </si>
  <si>
    <t>urb.d.4</t>
  </si>
  <si>
    <t>urb.d.5</t>
  </si>
  <si>
    <t>urb.d.6</t>
  </si>
  <si>
    <t>urb.d.7</t>
  </si>
  <si>
    <t>urb.d.8</t>
  </si>
  <si>
    <t>urb.d.9</t>
  </si>
  <si>
    <t>urb.d.10</t>
  </si>
  <si>
    <t>urb.d.11</t>
  </si>
  <si>
    <t>urb.d.12</t>
  </si>
  <si>
    <t>urb.d.13</t>
  </si>
  <si>
    <t>urb.d.14</t>
  </si>
  <si>
    <t>urb.d.15</t>
  </si>
  <si>
    <t>urb.d.16</t>
  </si>
  <si>
    <t>urb.d.17</t>
  </si>
  <si>
    <t>urb.d.18</t>
  </si>
  <si>
    <t>urb.d.19</t>
  </si>
  <si>
    <t>urb.d.20</t>
  </si>
  <si>
    <t>PIANO STRATEGICO NAZIONALE DELLA MOBILITA' SOSTENIBILE- Regioni (art.5)</t>
  </si>
  <si>
    <t xml:space="preserve">PIANO DI INVESTIMENTO ESECUTIVO- FORNITURE </t>
  </si>
  <si>
    <t>EXTRAURBANO</t>
  </si>
  <si>
    <t xml:space="preserve">COSTO FORNITURA da contributo statale 
(con gli attrezzaggi obbligatori di cui all'art. 5 c.5 del dd 134/2021)
</t>
  </si>
  <si>
    <t xml:space="preserve">classe di omologazone </t>
  </si>
  <si>
    <t>classe II/classe III/classe A/classe B</t>
  </si>
  <si>
    <t>Extra-urb.m.1</t>
  </si>
  <si>
    <t>Extra-urb.m.2</t>
  </si>
  <si>
    <t>Extra-urb.m.3</t>
  </si>
  <si>
    <t>Extra-urb.m.4</t>
  </si>
  <si>
    <t>Extra-urb.m.5</t>
  </si>
  <si>
    <t>Extra-urb.m.6</t>
  </si>
  <si>
    <t>Extra-urb.m.7</t>
  </si>
  <si>
    <t>Extra-urb.m.8</t>
  </si>
  <si>
    <t>Extra-urb.m.9</t>
  </si>
  <si>
    <t>Extra-urb.m.10</t>
  </si>
  <si>
    <t>Extra-urb.m.11</t>
  </si>
  <si>
    <t>Extra-urb.m.12</t>
  </si>
  <si>
    <t>Extra-urb.m.13</t>
  </si>
  <si>
    <t>Extra-urb.m.14</t>
  </si>
  <si>
    <t>Extra-urb.m.15</t>
  </si>
  <si>
    <t>Extra-urb.m.16</t>
  </si>
  <si>
    <t>Extra-urb.m.17</t>
  </si>
  <si>
    <t>Extra-urb.m.18</t>
  </si>
  <si>
    <t>Extra-urb.m.19</t>
  </si>
  <si>
    <t>Extra-urb.m.20</t>
  </si>
  <si>
    <t>IDROGENO</t>
  </si>
  <si>
    <t>EXTRA-urb.i.1</t>
  </si>
  <si>
    <t>EXTRA-urb.i.2</t>
  </si>
  <si>
    <t>EXTRA-urb.i.3</t>
  </si>
  <si>
    <t>EXTRA-urb.i.4</t>
  </si>
  <si>
    <t>EXTRA-urb.i.5</t>
  </si>
  <si>
    <t>EXTRA-urb.i.6</t>
  </si>
  <si>
    <t>EXTRA-urb.i.7</t>
  </si>
  <si>
    <t>EXTRA-urb.i.8</t>
  </si>
  <si>
    <t>EXTRA-urb.i.9</t>
  </si>
  <si>
    <t>EXTRA-urb.i.10</t>
  </si>
  <si>
    <t>EXTRA-urb.i.11</t>
  </si>
  <si>
    <t>EXTRA-urb.i.12</t>
  </si>
  <si>
    <t>EXTRA-urb.i.13</t>
  </si>
  <si>
    <t>EXTRA-urb.i.14</t>
  </si>
  <si>
    <t>EXTRA-urb.i.15</t>
  </si>
  <si>
    <t>EXTRA-urb.i.16</t>
  </si>
  <si>
    <t>EXTRA-urb.i.17</t>
  </si>
  <si>
    <t>EXTRA-urb.i.18</t>
  </si>
  <si>
    <t>EXTRA-urb.i.19</t>
  </si>
  <si>
    <t>EXTRA-urb.i.20</t>
  </si>
  <si>
    <t>TOTALE Metano +Idrogeno</t>
  </si>
  <si>
    <t>DIESEL/IBRIDO</t>
  </si>
  <si>
    <t>EXTRA-urb.d.1</t>
  </si>
  <si>
    <t>EXTRA-urb.d.2</t>
  </si>
  <si>
    <t>EXTRA-urb.d.3</t>
  </si>
  <si>
    <t>EXTRA-urb.d.4</t>
  </si>
  <si>
    <t>EXTRA-urb.d.5</t>
  </si>
  <si>
    <t>EXTRA-urb.d.6</t>
  </si>
  <si>
    <t>EXTRA-urb.d.7</t>
  </si>
  <si>
    <t>EXTRA-urb.d.8</t>
  </si>
  <si>
    <t>EXTRA-urb.d.9</t>
  </si>
  <si>
    <t>EXTRA-urb.d.10</t>
  </si>
  <si>
    <t>EXTRA-urb.d.11</t>
  </si>
  <si>
    <t>EXTRA-urb.d.12</t>
  </si>
  <si>
    <t>EXTRA-urb.d.13</t>
  </si>
  <si>
    <t>EXTRA-urb.d.14</t>
  </si>
  <si>
    <t>EXTRA-urb.d.15</t>
  </si>
  <si>
    <t>EXTRA-urb.d.16</t>
  </si>
  <si>
    <t>EXTRA-urb.d.17</t>
  </si>
  <si>
    <t>EXTRA-urb.d.18</t>
  </si>
  <si>
    <t>EXTRA-urb.d.19</t>
  </si>
  <si>
    <t>EXTRA-urb.d.20</t>
  </si>
  <si>
    <t>PIANO DI INVESTIMENTO ESECUTIVO- infrastrutture di supporto</t>
  </si>
  <si>
    <t xml:space="preserve"> Regione:</t>
  </si>
  <si>
    <t>urbano metano</t>
  </si>
  <si>
    <t>quadro economico progetto</t>
  </si>
  <si>
    <t>Somme relativa al finanziamento statale imputabili esclusivamente all'infrastruttura di supporto</t>
  </si>
  <si>
    <t>Differenza (cofinanziamento/spese non rimborsabili)</t>
  </si>
  <si>
    <t>urb.met. A</t>
  </si>
  <si>
    <t xml:space="preserve">Lavori </t>
  </si>
  <si>
    <t>urb.met.a1</t>
  </si>
  <si>
    <t>urb.met.a2</t>
  </si>
  <si>
    <t>urb.met.a3</t>
  </si>
  <si>
    <t xml:space="preserve">urb.met. A </t>
  </si>
  <si>
    <t>A. Totale lavori</t>
  </si>
  <si>
    <t>urb.met B</t>
  </si>
  <si>
    <t>Somme a disposizione</t>
  </si>
  <si>
    <t>urb.met. b1</t>
  </si>
  <si>
    <t>SPECIFICARE______</t>
  </si>
  <si>
    <t>urb.met. b2</t>
  </si>
  <si>
    <t>urb.met. b3</t>
  </si>
  <si>
    <t>urb.met. b4</t>
  </si>
  <si>
    <t>urb.met. b5</t>
  </si>
  <si>
    <t>urb.met. b6</t>
  </si>
  <si>
    <t>urb.met. b7</t>
  </si>
  <si>
    <t>urb.met. b8</t>
  </si>
  <si>
    <t>urb.met. b9</t>
  </si>
  <si>
    <t>B. totale somme a disposizione</t>
  </si>
  <si>
    <t>TOTALE metano urbano</t>
  </si>
  <si>
    <t xml:space="preserve">Cofinanziamento/Spese non riconoscibili </t>
  </si>
  <si>
    <t>Importo  contributo statale da scheda tecnica di cui all'art. 3 c. 1 DI 81/2020- relativo alla infrastruttura di supporto</t>
  </si>
  <si>
    <t>Urbano elettrico</t>
  </si>
  <si>
    <t>CUP:</t>
  </si>
  <si>
    <t xml:space="preserve">urb.elett. A. </t>
  </si>
  <si>
    <t>urb.ELETT.a1</t>
  </si>
  <si>
    <t>urb.ELETT.a2</t>
  </si>
  <si>
    <t>urb.ELETT.a3</t>
  </si>
  <si>
    <t>urb.elett. A</t>
  </si>
  <si>
    <t>urb.elett. B</t>
  </si>
  <si>
    <t>Urb.ELETT b1</t>
  </si>
  <si>
    <t>Urb.ELETT b2</t>
  </si>
  <si>
    <t>Urb.ELETT b3</t>
  </si>
  <si>
    <t>Urb.ELETT b4</t>
  </si>
  <si>
    <t>Urb.ELETT b5</t>
  </si>
  <si>
    <t>Urb.ELETT b6</t>
  </si>
  <si>
    <t>Urb.ELETT b7</t>
  </si>
  <si>
    <t>Urb.ELETT b8</t>
  </si>
  <si>
    <t>Urb.ELETT b9</t>
  </si>
  <si>
    <t>TOTALE ELETTRICO urbano</t>
  </si>
  <si>
    <t>urbano  Idrogeno</t>
  </si>
  <si>
    <t xml:space="preserve">urb.idr. A. </t>
  </si>
  <si>
    <t>urb.idr.a1</t>
  </si>
  <si>
    <t>urb.idr.a2</t>
  </si>
  <si>
    <t>urb.idr.a3</t>
  </si>
  <si>
    <t>urb.idr.A.</t>
  </si>
  <si>
    <t>urb.idr.B</t>
  </si>
  <si>
    <t>urb.idr.b1</t>
  </si>
  <si>
    <t>urb.idr.b2</t>
  </si>
  <si>
    <t>urb.idr.b3</t>
  </si>
  <si>
    <t>urb.idr.b4</t>
  </si>
  <si>
    <t>urb.idr.b5</t>
  </si>
  <si>
    <t>urb.idr.b6</t>
  </si>
  <si>
    <t>urb.idr.b7</t>
  </si>
  <si>
    <t>urb.idr.b8</t>
  </si>
  <si>
    <t>urb.idr.b9</t>
  </si>
  <si>
    <t>TOTALE Idrogeno urbano</t>
  </si>
  <si>
    <t>TOTALE elettrico+idrogeno</t>
  </si>
  <si>
    <t>Cofinanziamento</t>
  </si>
  <si>
    <t>Regione:</t>
  </si>
  <si>
    <t>TOSCANA</t>
  </si>
  <si>
    <t>Extraurbano metano</t>
  </si>
  <si>
    <t>extraurb. met. A</t>
  </si>
  <si>
    <t>extraurb. met.a1</t>
  </si>
  <si>
    <t>extraurb. met.a2</t>
  </si>
  <si>
    <t>extraurb. met.a3</t>
  </si>
  <si>
    <t xml:space="preserve">extraurb.met. A </t>
  </si>
  <si>
    <t>extraurb. met B</t>
  </si>
  <si>
    <t>extraurb. met. b1</t>
  </si>
  <si>
    <t>extraurb. met. b2</t>
  </si>
  <si>
    <t>extraurb. met. b3</t>
  </si>
  <si>
    <t>extraurb. met. b4</t>
  </si>
  <si>
    <t>extraurb. met. b5</t>
  </si>
  <si>
    <t>extraurb. met. b6</t>
  </si>
  <si>
    <t>extraurb. met. b7</t>
  </si>
  <si>
    <t>extraurb. met. b8</t>
  </si>
  <si>
    <t>extraurb. met. b9</t>
  </si>
  <si>
    <t>TOTALE  metano extraurbano</t>
  </si>
  <si>
    <t>Extraurbano idrogeno</t>
  </si>
  <si>
    <t xml:space="preserve">extraurb. Idr.A. </t>
  </si>
  <si>
    <t>extraurb.idr.a1</t>
  </si>
  <si>
    <t>extraurb.idr.a2</t>
  </si>
  <si>
    <t>extraurb.idr.a3</t>
  </si>
  <si>
    <t>extraurb.idr.A.</t>
  </si>
  <si>
    <t>extraurb.idr.B</t>
  </si>
  <si>
    <t>extraurb.idr.b1</t>
  </si>
  <si>
    <t>extraurb.idr.b2</t>
  </si>
  <si>
    <t>extraurb.idr.b3</t>
  </si>
  <si>
    <t>extraurb.idr.b4</t>
  </si>
  <si>
    <t>extraurb.idr.b5</t>
  </si>
  <si>
    <t>extraurb.idr.b6</t>
  </si>
  <si>
    <t>extraurb.idr.b7</t>
  </si>
  <si>
    <t>extraurb.idr.b8</t>
  </si>
  <si>
    <t>extraurb.idr.b9</t>
  </si>
  <si>
    <t>TOTALE Idrogeno EXTRAURBANO</t>
  </si>
  <si>
    <t>TOTALE METANO + IDROGENO EXTRAURBANO</t>
  </si>
  <si>
    <t>PIANO STRATEGICO NAZIONALE DELLA MOBILITA' SOSTENIBILE- REGIONI (ART.5)</t>
  </si>
  <si>
    <t>Versione format:</t>
  </si>
  <si>
    <t xml:space="preserve">Rendicontazione n° </t>
  </si>
  <si>
    <t>del</t>
  </si>
  <si>
    <t xml:space="preserve">Regione: </t>
  </si>
  <si>
    <t>CONTRIBUTO STATALE
RIPARTO ex D.I. 81 del 14-02-2020</t>
  </si>
  <si>
    <t>TOTALE FORNITURA contributo statale (URB+EXTRAURB)</t>
  </si>
  <si>
    <t>URBANO-FORNITURA contributo statale</t>
  </si>
  <si>
    <t>EXTRAURBANO-FORNITURA contributo statale</t>
  </si>
  <si>
    <t>TIPOLOGIA ALIMENTAZIONE</t>
  </si>
  <si>
    <t>Autobus da Piano di investimento esecutivo</t>
  </si>
  <si>
    <t>Autobus Acquistati</t>
  </si>
  <si>
    <t>differenza</t>
  </si>
  <si>
    <t xml:space="preserve">Differenza tra scheda tecnica e Piano di investimento esecutivo </t>
  </si>
  <si>
    <t>importo rendicontato</t>
  </si>
  <si>
    <t xml:space="preserve"> da scheda tecnica di cui all'art. 3 c. 1 DI  81/2020</t>
  </si>
  <si>
    <t>da piano di investimento esecutivo</t>
  </si>
  <si>
    <t xml:space="preserve"> da scheda tecnica di cui all'art. 3 c. 1 DI 81/2020</t>
  </si>
  <si>
    <t>Metano</t>
  </si>
  <si>
    <t>ANTICIPAZIONE EROGATA</t>
  </si>
  <si>
    <t>diesel ibrido</t>
  </si>
  <si>
    <t>totale</t>
  </si>
  <si>
    <t>TOTALE INFRASTRUTTURA contributo statale (URB+EXTRAURB)</t>
  </si>
  <si>
    <t>URBANO- INFRASTRUTTURA contributo statale</t>
  </si>
  <si>
    <t>EXTRAURBANO-INFRASTRUTTURA contributo statale</t>
  </si>
  <si>
    <t>Verifica art. 7 c.2 DPCM del 17/04/2019</t>
  </si>
  <si>
    <t>Importo precedenti rendicontazioni</t>
  </si>
  <si>
    <t xml:space="preserve">IMPORTO RESIDUO </t>
  </si>
  <si>
    <t>TOTALE(FORN+INFR)</t>
  </si>
  <si>
    <t>Importo oggetto dell'attuale rendicontazione</t>
  </si>
  <si>
    <t>Differenza tra scheda tecnica e Piano di investimento esecutivo massima ammissibile (10%*2)</t>
  </si>
  <si>
    <t xml:space="preserve">  </t>
  </si>
  <si>
    <t>PROSPETTO DI RENDICONTAZIONE FORNITURE METANO</t>
  </si>
  <si>
    <t>CAMPANIA</t>
  </si>
  <si>
    <t>METANO-URBANO</t>
  </si>
  <si>
    <t>IMPORTO FATTURE OGV METANO</t>
  </si>
  <si>
    <t xml:space="preserve">IMPORTO SU  OGV RELATIVO AL FINANZIAMENTO STATALE </t>
  </si>
  <si>
    <t>AUTOBUS RENDICONTATI</t>
  </si>
  <si>
    <t>comprensivo dell'iva se dovuta (art 3 c.4 dd 134/2021)</t>
  </si>
  <si>
    <r>
      <t>CUP</t>
    </r>
    <r>
      <rPr>
        <sz val="8"/>
        <rFont val="Calibri"/>
        <family val="2"/>
        <scheme val="minor"/>
      </rPr>
      <t xml:space="preserve"> (da PIANO DI INVESTIMENTO)</t>
    </r>
  </si>
  <si>
    <r>
      <t>CIG</t>
    </r>
    <r>
      <rPr>
        <sz val="8"/>
        <rFont val="Calibri"/>
        <family val="2"/>
        <scheme val="minor"/>
      </rPr>
      <t xml:space="preserve"> (da PIANO DI INVESTIMENTO)</t>
    </r>
  </si>
  <si>
    <r>
      <t xml:space="preserve">Data firma contratto </t>
    </r>
    <r>
      <rPr>
        <sz val="9"/>
        <rFont val="Calibri"/>
        <family val="2"/>
        <scheme val="minor"/>
      </rPr>
      <t>[gg/mm/aaaa]</t>
    </r>
  </si>
  <si>
    <t>Impresa TPL</t>
  </si>
  <si>
    <t>TOTALE da contributo statale (comprensivo di attrezzaggi e di iva se dovuta)</t>
  </si>
  <si>
    <t xml:space="preserve">COSTO TOTALE FORNITURA </t>
  </si>
  <si>
    <t>Fornitore</t>
  </si>
  <si>
    <t xml:space="preserve">OGV </t>
  </si>
  <si>
    <t>Progr. autobus *</t>
  </si>
  <si>
    <t>MODELLO</t>
  </si>
  <si>
    <t xml:space="preserve">LUNGHEZZA
</t>
  </si>
  <si>
    <t>TIPOLOGIA SERVIZIO</t>
  </si>
  <si>
    <t>TARGA</t>
  </si>
  <si>
    <t>TELAIO</t>
  </si>
  <si>
    <t>CLASSE DI OMOLOGAZIONE</t>
  </si>
  <si>
    <t>CARTA DI CIRCOLAZIONE</t>
  </si>
  <si>
    <t xml:space="preserve">DATA MESSA IN SERVIZIO </t>
  </si>
  <si>
    <t>FATTURA</t>
  </si>
  <si>
    <t xml:space="preserve">DATA FATTURA </t>
  </si>
  <si>
    <t>IMPORTO FATTURA TOTALE</t>
  </si>
  <si>
    <t xml:space="preserve">IMPORTO RELATIVO AL FINANZIAMENTO STATALE </t>
  </si>
  <si>
    <t xml:space="preserve">ESTREMI PROVVEDIMENTO DI LIQUIDAZIONE </t>
  </si>
  <si>
    <t>ESTREMI MANDATO DI PAGAMENTO</t>
  </si>
  <si>
    <t>QUIETANZA DI PAGAMENTO RILASCIATA DAL FORNITORE</t>
  </si>
  <si>
    <r>
      <t>APPOSIZIONE LOGO</t>
    </r>
    <r>
      <rPr>
        <b/>
        <sz val="9"/>
        <rFont val="Calibri"/>
        <family val="2"/>
        <scheme val="minor"/>
      </rPr>
      <t xml:space="preserve"> (art. 13 DD 134/2021)</t>
    </r>
  </si>
  <si>
    <t>EVENTUALI NOTE</t>
  </si>
  <si>
    <t xml:space="preserve"> [m]</t>
  </si>
  <si>
    <t>urbano/suburbano</t>
  </si>
  <si>
    <t>n°</t>
  </si>
  <si>
    <t xml:space="preserve">NUMERO </t>
  </si>
  <si>
    <t>[gg/mm/aaaa]</t>
  </si>
  <si>
    <t>NUMERO fattura elettronica</t>
  </si>
  <si>
    <t>€</t>
  </si>
  <si>
    <t>tipo, numero e data</t>
  </si>
  <si>
    <t>numero e data</t>
  </si>
  <si>
    <t>selez. si</t>
  </si>
  <si>
    <t xml:space="preserve"> </t>
  </si>
  <si>
    <t>numero autobus rendicontati</t>
  </si>
  <si>
    <t>METANO-EXTRAURBANO</t>
  </si>
  <si>
    <t>extraurbano</t>
  </si>
  <si>
    <t>classe II/classe III/classe A; classe B</t>
  </si>
  <si>
    <t>PROSPETTO DI RENDICONTAZIONE FORNITURE ELETTRICO</t>
  </si>
  <si>
    <t>CALABRIA</t>
  </si>
  <si>
    <t>ELETTRICO-URBANO</t>
  </si>
  <si>
    <t>PIANO STRATEGICO NAZIONALE DELLA MOBILITA' SOSTENIBILE- Regioni (art. 5)</t>
  </si>
  <si>
    <t>PROSPETTO DI RENDICONTAZIONE FORNITURE DIESEL/IBRIDO</t>
  </si>
  <si>
    <t>IDROGENO- URBANO</t>
  </si>
  <si>
    <t>IMPORTO FATTURE OGV Idrogeno</t>
  </si>
  <si>
    <t>PROSPETTO DI RENDICONTAZIONE FORNITURE IDROGENO</t>
  </si>
  <si>
    <t>IDROGENO- EXTRAURBANO</t>
  </si>
  <si>
    <r>
      <t>APPOSIZIONE LOGO</t>
    </r>
    <r>
      <rPr>
        <b/>
        <sz val="9"/>
        <rFont val="Calibri"/>
        <family val="2"/>
        <scheme val="minor"/>
      </rPr>
      <t xml:space="preserve"> (art. 14 DD 134/2021)</t>
    </r>
  </si>
  <si>
    <t>FRIULI VENEZIA  GIULIA</t>
  </si>
  <si>
    <t>URBANO-Diesel/ibrido</t>
  </si>
  <si>
    <t>Diesel/ibrido</t>
  </si>
  <si>
    <t>classe I;classe A</t>
  </si>
  <si>
    <t>classe I; classe A</t>
  </si>
  <si>
    <t>Ibrido (Metano-elettr.)</t>
  </si>
  <si>
    <t>PIANO STRATEGICO NAZIONALE DELLA MOBILITA' SOSTENIBILE- Regioni(art.5)</t>
  </si>
  <si>
    <t>EXTRAURBANO-Diesel/ibrido</t>
  </si>
  <si>
    <t>classe II; classe III; classe A; classe B</t>
  </si>
  <si>
    <t>PROSPETTO DI RENDICONTAZIONE-INFRASTRUTTURA METANO</t>
  </si>
  <si>
    <t>rendicontazione attuale</t>
  </si>
  <si>
    <t>Importo complessivo rendicontazione infrastruttura</t>
  </si>
  <si>
    <t xml:space="preserve">CUP </t>
  </si>
  <si>
    <t>Somme della rendicontazione a carico del contributo statale</t>
  </si>
  <si>
    <t>Differenza  (cofinanziamento/spese non rimborsabili)</t>
  </si>
  <si>
    <t>URBANO-METANO</t>
  </si>
  <si>
    <t>voce di spesa</t>
  </si>
  <si>
    <t xml:space="preserve">N° sal </t>
  </si>
  <si>
    <t>DATA</t>
  </si>
  <si>
    <t>totale sal</t>
  </si>
  <si>
    <t>totale sal da riconoscere (lavori legati esclusivamente alle infrastrutture di supporto)</t>
  </si>
  <si>
    <t>dichiarazione che gli importi nelle colonne O-Q sono imputabili esclusivamente alle infrastrutture di supporto</t>
  </si>
  <si>
    <t>Importo Lavori totale</t>
  </si>
  <si>
    <t>Importo incremento lavori sal</t>
  </si>
  <si>
    <t>Importo complessivo oneri sicurezza totale sal</t>
  </si>
  <si>
    <t>Importo incremento oneri sicurezza sal</t>
  </si>
  <si>
    <t>totale  incremento sal</t>
  </si>
  <si>
    <t>ritenuta 0,5%</t>
  </si>
  <si>
    <t>totale al netto ritenuta</t>
  </si>
  <si>
    <t>Importo Lavori infrastrutture di supporto</t>
  </si>
  <si>
    <t>Importo incremento lavori infrastrutture di supporto</t>
  </si>
  <si>
    <t>Importo complessivo oneri sicurezza infrastrutture di supporto</t>
  </si>
  <si>
    <t>Importo incremento oneri sicurezza infrastrutture di supporto</t>
  </si>
  <si>
    <t xml:space="preserve">totale incremento sal infrastrutture di supporto </t>
  </si>
  <si>
    <t>selez. Si</t>
  </si>
  <si>
    <t xml:space="preserve">Mandati di pagamento e fatture  </t>
  </si>
  <si>
    <t>descrizione</t>
  </si>
  <si>
    <t>Provvedimento autorizzativo</t>
  </si>
  <si>
    <t>importo</t>
  </si>
  <si>
    <t>Certificato di pagamento</t>
  </si>
  <si>
    <t>data</t>
  </si>
  <si>
    <t>Importo iva esclusa</t>
  </si>
  <si>
    <t xml:space="preserve">fattura </t>
  </si>
  <si>
    <t xml:space="preserve">destinatario </t>
  </si>
  <si>
    <t>Iva</t>
  </si>
  <si>
    <t>totale fattura</t>
  </si>
  <si>
    <t>riferimento sal</t>
  </si>
  <si>
    <t>provvedimento di liquidazione</t>
  </si>
  <si>
    <t>totale provvedimento liquidazione</t>
  </si>
  <si>
    <t>mandato di pagamento</t>
  </si>
  <si>
    <t>quietanza di pagamento</t>
  </si>
  <si>
    <t>totale da riconoscere sul contributo statale (comprensivo di iva se dovuta)</t>
  </si>
  <si>
    <t>dichiarazione che gli importi nella colonna S sono imputabili esclusivamente alle infrastrutture di supporto e sono quindi riconoscibili con il contributo statale</t>
  </si>
  <si>
    <t>descrizione numero e data</t>
  </si>
  <si>
    <t>numero</t>
  </si>
  <si>
    <t>mm/gg/aaaa</t>
  </si>
  <si>
    <t xml:space="preserve">PROSPETTO DI RENDICONTAZIONE-INFRASTRUTTURA METANO </t>
  </si>
  <si>
    <t>EXTRAURBANO-METANO</t>
  </si>
  <si>
    <t>PROSPETTO DI RENDICONTAZIONE-INFRASTRUTTURA ELETTRICO</t>
  </si>
  <si>
    <t>URBANO-ELETTRICO</t>
  </si>
  <si>
    <t>PROSPETTO DI RENDICONTAZIONE-INFRASTRUTTURA IDROGENO</t>
  </si>
  <si>
    <t>URBANO-IDROGENO</t>
  </si>
  <si>
    <t xml:space="preserve">Importo Lavori </t>
  </si>
  <si>
    <t>Importo incremento lavori  sal</t>
  </si>
  <si>
    <t>Importo complessivo oneri sicurezza sal</t>
  </si>
  <si>
    <t>totale incremento sal</t>
  </si>
  <si>
    <t>UMBRIA</t>
  </si>
  <si>
    <t>EXTRAURBANO-IDROGENO</t>
  </si>
  <si>
    <t>regione</t>
  </si>
  <si>
    <t>ANTICIPAZIONE</t>
  </si>
  <si>
    <t>ABRUZZO</t>
  </si>
  <si>
    <t>C90J21000030001</t>
  </si>
  <si>
    <t>BASILICATA</t>
  </si>
  <si>
    <t>G40J21000060001</t>
  </si>
  <si>
    <t>J50J21000050008</t>
  </si>
  <si>
    <t>B20A20000040001</t>
  </si>
  <si>
    <t>EMILIA ROMAGNA</t>
  </si>
  <si>
    <t>H20C19000000009 - CUP BOLOGNA, FERRARA-H20J19000000009 - CUP BOLOGNA, FERRARA E90J19000000009 - CUP PARMA H90J20000020009 - CUP MODENA H80J20000010009 - CUP REGGIO EMILIA H30J20000030009 - CUP PIACENZA C10J19000000009 - CUP ROMAGNA</t>
  </si>
  <si>
    <t>D29C20000700003</t>
  </si>
  <si>
    <t>LAZIO</t>
  </si>
  <si>
    <t>F89J20002180008</t>
  </si>
  <si>
    <t>LIGURIA</t>
  </si>
  <si>
    <t>H39J21004480007, H30I17000000004, H37B18000230007, H30C21000000005, H49J21004900007,
D50J21000040008, H50J20000010008, D40J19000000006, H39J21000260007, H33D20001130007</t>
  </si>
  <si>
    <t>LOMBARDIA</t>
  </si>
  <si>
    <t>E89J21008120008</t>
  </si>
  <si>
    <t>MARCHE</t>
  </si>
  <si>
    <t>B79J20002820008</t>
  </si>
  <si>
    <t>MOLISE</t>
  </si>
  <si>
    <t>D10J21000030001</t>
  </si>
  <si>
    <t>PIEMONTE</t>
  </si>
  <si>
    <t>J69J21007480008</t>
  </si>
  <si>
    <t>PUGLIA</t>
  </si>
  <si>
    <t>B39J21027410001</t>
  </si>
  <si>
    <t>SARDEGNA</t>
  </si>
  <si>
    <t>F70J20000040001</t>
  </si>
  <si>
    <t>SICILIA</t>
  </si>
  <si>
    <t>G61B21008650001</t>
  </si>
  <si>
    <t>D50J21000080001</t>
  </si>
  <si>
    <t>I69J20003040008</t>
  </si>
  <si>
    <t>VALLE D'AOSTA</t>
  </si>
  <si>
    <t>H40D20000010008- G79C20000340001-G79C20000350001-G79J21000330001-J60J20000010008</t>
  </si>
  <si>
    <t>H19J20002390008</t>
  </si>
  <si>
    <t>mezzi</t>
  </si>
  <si>
    <t>Infrastrutture</t>
  </si>
  <si>
    <t>TOTALE MEZZI+ INFRASTRUTTURE</t>
  </si>
  <si>
    <t>Elettrico/idrogeno</t>
  </si>
  <si>
    <t>diesel o ibrido</t>
  </si>
  <si>
    <t>Metano/Idrogeno</t>
  </si>
  <si>
    <t>contributo statale</t>
  </si>
  <si>
    <t xml:space="preserve">cofinanziamento </t>
  </si>
  <si>
    <t>Extra-urb.m.21</t>
  </si>
  <si>
    <t>Extra-urb.m.22</t>
  </si>
  <si>
    <t>Extra-urb.m.23</t>
  </si>
  <si>
    <t>Extra-urb.m.24</t>
  </si>
  <si>
    <t>Extra-urb.m.25</t>
  </si>
  <si>
    <t>Extra-urb.m.26</t>
  </si>
  <si>
    <t>Extra-urb.m.27</t>
  </si>
  <si>
    <t>Extra-urb.m.28</t>
  </si>
  <si>
    <t>Extra-urb.m.29</t>
  </si>
  <si>
    <t>Extra-urb.m.30</t>
  </si>
  <si>
    <t>EXTRA-urb.d.21</t>
  </si>
  <si>
    <t>EXTRA-urb.d.22</t>
  </si>
  <si>
    <t>EXTRA-urb.d.23</t>
  </si>
  <si>
    <t>EXTRA-urb.d.24</t>
  </si>
  <si>
    <t>EXTRA-urb.d.25</t>
  </si>
  <si>
    <t>EXTRA-urb.d.26</t>
  </si>
  <si>
    <t>EXTRA-urb.d.27</t>
  </si>
  <si>
    <t>EXTRA-urb.d.28</t>
  </si>
  <si>
    <t>EXTRA-urb.d.29</t>
  </si>
  <si>
    <t>EXTRA-urb.d.30</t>
  </si>
  <si>
    <t>urb.m.21</t>
  </si>
  <si>
    <t>urb.m.22</t>
  </si>
  <si>
    <t>urb.m.23</t>
  </si>
  <si>
    <t>urb.m.24</t>
  </si>
  <si>
    <t>urb.m.25</t>
  </si>
  <si>
    <t>urb.m.26</t>
  </si>
  <si>
    <t>urb.m.27</t>
  </si>
  <si>
    <t>urb.m.28</t>
  </si>
  <si>
    <t>urb.m.29</t>
  </si>
  <si>
    <t>urb.m.30</t>
  </si>
  <si>
    <t>urb.d.21</t>
  </si>
  <si>
    <t>urb.d.22</t>
  </si>
  <si>
    <t>urb.d.23</t>
  </si>
  <si>
    <t>urb.d.24</t>
  </si>
  <si>
    <t>urb.d.25</t>
  </si>
  <si>
    <t>urb.d.26</t>
  </si>
  <si>
    <t>urb.d.27</t>
  </si>
  <si>
    <t>urb.d.28</t>
  </si>
  <si>
    <t>urb.d.29</t>
  </si>
  <si>
    <t>urb.d.30</t>
  </si>
  <si>
    <t>urb.e.21</t>
  </si>
  <si>
    <t>urb.e.22</t>
  </si>
  <si>
    <t>urb.e.23</t>
  </si>
  <si>
    <t>urb.e.24</t>
  </si>
  <si>
    <t>urb.e.25</t>
  </si>
  <si>
    <t>urb.e.26</t>
  </si>
  <si>
    <t>urb.e.27</t>
  </si>
  <si>
    <t>urb.e.28</t>
  </si>
  <si>
    <t>urb.e.29</t>
  </si>
  <si>
    <t>urb.e.30</t>
  </si>
  <si>
    <t>urb.idr.a4</t>
  </si>
  <si>
    <t>urb.idr.a5</t>
  </si>
  <si>
    <t>urb.met.a4</t>
  </si>
  <si>
    <t>urb.met.a5</t>
  </si>
  <si>
    <t>urb.ELETT.a4</t>
  </si>
  <si>
    <t>urb.ELETT.a5</t>
  </si>
  <si>
    <t>urb.ELETT.a6</t>
  </si>
  <si>
    <t>extraurb. met.a4</t>
  </si>
  <si>
    <t>extraurb. met.a5</t>
  </si>
  <si>
    <t>extraurb.idr.a4</t>
  </si>
  <si>
    <t>extraurb.idr.a5</t>
  </si>
  <si>
    <t>urb.idr.a6</t>
  </si>
  <si>
    <t>urb.idr.a7</t>
  </si>
  <si>
    <t>GNL/GNC/ibrido Metano elettrico</t>
  </si>
  <si>
    <t>GNL/GNC/ibrido met. Elettrico</t>
  </si>
  <si>
    <t>Extra-urb.m.31</t>
  </si>
  <si>
    <t>Extra-urb.m.32</t>
  </si>
  <si>
    <t>Extra-urb.m.33</t>
  </si>
  <si>
    <t>Extra-urb.m.34</t>
  </si>
  <si>
    <t>Extra-urb.m.35</t>
  </si>
  <si>
    <t>Extra-urb.m.36</t>
  </si>
  <si>
    <t>EXTRA-urb.d.31</t>
  </si>
  <si>
    <t>EXTRA-urb.d.32</t>
  </si>
  <si>
    <t>EXTRA-urb.d.33</t>
  </si>
  <si>
    <t>EXTRA-urb.d.34</t>
  </si>
  <si>
    <t>EXTRA-urb.d.35</t>
  </si>
  <si>
    <t>EXTRA-urb.d.36</t>
  </si>
  <si>
    <t>EXTRA-urb.d.37</t>
  </si>
  <si>
    <t>EXTRA-urb.d.38</t>
  </si>
  <si>
    <t>urb.met.a6</t>
  </si>
  <si>
    <t>urb.met.a7</t>
  </si>
  <si>
    <t>urb.met.a8</t>
  </si>
  <si>
    <t>urb.met.a9</t>
  </si>
  <si>
    <t>urb.met.a10</t>
  </si>
  <si>
    <t>urb.met.a11</t>
  </si>
  <si>
    <t>urb.met.a12</t>
  </si>
  <si>
    <t>urb.met.a13</t>
  </si>
  <si>
    <t>extraurb. met.a6</t>
  </si>
  <si>
    <t>extraurb. met.a7</t>
  </si>
  <si>
    <t>extraurb. met.a8</t>
  </si>
  <si>
    <t>extraurb. met.a9</t>
  </si>
  <si>
    <t>extraurb. met.a10</t>
  </si>
  <si>
    <t>extraurb. met.a11</t>
  </si>
  <si>
    <t>extraurb. met.a12</t>
  </si>
  <si>
    <t>extraurb. met.a13</t>
  </si>
  <si>
    <t>extraurb. met.a14</t>
  </si>
  <si>
    <t>extraurb. met.a15</t>
  </si>
  <si>
    <t>extraurb. met.a16</t>
  </si>
  <si>
    <t>extraurb. met.a17</t>
  </si>
  <si>
    <t>extraurb. met.a18</t>
  </si>
  <si>
    <t>urb.ELETT.a7</t>
  </si>
  <si>
    <t>urb.ELETT.a8</t>
  </si>
  <si>
    <t>urb.ELETT.a9</t>
  </si>
  <si>
    <t>urb.ELETT.a10</t>
  </si>
  <si>
    <t>urb.ELETT.a11</t>
  </si>
  <si>
    <t>urb.ELETT.a12</t>
  </si>
  <si>
    <t>urb.ELETT.a13</t>
  </si>
  <si>
    <t>urb.ELETT.a14</t>
  </si>
  <si>
    <t>urb.ELETT.a15</t>
  </si>
  <si>
    <t>urb.ELETT.a16</t>
  </si>
  <si>
    <t>urb.ELETT.a17</t>
  </si>
  <si>
    <t>urb.ELETT.a18</t>
  </si>
  <si>
    <t>urb.ELETT.a19</t>
  </si>
  <si>
    <t>urb.ELETT.a20</t>
  </si>
  <si>
    <t>urb.ELETT.a21</t>
  </si>
  <si>
    <t>urb.ELETT.a22</t>
  </si>
  <si>
    <t>urb.ELETT.a23</t>
  </si>
  <si>
    <t>urb.ELETT.a24</t>
  </si>
  <si>
    <t>urb.ELETT.a25</t>
  </si>
  <si>
    <t>urb.idr.a8</t>
  </si>
  <si>
    <t>urb.idr.a9</t>
  </si>
  <si>
    <t>urb.idr.a10</t>
  </si>
  <si>
    <t>urb.idr.a11</t>
  </si>
  <si>
    <t>urb.idr.a12</t>
  </si>
  <si>
    <t>urb.idr.a13</t>
  </si>
  <si>
    <t>urb.idr.a14</t>
  </si>
  <si>
    <t>urb.idr.a15</t>
  </si>
  <si>
    <t>urb.idr.a16</t>
  </si>
  <si>
    <t>urb.idr.a17</t>
  </si>
  <si>
    <t>urb.idr.a18</t>
  </si>
  <si>
    <t>urb.idr.a19</t>
  </si>
  <si>
    <t>urb.idr.a20</t>
  </si>
  <si>
    <t>urb.idr.a21</t>
  </si>
  <si>
    <t>urb.idr.a23</t>
  </si>
  <si>
    <t>urb.idr.a25</t>
  </si>
  <si>
    <t>urb.idr.a27</t>
  </si>
  <si>
    <t>urb.idr.a29</t>
  </si>
  <si>
    <t>urb.idr.a31</t>
  </si>
  <si>
    <t>urb.idr.a33</t>
  </si>
  <si>
    <t>urb.idr.a35</t>
  </si>
  <si>
    <t>urb.idr.a37</t>
  </si>
  <si>
    <t>urb.idr.a39</t>
  </si>
  <si>
    <t>urb.idr.a41</t>
  </si>
  <si>
    <t>urb.idr.a43</t>
  </si>
  <si>
    <t>urb.idr.a45</t>
  </si>
  <si>
    <t>urb.idr.a47</t>
  </si>
  <si>
    <t>urb.idr.a49</t>
  </si>
  <si>
    <t>urb.idr.a51</t>
  </si>
  <si>
    <t>v.1. post 2025</t>
  </si>
  <si>
    <t>IMPORTO FATTURE OGV METANO- I quinquennio</t>
  </si>
  <si>
    <t>IMPORTO SU  OGV RELATIVO AL FINANZIAMENTO STATALE I quinquennio</t>
  </si>
  <si>
    <t>comprensivo dell'iva se dovuta (art 3 c.4 dd 287/2021)</t>
  </si>
  <si>
    <t xml:space="preserve">TOT parziale </t>
  </si>
  <si>
    <t>TOT parziale I quinquennio</t>
  </si>
  <si>
    <t xml:space="preserve">IMPORTO FATTURE OGV METANO-II quinquennio </t>
  </si>
  <si>
    <t xml:space="preserve">IMPORTO SU  OGV RELATIVO AL FINANZIAMENTO STATALE II quinquennio </t>
  </si>
  <si>
    <t xml:space="preserve">TOT parziale II quinquennio </t>
  </si>
  <si>
    <t>TOT parziale II quinquennio</t>
  </si>
  <si>
    <t>IMPORTO FATTURE OGV Elettrico</t>
  </si>
  <si>
    <t>IMPORTO FATTURE OGV elettrico- I quinquennio</t>
  </si>
  <si>
    <t xml:space="preserve">IMPORTO FATTURE OGV elettrico-II quinquennio </t>
  </si>
  <si>
    <t>IMPORTO FATTURE OGV idrogeno- I quinquennio</t>
  </si>
  <si>
    <t xml:space="preserve">IMPORTO FATTURE OGV idrogeno-II quinquennio </t>
  </si>
  <si>
    <t>IMPORTO FATTURE OGV  diesel/ibrido</t>
  </si>
  <si>
    <t>IMPORTO FATTURE OGV dieselibrido I quinquennio</t>
  </si>
  <si>
    <t xml:space="preserve">IMPORTO FATTURE OGV doesel/ibrido-II quinquennio </t>
  </si>
  <si>
    <t>Importo rendicontato I quinquennio</t>
  </si>
  <si>
    <t xml:space="preserve">Importo su II quinquennio (art 17 c.3 del D.D. 445/2025 )  </t>
  </si>
  <si>
    <t>FINANZIAMENTO STATALE I quinquennio</t>
  </si>
  <si>
    <t>FINANZIAMENTO STATALE II quinquennio</t>
  </si>
  <si>
    <t>TOTALE(INFR)</t>
  </si>
  <si>
    <t>totale forn+infr</t>
  </si>
  <si>
    <t>totale (FORN)</t>
  </si>
  <si>
    <t>Piano di investimento esecutivo</t>
  </si>
  <si>
    <t>QUADRO ECONOMICO GENERALE- RENDICONTAZIONE INTERMEDIA</t>
  </si>
  <si>
    <t>n° autobus da PI</t>
  </si>
  <si>
    <t>n° autobus acquistati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</si>
</sst>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8" formatCode="&quot;€&quot;\ #,##0.00;[Red]\-&quot;€&quot;\ #,##0.00"/>
    <numFmt numFmtId="41" formatCode="_-* #,##0_-;\-* #,##0_-;_-* &quot;-&quot;_-;_-@_-"/>
    <numFmt numFmtId="44" formatCode="_-&quot;€&quot;\ * #,##0.00_-;\-&quot;€&quot;\ * #,##0.00_-;_-&quot;€&quot;\ * &quot;-&quot;??_-;_-@_-"/>
    <numFmt numFmtId="164" formatCode="_-* #,##0.00\ &quot;€&quot;_-;\-* #,##0.00\ &quot;€&quot;_-;_-* &quot;-&quot;??\ &quot;€&quot;_-;_-@_-"/>
    <numFmt numFmtId="165" formatCode="0.0000%"/>
    <numFmt numFmtId="166" formatCode="[$€-2]\ #,##0.00;[Red]\-[$€-2]\ #,##0.00"/>
    <numFmt numFmtId="167" formatCode="0_ ;\-0\ "/>
    <numFmt numFmtId="168" formatCode="00000"/>
    <numFmt numFmtId="169" formatCode="_-&quot;€&quot;\ * #,##0_-;\-&quot;€&quot;\ * #,##0_-;_-&quot;€&quot;\ * &quot;-&quot;??_-;_-@_-"/>
  </numFmts>
  <fonts count="107" x14ac:knownFonts="1">
    <font>
      <sz val="11"/>
      <color theme="1"/>
      <name val="Calibri"/>
      <family val="2"/>
      <scheme val="minor"/>
    </font>
    <font>
      <sz val="11"/>
      <color rgb="FFFF0000"/>
      <name val="Calibri"/>
      <family val="2"/>
      <scheme val="minor"/>
    </font>
    <font>
      <b/>
      <sz val="11"/>
      <color theme="1"/>
      <name val="Calibri"/>
      <family val="2"/>
      <scheme val="minor"/>
    </font>
    <font>
      <sz val="14"/>
      <color rgb="FFFF0000"/>
      <name val="Cambria"/>
      <family val="1"/>
      <charset val="1"/>
    </font>
    <font>
      <b/>
      <sz val="14"/>
      <color rgb="FFFF0000"/>
      <name val="Cambria"/>
      <family val="1"/>
      <charset val="1"/>
    </font>
    <font>
      <b/>
      <i/>
      <sz val="14"/>
      <color rgb="FFFF0000"/>
      <name val="Cambria"/>
      <family val="1"/>
      <charset val="1"/>
    </font>
    <font>
      <b/>
      <i/>
      <sz val="11"/>
      <color rgb="FFFF0000"/>
      <name val="Calibri"/>
      <family val="2"/>
      <charset val="1"/>
    </font>
    <font>
      <sz val="11"/>
      <color rgb="FFFF0000"/>
      <name val="Calibri"/>
      <family val="2"/>
      <charset val="1"/>
    </font>
    <font>
      <b/>
      <sz val="10"/>
      <color rgb="FFFF0000"/>
      <name val="Cambria"/>
      <family val="1"/>
      <charset val="1"/>
    </font>
    <font>
      <sz val="11"/>
      <color rgb="FFFF0000"/>
      <name val="Cambria"/>
      <family val="1"/>
      <charset val="1"/>
    </font>
    <font>
      <i/>
      <sz val="11"/>
      <color rgb="FFFF0000"/>
      <name val="Cambria"/>
      <family val="1"/>
      <charset val="1"/>
    </font>
    <font>
      <i/>
      <sz val="11"/>
      <color rgb="FFFF0000"/>
      <name val="Calibri"/>
      <family val="2"/>
      <charset val="1"/>
    </font>
    <font>
      <i/>
      <sz val="12"/>
      <color rgb="FFFF0000"/>
      <name val="Calibri"/>
      <family val="2"/>
      <charset val="1"/>
    </font>
    <font>
      <i/>
      <sz val="10"/>
      <color rgb="FFFF0000"/>
      <name val="Calibri"/>
      <family val="2"/>
      <charset val="1"/>
    </font>
    <font>
      <b/>
      <sz val="18"/>
      <color rgb="FFFF0000"/>
      <name val="Cambria"/>
      <family val="1"/>
      <charset val="1"/>
    </font>
    <font>
      <sz val="22"/>
      <color rgb="FFFF0000"/>
      <name val="Calibri"/>
      <family val="2"/>
      <charset val="1"/>
    </font>
    <font>
      <b/>
      <sz val="28"/>
      <color rgb="FFFF0000"/>
      <name val="Calibri"/>
      <family val="2"/>
      <charset val="1"/>
    </font>
    <font>
      <b/>
      <sz val="20"/>
      <color rgb="FFFF0000"/>
      <name val="Cambria"/>
      <family val="1"/>
      <charset val="1"/>
    </font>
    <font>
      <b/>
      <sz val="12"/>
      <color rgb="FFFF0000"/>
      <name val="Cambria"/>
      <family val="1"/>
      <charset val="1"/>
    </font>
    <font>
      <b/>
      <sz val="16"/>
      <color rgb="FFFF0000"/>
      <name val="Cambria"/>
      <family val="1"/>
      <charset val="1"/>
    </font>
    <font>
      <b/>
      <sz val="11"/>
      <color rgb="FFFF0000"/>
      <name val="Cambria"/>
      <family val="1"/>
      <charset val="1"/>
    </font>
    <font>
      <b/>
      <sz val="12"/>
      <color rgb="FFFF0000"/>
      <name val="Calibri"/>
      <family val="2"/>
      <charset val="1"/>
    </font>
    <font>
      <b/>
      <sz val="11"/>
      <color rgb="FFFF0000"/>
      <name val="Calibri"/>
      <family val="2"/>
      <charset val="1"/>
    </font>
    <font>
      <i/>
      <sz val="10"/>
      <color rgb="FFFF0000"/>
      <name val="Cambria"/>
      <family val="1"/>
      <charset val="1"/>
    </font>
    <font>
      <sz val="10"/>
      <color rgb="FFFF0000"/>
      <name val="Cambria"/>
      <family val="1"/>
      <charset val="1"/>
    </font>
    <font>
      <b/>
      <i/>
      <sz val="11"/>
      <color rgb="FFFF0000"/>
      <name val="Cambria"/>
      <family val="1"/>
      <charset val="1"/>
    </font>
    <font>
      <b/>
      <sz val="14"/>
      <name val="Calibri"/>
      <family val="2"/>
      <scheme val="minor"/>
    </font>
    <font>
      <sz val="11"/>
      <name val="Calibri"/>
      <family val="2"/>
      <scheme val="minor"/>
    </font>
    <font>
      <b/>
      <sz val="11"/>
      <name val="Calibri"/>
      <family val="2"/>
      <scheme val="minor"/>
    </font>
    <font>
      <b/>
      <u/>
      <sz val="11"/>
      <name val="Calibri"/>
      <family val="2"/>
      <scheme val="minor"/>
    </font>
    <font>
      <u/>
      <sz val="11"/>
      <name val="Calibri"/>
      <family val="2"/>
      <scheme val="minor"/>
    </font>
    <font>
      <b/>
      <sz val="14"/>
      <name val="Cambria"/>
      <family val="1"/>
      <charset val="1"/>
    </font>
    <font>
      <b/>
      <sz val="28"/>
      <name val="Cambria"/>
      <family val="1"/>
      <charset val="1"/>
    </font>
    <font>
      <b/>
      <sz val="26"/>
      <name val="Cambria"/>
      <family val="1"/>
      <charset val="1"/>
    </font>
    <font>
      <b/>
      <sz val="22"/>
      <name val="Cambria"/>
      <family val="1"/>
      <charset val="1"/>
    </font>
    <font>
      <b/>
      <sz val="20"/>
      <name val="Cambria"/>
      <family val="1"/>
      <charset val="1"/>
    </font>
    <font>
      <b/>
      <sz val="28"/>
      <name val="Calibri"/>
      <family val="2"/>
      <charset val="1"/>
    </font>
    <font>
      <b/>
      <sz val="16"/>
      <name val="Cambria"/>
      <family val="1"/>
      <charset val="1"/>
    </font>
    <font>
      <i/>
      <sz val="10"/>
      <name val="Calibri"/>
      <family val="2"/>
      <charset val="1"/>
    </font>
    <font>
      <sz val="12"/>
      <color theme="1"/>
      <name val="Calibri"/>
      <family val="2"/>
      <scheme val="minor"/>
    </font>
    <font>
      <b/>
      <sz val="18"/>
      <name val="Cambria"/>
      <family val="1"/>
    </font>
    <font>
      <sz val="11"/>
      <color theme="1"/>
      <name val="Arial"/>
      <family val="2"/>
    </font>
    <font>
      <b/>
      <sz val="20"/>
      <name val="Cambria"/>
      <family val="1"/>
    </font>
    <font>
      <b/>
      <sz val="12"/>
      <name val="Cambria"/>
      <family val="1"/>
      <charset val="1"/>
    </font>
    <font>
      <b/>
      <i/>
      <sz val="14"/>
      <name val="Cambria"/>
      <family val="1"/>
      <charset val="1"/>
    </font>
    <font>
      <b/>
      <sz val="10"/>
      <name val="Cambria"/>
      <family val="1"/>
      <scheme val="major"/>
    </font>
    <font>
      <b/>
      <sz val="10"/>
      <name val="Cambria"/>
      <family val="1"/>
      <charset val="1"/>
      <scheme val="major"/>
    </font>
    <font>
      <sz val="10"/>
      <name val="Cambria"/>
      <family val="1"/>
      <scheme val="major"/>
    </font>
    <font>
      <sz val="10"/>
      <color rgb="FFFF0000"/>
      <name val="Calibri"/>
      <family val="2"/>
      <scheme val="minor"/>
    </font>
    <font>
      <b/>
      <sz val="10"/>
      <name val="Calibri"/>
      <family val="2"/>
      <scheme val="minor"/>
    </font>
    <font>
      <b/>
      <sz val="12"/>
      <name val="Calibri"/>
      <family val="2"/>
      <scheme val="minor"/>
    </font>
    <font>
      <b/>
      <sz val="12"/>
      <name val="Calibri"/>
      <family val="2"/>
      <charset val="1"/>
    </font>
    <font>
      <b/>
      <sz val="9"/>
      <name val="Calibri"/>
      <family val="2"/>
      <charset val="1"/>
    </font>
    <font>
      <sz val="12"/>
      <color rgb="FFFF0000"/>
      <name val="Calibri"/>
      <family val="2"/>
      <scheme val="minor"/>
    </font>
    <font>
      <sz val="9"/>
      <name val="Cambria"/>
      <family val="1"/>
      <charset val="1"/>
    </font>
    <font>
      <sz val="9"/>
      <name val="Calibri"/>
      <family val="2"/>
      <scheme val="minor"/>
    </font>
    <font>
      <b/>
      <sz val="16"/>
      <name val="Cambria"/>
      <family val="1"/>
    </font>
    <font>
      <b/>
      <sz val="14"/>
      <name val="Calibri"/>
      <family val="2"/>
      <charset val="1"/>
    </font>
    <font>
      <sz val="10"/>
      <name val="Calibri"/>
      <family val="2"/>
      <scheme val="minor"/>
    </font>
    <font>
      <b/>
      <i/>
      <sz val="12"/>
      <color rgb="FFFF0000"/>
      <name val="Cambria"/>
      <family val="1"/>
      <charset val="1"/>
    </font>
    <font>
      <sz val="8"/>
      <name val="Calibri"/>
      <family val="2"/>
      <scheme val="minor"/>
    </font>
    <font>
      <i/>
      <sz val="9"/>
      <name val="Calibri"/>
      <family val="2"/>
      <scheme val="minor"/>
    </font>
    <font>
      <b/>
      <sz val="9"/>
      <name val="Calibri"/>
      <family val="2"/>
      <scheme val="minor"/>
    </font>
    <font>
      <b/>
      <sz val="8"/>
      <name val="Calibri"/>
      <family val="2"/>
      <scheme val="minor"/>
    </font>
    <font>
      <b/>
      <sz val="8"/>
      <name val="Cambria"/>
      <family val="1"/>
      <charset val="1"/>
    </font>
    <font>
      <b/>
      <i/>
      <sz val="12"/>
      <name val="Cambria"/>
      <family val="1"/>
      <charset val="1"/>
    </font>
    <font>
      <i/>
      <sz val="12"/>
      <name val="Cambria"/>
      <family val="1"/>
      <charset val="1"/>
    </font>
    <font>
      <b/>
      <i/>
      <sz val="12"/>
      <color rgb="FFFF0000"/>
      <name val="Calibri"/>
      <family val="2"/>
      <charset val="1"/>
    </font>
    <font>
      <sz val="9"/>
      <name val="Arial"/>
      <family val="2"/>
    </font>
    <font>
      <b/>
      <sz val="9"/>
      <name val="Arial"/>
      <family val="2"/>
    </font>
    <font>
      <b/>
      <sz val="10"/>
      <name val="Cambria"/>
      <family val="1"/>
      <charset val="1"/>
    </font>
    <font>
      <i/>
      <sz val="10"/>
      <name val="Cambria"/>
      <family val="1"/>
      <charset val="1"/>
    </font>
    <font>
      <b/>
      <i/>
      <sz val="10"/>
      <color rgb="FFFF0000"/>
      <name val="Cambria"/>
      <family val="1"/>
      <charset val="1"/>
    </font>
    <font>
      <sz val="10"/>
      <name val="Cambria"/>
      <family val="1"/>
      <charset val="1"/>
    </font>
    <font>
      <b/>
      <i/>
      <sz val="10"/>
      <color rgb="FFFF0000"/>
      <name val="Calibri"/>
      <family val="2"/>
      <charset val="1"/>
    </font>
    <font>
      <b/>
      <sz val="10"/>
      <color rgb="FFFF0000"/>
      <name val="Calibri"/>
      <family val="2"/>
      <charset val="1"/>
    </font>
    <font>
      <b/>
      <sz val="10"/>
      <name val="Cambria"/>
      <family val="1"/>
    </font>
    <font>
      <sz val="10"/>
      <color rgb="FFFF0000"/>
      <name val="Calibri"/>
      <family val="2"/>
      <charset val="1"/>
    </font>
    <font>
      <sz val="10"/>
      <name val="Cambria"/>
      <family val="1"/>
    </font>
    <font>
      <sz val="12"/>
      <color rgb="FFFF0000"/>
      <name val="Calibri"/>
      <family val="2"/>
      <charset val="1"/>
    </font>
    <font>
      <b/>
      <sz val="16"/>
      <name val="Cambria"/>
      <family val="1"/>
      <scheme val="major"/>
    </font>
    <font>
      <b/>
      <sz val="22"/>
      <color theme="1"/>
      <name val="Calibri"/>
      <family val="2"/>
      <scheme val="minor"/>
    </font>
    <font>
      <sz val="28"/>
      <color theme="0"/>
      <name val="Cambria"/>
      <family val="1"/>
      <charset val="1"/>
    </font>
    <font>
      <sz val="11"/>
      <color theme="1"/>
      <name val="Calibri"/>
      <family val="2"/>
      <scheme val="minor"/>
    </font>
    <font>
      <sz val="11"/>
      <color theme="1"/>
      <name val="Calibri"/>
      <family val="2"/>
    </font>
    <font>
      <sz val="11"/>
      <color rgb="FFFF0000"/>
      <name val="Calibri"/>
      <family val="2"/>
    </font>
    <font>
      <sz val="11"/>
      <name val="Calibri"/>
      <family val="2"/>
    </font>
    <font>
      <b/>
      <sz val="11"/>
      <color rgb="FF000000"/>
      <name val="Calibri"/>
      <family val="2"/>
      <scheme val="minor"/>
    </font>
    <font>
      <b/>
      <sz val="9"/>
      <name val="Calibri"/>
      <family val="2"/>
    </font>
    <font>
      <b/>
      <sz val="11"/>
      <name val="Calibri"/>
      <family val="2"/>
    </font>
    <font>
      <b/>
      <sz val="18"/>
      <name val="Cambria"/>
      <family val="1"/>
      <charset val="1"/>
    </font>
    <font>
      <b/>
      <i/>
      <sz val="11"/>
      <name val="Calibri"/>
      <family val="2"/>
      <charset val="1"/>
    </font>
    <font>
      <sz val="11"/>
      <name val="Calibri"/>
      <family val="2"/>
      <charset val="1"/>
    </font>
    <font>
      <sz val="22"/>
      <name val="Calibri"/>
      <family val="2"/>
      <charset val="1"/>
    </font>
    <font>
      <sz val="14"/>
      <name val="Calibri"/>
      <family val="2"/>
      <scheme val="minor"/>
    </font>
    <font>
      <sz val="12"/>
      <name val="Calibri"/>
      <family val="2"/>
      <scheme val="minor"/>
    </font>
    <font>
      <i/>
      <sz val="10"/>
      <name val="Calibri"/>
      <family val="2"/>
      <scheme val="minor"/>
    </font>
    <font>
      <i/>
      <sz val="11"/>
      <name val="Calibri"/>
      <family val="2"/>
      <scheme val="minor"/>
    </font>
    <font>
      <b/>
      <i/>
      <sz val="11"/>
      <name val="Calibri"/>
      <family val="2"/>
      <scheme val="minor"/>
    </font>
    <font>
      <b/>
      <sz val="16"/>
      <name val="Calibri"/>
      <family val="2"/>
      <scheme val="minor"/>
    </font>
    <font>
      <b/>
      <sz val="18"/>
      <name val="Calibri"/>
      <family val="2"/>
      <scheme val="minor"/>
    </font>
    <font>
      <b/>
      <sz val="22"/>
      <name val="Calibri"/>
      <family val="2"/>
      <scheme val="minor"/>
    </font>
    <font>
      <sz val="16"/>
      <name val="Calibri"/>
      <family val="2"/>
      <scheme val="minor"/>
    </font>
    <font>
      <b/>
      <sz val="20"/>
      <name val="Calibri"/>
      <family val="2"/>
      <scheme val="minor"/>
    </font>
    <font>
      <b/>
      <i/>
      <sz val="14"/>
      <name val="Calibri"/>
      <family val="2"/>
      <scheme val="minor"/>
    </font>
    <font>
      <b/>
      <i/>
      <sz val="10"/>
      <name val="Calibri"/>
      <family val="2"/>
      <scheme val="minor"/>
    </font>
    <font>
      <b/>
      <sz val="10"/>
      <color rgb="FFFF0000"/>
      <name val="Calibri"/>
      <family val="2"/>
      <scheme val="minor"/>
    </font>
  </fonts>
  <fills count="36">
    <fill>
      <patternFill patternType="none"/>
    </fill>
    <fill>
      <patternFill patternType="gray125"/>
    </fill>
    <fill>
      <patternFill patternType="solid">
        <fgColor rgb="FFC3D69B"/>
        <bgColor rgb="FFDDD9C3"/>
      </patternFill>
    </fill>
    <fill>
      <patternFill patternType="solid">
        <fgColor rgb="FFDBEEF4"/>
        <bgColor rgb="FFEBF1DE"/>
      </patternFill>
    </fill>
    <fill>
      <patternFill patternType="solid">
        <fgColor rgb="FF92D050"/>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79998168889431442"/>
        <bgColor rgb="FFEEECE1"/>
      </patternFill>
    </fill>
    <fill>
      <patternFill patternType="solid">
        <fgColor theme="0" tint="-0.14999847407452621"/>
        <bgColor rgb="FFFFFFCC"/>
      </patternFill>
    </fill>
    <fill>
      <patternFill patternType="solid">
        <fgColor theme="6" tint="0.59999389629810485"/>
        <bgColor rgb="FFFFFFCC"/>
      </patternFill>
    </fill>
    <fill>
      <patternFill patternType="solid">
        <fgColor theme="6" tint="0.59999389629810485"/>
        <bgColor rgb="FFEEECE1"/>
      </patternFill>
    </fill>
    <fill>
      <patternFill patternType="solid">
        <fgColor theme="6" tint="0.59999389629810485"/>
        <bgColor rgb="FFE6B9B8"/>
      </patternFill>
    </fill>
    <fill>
      <patternFill patternType="solid">
        <fgColor theme="4" tint="0.39997558519241921"/>
        <bgColor indexed="64"/>
      </patternFill>
    </fill>
    <fill>
      <patternFill patternType="solid">
        <fgColor rgb="FFFFFFCC"/>
        <bgColor rgb="FFEEECE1"/>
      </patternFill>
    </fill>
    <fill>
      <patternFill patternType="solid">
        <fgColor rgb="FFFFFFCC"/>
        <bgColor rgb="FFE6B9B8"/>
      </patternFill>
    </fill>
    <fill>
      <patternFill patternType="solid">
        <fgColor theme="3" tint="0.59999389629810485"/>
        <bgColor indexed="64"/>
      </patternFill>
    </fill>
    <fill>
      <patternFill patternType="solid">
        <fgColor rgb="FFCCFFFF"/>
        <bgColor indexed="64"/>
      </patternFill>
    </fill>
    <fill>
      <patternFill patternType="solid">
        <fgColor rgb="FFCCFFFF"/>
        <bgColor rgb="FFE6B9B8"/>
      </patternFill>
    </fill>
    <fill>
      <patternFill patternType="solid">
        <fgColor rgb="FF99FFCC"/>
        <bgColor indexed="64"/>
      </patternFill>
    </fill>
    <fill>
      <patternFill patternType="solid">
        <fgColor rgb="FF99FFCC"/>
        <bgColor rgb="FFE6B9B8"/>
      </patternFill>
    </fill>
    <fill>
      <patternFill patternType="solid">
        <fgColor rgb="FFFFCC99"/>
        <bgColor indexed="64"/>
      </patternFill>
    </fill>
    <fill>
      <patternFill patternType="solid">
        <fgColor rgb="FFFFCC99"/>
        <bgColor rgb="FFE6B9B8"/>
      </patternFill>
    </fill>
    <fill>
      <patternFill patternType="solid">
        <fgColor theme="6" tint="0.59999389629810485"/>
        <bgColor indexed="64"/>
      </patternFill>
    </fill>
    <fill>
      <patternFill patternType="solid">
        <fgColor theme="0" tint="-0.14999847407452621"/>
        <bgColor rgb="FFDDD9C3"/>
      </patternFill>
    </fill>
    <fill>
      <patternFill patternType="solid">
        <fgColor rgb="FFFFFFCC"/>
        <bgColor rgb="FFDDD9C3"/>
      </patternFill>
    </fill>
    <fill>
      <patternFill patternType="solid">
        <fgColor theme="6" tint="0.39997558519241921"/>
        <bgColor indexed="64"/>
      </patternFill>
    </fill>
    <fill>
      <patternFill patternType="solid">
        <fgColor rgb="FF0070C0"/>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2" tint="-9.9978637043366805E-2"/>
        <bgColor rgb="FFE6B9B8"/>
      </patternFill>
    </fill>
    <fill>
      <patternFill patternType="solid">
        <fgColor theme="2" tint="-0.249977111117893"/>
        <bgColor rgb="FFE6B9B8"/>
      </patternFill>
    </fill>
    <fill>
      <patternFill patternType="solid">
        <fgColor theme="3" tint="0.59999389629810485"/>
        <bgColor rgb="FFDDD9C3"/>
      </patternFill>
    </fill>
    <fill>
      <patternFill patternType="solid">
        <fgColor indexed="22"/>
        <bgColor indexed="64"/>
      </patternFill>
    </fill>
    <fill>
      <patternFill patternType="solid">
        <fgColor rgb="FFFFFF00"/>
        <bgColor indexed="64"/>
      </patternFill>
    </fill>
    <fill>
      <patternFill patternType="solid">
        <fgColor theme="6" tint="0.79998168889431442"/>
        <bgColor rgb="FFEEECE1"/>
      </patternFill>
    </fill>
  </fills>
  <borders count="7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style="medium">
        <color auto="1"/>
      </right>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diagonal/>
    </border>
    <border>
      <left style="medium">
        <color auto="1"/>
      </left>
      <right style="medium">
        <color auto="1"/>
      </right>
      <top/>
      <bottom style="thin">
        <color auto="1"/>
      </bottom>
      <diagonal/>
    </border>
    <border>
      <left style="medium">
        <color auto="1"/>
      </left>
      <right style="medium">
        <color auto="1"/>
      </right>
      <top/>
      <bottom style="medium">
        <color auto="1"/>
      </bottom>
      <diagonal/>
    </border>
    <border>
      <left style="medium">
        <color auto="1"/>
      </left>
      <right style="medium">
        <color auto="1"/>
      </right>
      <top style="thin">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right style="thin">
        <color indexed="64"/>
      </right>
      <top/>
      <bottom style="medium">
        <color indexed="64"/>
      </bottom>
      <diagonal/>
    </border>
    <border>
      <left style="medium">
        <color auto="1"/>
      </left>
      <right/>
      <top style="thin">
        <color auto="1"/>
      </top>
      <bottom style="thin">
        <color auto="1"/>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s>
  <cellStyleXfs count="3">
    <xf numFmtId="0" fontId="0" fillId="0" borderId="0"/>
    <xf numFmtId="0" fontId="41" fillId="0" borderId="0"/>
    <xf numFmtId="44" fontId="83" fillId="0" borderId="0" applyFont="0" applyFill="0" applyBorder="0" applyAlignment="0" applyProtection="0"/>
  </cellStyleXfs>
  <cellXfs count="1455">
    <xf numFmtId="0" fontId="0" fillId="0" borderId="0" xfId="0"/>
    <xf numFmtId="0" fontId="1" fillId="0" borderId="0" xfId="0" applyFont="1"/>
    <xf numFmtId="0" fontId="3" fillId="0" borderId="0" xfId="0" applyFont="1"/>
    <xf numFmtId="0" fontId="9" fillId="0" borderId="0" xfId="0" applyFont="1"/>
    <xf numFmtId="0" fontId="20" fillId="0" borderId="0" xfId="0" applyFont="1"/>
    <xf numFmtId="0" fontId="8" fillId="0" borderId="0" xfId="0" applyFont="1"/>
    <xf numFmtId="0" fontId="4" fillId="0" borderId="0" xfId="0" applyFont="1"/>
    <xf numFmtId="0" fontId="3" fillId="0" borderId="0" xfId="0" applyFont="1" applyAlignment="1">
      <alignment vertical="center"/>
    </xf>
    <xf numFmtId="0" fontId="11" fillId="0" borderId="0" xfId="0" applyFont="1" applyAlignment="1" applyProtection="1">
      <alignment vertical="top"/>
      <protection hidden="1"/>
    </xf>
    <xf numFmtId="0" fontId="7" fillId="0" borderId="0" xfId="0" applyFont="1"/>
    <xf numFmtId="4" fontId="1" fillId="0" borderId="0" xfId="0" applyNumberFormat="1" applyFont="1"/>
    <xf numFmtId="0" fontId="6" fillId="0" borderId="0" xfId="0" applyFont="1" applyAlignment="1">
      <alignment horizontal="center"/>
    </xf>
    <xf numFmtId="0" fontId="1" fillId="0" borderId="0" xfId="0" applyFont="1" applyAlignment="1">
      <alignment horizontal="center"/>
    </xf>
    <xf numFmtId="0" fontId="0" fillId="0" borderId="19" xfId="0" applyBorder="1"/>
    <xf numFmtId="0" fontId="0" fillId="4" borderId="0" xfId="0" applyFill="1"/>
    <xf numFmtId="0" fontId="28" fillId="0" borderId="28" xfId="0" applyFont="1" applyBorder="1" applyAlignment="1">
      <alignment horizontal="center"/>
    </xf>
    <xf numFmtId="0" fontId="27" fillId="0" borderId="28" xfId="0" applyFont="1" applyBorder="1"/>
    <xf numFmtId="0" fontId="0" fillId="0" borderId="28" xfId="0" applyBorder="1"/>
    <xf numFmtId="0" fontId="28" fillId="6" borderId="19" xfId="0" applyFont="1" applyFill="1" applyBorder="1"/>
    <xf numFmtId="0" fontId="29" fillId="6" borderId="24" xfId="0" applyFont="1" applyFill="1" applyBorder="1"/>
    <xf numFmtId="166" fontId="28" fillId="6" borderId="28" xfId="0" applyNumberFormat="1" applyFont="1" applyFill="1" applyBorder="1"/>
    <xf numFmtId="166" fontId="2" fillId="6" borderId="28" xfId="0" applyNumberFormat="1" applyFont="1" applyFill="1" applyBorder="1"/>
    <xf numFmtId="166" fontId="0" fillId="7" borderId="28" xfId="0" applyNumberFormat="1" applyFill="1" applyBorder="1"/>
    <xf numFmtId="166" fontId="28" fillId="7" borderId="32" xfId="0" applyNumberFormat="1" applyFont="1" applyFill="1" applyBorder="1"/>
    <xf numFmtId="0" fontId="1" fillId="7" borderId="19" xfId="0" applyFont="1" applyFill="1" applyBorder="1"/>
    <xf numFmtId="0" fontId="30" fillId="7" borderId="24" xfId="0" applyFont="1" applyFill="1" applyBorder="1"/>
    <xf numFmtId="166" fontId="30" fillId="7" borderId="28" xfId="0" applyNumberFormat="1" applyFont="1" applyFill="1" applyBorder="1"/>
    <xf numFmtId="0" fontId="27" fillId="7" borderId="19" xfId="0" applyFont="1" applyFill="1" applyBorder="1"/>
    <xf numFmtId="0" fontId="17" fillId="0" borderId="0" xfId="0" applyFont="1" applyAlignment="1" applyProtection="1">
      <alignment horizontal="center" vertical="center" wrapText="1"/>
      <protection locked="0"/>
    </xf>
    <xf numFmtId="0" fontId="32" fillId="0" borderId="0" xfId="0" applyFont="1" applyAlignment="1">
      <alignment horizontal="center" vertical="center"/>
    </xf>
    <xf numFmtId="0" fontId="16" fillId="0" borderId="0" xfId="0" applyFont="1" applyAlignment="1" applyProtection="1">
      <alignment horizontal="center" vertical="center"/>
      <protection locked="0"/>
    </xf>
    <xf numFmtId="0" fontId="15" fillId="0" borderId="0" xfId="0" applyFont="1"/>
    <xf numFmtId="0" fontId="4" fillId="0" borderId="0" xfId="0" applyFont="1" applyAlignment="1">
      <alignment vertical="center" wrapText="1"/>
    </xf>
    <xf numFmtId="0" fontId="31" fillId="0" borderId="0" xfId="0" applyFont="1" applyAlignment="1">
      <alignment horizontal="center" vertical="center" wrapText="1"/>
    </xf>
    <xf numFmtId="0" fontId="34" fillId="0" borderId="0" xfId="0" applyFont="1" applyAlignment="1">
      <alignment horizontal="center" vertical="center"/>
    </xf>
    <xf numFmtId="0" fontId="34" fillId="0" borderId="0" xfId="0" applyFont="1" applyAlignment="1">
      <alignment vertical="center"/>
    </xf>
    <xf numFmtId="0" fontId="2" fillId="0" borderId="0" xfId="0" applyFont="1" applyAlignment="1">
      <alignment wrapText="1"/>
    </xf>
    <xf numFmtId="0" fontId="14" fillId="0" borderId="0" xfId="0" applyFont="1" applyAlignment="1">
      <alignment horizontal="center" vertical="center"/>
    </xf>
    <xf numFmtId="0" fontId="1" fillId="0" borderId="2" xfId="0" applyFont="1" applyBorder="1"/>
    <xf numFmtId="4" fontId="1" fillId="0" borderId="2" xfId="0" applyNumberFormat="1" applyFont="1" applyBorder="1"/>
    <xf numFmtId="0" fontId="6" fillId="0" borderId="2" xfId="0" applyFont="1" applyBorder="1" applyAlignment="1">
      <alignment horizontal="center"/>
    </xf>
    <xf numFmtId="0" fontId="1" fillId="0" borderId="2" xfId="0" applyFont="1" applyBorder="1" applyAlignment="1">
      <alignment horizontal="center"/>
    </xf>
    <xf numFmtId="0" fontId="1" fillId="0" borderId="2" xfId="0" applyFont="1" applyBorder="1" applyAlignment="1">
      <alignment horizontal="center" wrapText="1"/>
    </xf>
    <xf numFmtId="0" fontId="7" fillId="0" borderId="2" xfId="0" applyFont="1" applyBorder="1"/>
    <xf numFmtId="0" fontId="1" fillId="0" borderId="3" xfId="0" applyFont="1" applyBorder="1"/>
    <xf numFmtId="0" fontId="3" fillId="0" borderId="14" xfId="0" applyFont="1" applyBorder="1"/>
    <xf numFmtId="0" fontId="20" fillId="0" borderId="14" xfId="0" applyFont="1" applyBorder="1"/>
    <xf numFmtId="0" fontId="4" fillId="0" borderId="14" xfId="0" applyFont="1" applyBorder="1"/>
    <xf numFmtId="0" fontId="22" fillId="0" borderId="14" xfId="0" applyFont="1" applyBorder="1" applyProtection="1">
      <protection hidden="1"/>
    </xf>
    <xf numFmtId="0" fontId="3" fillId="0" borderId="14" xfId="0" applyFont="1" applyBorder="1" applyAlignment="1">
      <alignment vertical="center"/>
    </xf>
    <xf numFmtId="0" fontId="11" fillId="0" borderId="14" xfId="0" applyFont="1" applyBorder="1" applyAlignment="1" applyProtection="1">
      <alignment vertical="top"/>
      <protection hidden="1"/>
    </xf>
    <xf numFmtId="0" fontId="33" fillId="0" borderId="0" xfId="0" applyFont="1" applyAlignment="1">
      <alignment vertical="center"/>
    </xf>
    <xf numFmtId="0" fontId="36" fillId="0" borderId="0" xfId="0" applyFont="1" applyAlignment="1" applyProtection="1">
      <alignment vertical="center"/>
      <protection locked="0"/>
    </xf>
    <xf numFmtId="0" fontId="39" fillId="0" borderId="0" xfId="0" applyFont="1"/>
    <xf numFmtId="0" fontId="4" fillId="0" borderId="0" xfId="0" applyFont="1" applyAlignment="1">
      <alignment horizontal="center" vertical="center"/>
    </xf>
    <xf numFmtId="0" fontId="5" fillId="0" borderId="0" xfId="0" applyFont="1" applyAlignment="1">
      <alignment horizontal="center" vertical="center"/>
    </xf>
    <xf numFmtId="0" fontId="19" fillId="0" borderId="0" xfId="0" applyFont="1" applyAlignment="1">
      <alignment vertical="center"/>
    </xf>
    <xf numFmtId="0" fontId="14" fillId="0" borderId="0" xfId="0" applyFont="1" applyAlignment="1">
      <alignment horizontal="right" vertical="center"/>
    </xf>
    <xf numFmtId="0" fontId="3" fillId="0" borderId="0" xfId="0" applyFont="1" applyAlignment="1">
      <alignment horizontal="center" vertical="center"/>
    </xf>
    <xf numFmtId="4" fontId="4" fillId="0" borderId="0" xfId="0" applyNumberFormat="1" applyFont="1" applyAlignment="1">
      <alignment horizontal="center" vertical="center" wrapText="1"/>
    </xf>
    <xf numFmtId="4" fontId="8" fillId="0" borderId="0" xfId="0" applyNumberFormat="1" applyFont="1" applyAlignment="1">
      <alignment horizontal="center"/>
    </xf>
    <xf numFmtId="0" fontId="23" fillId="0" borderId="0" xfId="0" applyFont="1" applyAlignment="1">
      <alignment horizontal="center" vertical="center"/>
    </xf>
    <xf numFmtId="4" fontId="4" fillId="0" borderId="0" xfId="0" applyNumberFormat="1" applyFont="1"/>
    <xf numFmtId="4" fontId="22" fillId="0" borderId="0" xfId="0" applyNumberFormat="1" applyFont="1" applyProtection="1">
      <protection hidden="1"/>
    </xf>
    <xf numFmtId="4" fontId="3" fillId="0" borderId="0" xfId="0" applyNumberFormat="1" applyFont="1" applyAlignment="1">
      <alignment vertical="center"/>
    </xf>
    <xf numFmtId="4" fontId="12" fillId="0" borderId="0" xfId="0" applyNumberFormat="1" applyFont="1" applyAlignment="1" applyProtection="1">
      <alignment horizontal="center" vertical="top"/>
      <protection hidden="1"/>
    </xf>
    <xf numFmtId="0" fontId="31" fillId="0" borderId="0" xfId="0" applyFont="1" applyAlignment="1">
      <alignment horizontal="center" vertical="center"/>
    </xf>
    <xf numFmtId="44" fontId="0" fillId="0" borderId="19" xfId="0" applyNumberFormat="1" applyBorder="1"/>
    <xf numFmtId="44" fontId="0" fillId="6" borderId="19" xfId="0" applyNumberFormat="1" applyFill="1" applyBorder="1"/>
    <xf numFmtId="44" fontId="0" fillId="4" borderId="19" xfId="0" applyNumberFormat="1" applyFill="1" applyBorder="1"/>
    <xf numFmtId="0" fontId="0" fillId="0" borderId="22" xfId="0" applyBorder="1"/>
    <xf numFmtId="0" fontId="22" fillId="0" borderId="0" xfId="0" applyFont="1" applyProtection="1">
      <protection hidden="1"/>
    </xf>
    <xf numFmtId="0" fontId="1" fillId="0" borderId="7" xfId="0" applyFont="1" applyBorder="1"/>
    <xf numFmtId="0" fontId="9" fillId="0" borderId="1" xfId="0" applyFont="1" applyBorder="1"/>
    <xf numFmtId="4" fontId="10" fillId="0" borderId="2" xfId="0" applyNumberFormat="1" applyFont="1" applyBorder="1" applyAlignment="1">
      <alignment horizontal="center"/>
    </xf>
    <xf numFmtId="0" fontId="9" fillId="0" borderId="2" xfId="0" applyFont="1" applyBorder="1"/>
    <xf numFmtId="0" fontId="25" fillId="0" borderId="2" xfId="0" applyFont="1" applyBorder="1" applyAlignment="1">
      <alignment horizontal="center"/>
    </xf>
    <xf numFmtId="0" fontId="9" fillId="0" borderId="2" xfId="0" applyFont="1" applyBorder="1" applyAlignment="1">
      <alignment horizontal="center"/>
    </xf>
    <xf numFmtId="0" fontId="18" fillId="0" borderId="2" xfId="0" applyFont="1" applyBorder="1" applyAlignment="1">
      <alignment vertical="center"/>
    </xf>
    <xf numFmtId="4" fontId="18" fillId="0" borderId="36" xfId="0" applyNumberFormat="1" applyFont="1" applyBorder="1" applyAlignment="1">
      <alignment vertical="center"/>
    </xf>
    <xf numFmtId="0" fontId="9" fillId="0" borderId="3" xfId="0" applyFont="1" applyBorder="1"/>
    <xf numFmtId="0" fontId="20" fillId="0" borderId="25" xfId="0" applyFont="1" applyBorder="1"/>
    <xf numFmtId="0" fontId="8" fillId="0" borderId="14" xfId="0" applyFont="1" applyBorder="1"/>
    <xf numFmtId="0" fontId="8" fillId="0" borderId="25" xfId="0" applyFont="1" applyBorder="1"/>
    <xf numFmtId="0" fontId="4" fillId="0" borderId="25" xfId="0" applyFont="1" applyBorder="1"/>
    <xf numFmtId="0" fontId="22" fillId="0" borderId="25" xfId="0" applyFont="1" applyBorder="1" applyProtection="1">
      <protection hidden="1"/>
    </xf>
    <xf numFmtId="0" fontId="3" fillId="0" borderId="25" xfId="0" applyFont="1" applyBorder="1" applyAlignment="1">
      <alignment vertical="center"/>
    </xf>
    <xf numFmtId="0" fontId="11" fillId="0" borderId="25" xfId="0" applyFont="1" applyBorder="1" applyAlignment="1" applyProtection="1">
      <alignment vertical="top"/>
      <protection hidden="1"/>
    </xf>
    <xf numFmtId="0" fontId="1" fillId="0" borderId="14" xfId="0" applyFont="1" applyBorder="1"/>
    <xf numFmtId="0" fontId="1" fillId="0" borderId="25" xfId="0" applyFont="1" applyBorder="1"/>
    <xf numFmtId="0" fontId="1" fillId="0" borderId="6" xfId="0" applyFont="1" applyBorder="1"/>
    <xf numFmtId="4" fontId="1" fillId="0" borderId="7" xfId="0" applyNumberFormat="1" applyFont="1" applyBorder="1"/>
    <xf numFmtId="0" fontId="6" fillId="0" borderId="7" xfId="0" applyFont="1" applyBorder="1" applyAlignment="1">
      <alignment horizontal="center"/>
    </xf>
    <xf numFmtId="0" fontId="1" fillId="0" borderId="8" xfId="0" applyFont="1" applyBorder="1"/>
    <xf numFmtId="0" fontId="3" fillId="0" borderId="25" xfId="0" applyFont="1" applyBorder="1"/>
    <xf numFmtId="0" fontId="1" fillId="0" borderId="1" xfId="0" applyFont="1" applyBorder="1"/>
    <xf numFmtId="0" fontId="42" fillId="0" borderId="0" xfId="0" applyFont="1" applyAlignment="1">
      <alignment vertical="center"/>
    </xf>
    <xf numFmtId="4" fontId="13" fillId="0" borderId="0" xfId="0" applyNumberFormat="1" applyFont="1" applyAlignment="1" applyProtection="1">
      <alignment horizontal="center" vertical="top"/>
      <protection hidden="1"/>
    </xf>
    <xf numFmtId="0" fontId="13" fillId="0" borderId="0" xfId="0" applyFont="1" applyAlignment="1" applyProtection="1">
      <alignment horizontal="center" vertical="top"/>
      <protection hidden="1"/>
    </xf>
    <xf numFmtId="0" fontId="47" fillId="16" borderId="33" xfId="0" applyFont="1" applyFill="1" applyBorder="1" applyAlignment="1">
      <alignment horizontal="center"/>
    </xf>
    <xf numFmtId="4" fontId="48" fillId="0" borderId="0" xfId="0" applyNumberFormat="1" applyFont="1"/>
    <xf numFmtId="0" fontId="47" fillId="16" borderId="5" xfId="0" applyFont="1" applyFill="1" applyBorder="1" applyAlignment="1">
      <alignment horizontal="center" wrapText="1"/>
    </xf>
    <xf numFmtId="0" fontId="45" fillId="0" borderId="0" xfId="0" applyFont="1" applyAlignment="1">
      <alignment vertical="center"/>
    </xf>
    <xf numFmtId="0" fontId="1" fillId="0" borderId="28" xfId="0" applyFont="1" applyBorder="1"/>
    <xf numFmtId="0" fontId="28" fillId="0" borderId="19" xfId="0" applyFont="1" applyBorder="1"/>
    <xf numFmtId="0" fontId="28" fillId="7" borderId="19" xfId="0" applyFont="1" applyFill="1" applyBorder="1"/>
    <xf numFmtId="0" fontId="28" fillId="7" borderId="24" xfId="0" applyFont="1" applyFill="1" applyBorder="1"/>
    <xf numFmtId="0" fontId="28" fillId="0" borderId="24" xfId="0" applyFont="1" applyBorder="1"/>
    <xf numFmtId="0" fontId="38" fillId="0" borderId="27" xfId="0" applyFont="1" applyBorder="1" applyAlignment="1" applyProtection="1">
      <alignment vertical="top"/>
      <protection hidden="1"/>
    </xf>
    <xf numFmtId="4" fontId="38" fillId="0" borderId="27" xfId="0" applyNumberFormat="1" applyFont="1" applyBorder="1" applyAlignment="1" applyProtection="1">
      <alignment horizontal="center" vertical="top"/>
      <protection hidden="1"/>
    </xf>
    <xf numFmtId="44" fontId="46" fillId="13" borderId="32" xfId="0" applyNumberFormat="1" applyFont="1" applyFill="1" applyBorder="1" applyAlignment="1">
      <alignment vertical="center"/>
    </xf>
    <xf numFmtId="0" fontId="43" fillId="2" borderId="37" xfId="0" applyFont="1" applyFill="1" applyBorder="1" applyAlignment="1">
      <alignment vertical="center"/>
    </xf>
    <xf numFmtId="0" fontId="45" fillId="0" borderId="0" xfId="0" applyFont="1" applyAlignment="1" applyProtection="1">
      <alignment vertical="center" wrapText="1"/>
      <protection hidden="1"/>
    </xf>
    <xf numFmtId="49" fontId="51" fillId="0" borderId="0" xfId="0" applyNumberFormat="1" applyFont="1" applyAlignment="1" applyProtection="1">
      <alignment vertical="center"/>
      <protection locked="0"/>
    </xf>
    <xf numFmtId="0" fontId="51" fillId="0" borderId="0" xfId="0" applyFont="1" applyAlignment="1" applyProtection="1">
      <alignment vertical="center"/>
      <protection locked="0"/>
    </xf>
    <xf numFmtId="0" fontId="27" fillId="0" borderId="0" xfId="0" applyFont="1"/>
    <xf numFmtId="166" fontId="45" fillId="16" borderId="32" xfId="0" applyNumberFormat="1" applyFont="1" applyFill="1" applyBorder="1" applyAlignment="1">
      <alignment vertical="center"/>
    </xf>
    <xf numFmtId="0" fontId="37" fillId="0" borderId="0" xfId="0" applyFont="1" applyAlignment="1">
      <alignment vertical="center"/>
    </xf>
    <xf numFmtId="0" fontId="31" fillId="0" borderId="0" xfId="0" applyFont="1" applyAlignment="1">
      <alignment vertical="center"/>
    </xf>
    <xf numFmtId="166" fontId="27" fillId="7" borderId="28" xfId="0" applyNumberFormat="1" applyFont="1" applyFill="1" applyBorder="1"/>
    <xf numFmtId="0" fontId="43" fillId="0" borderId="0" xfId="0" applyFont="1" applyAlignment="1">
      <alignment horizontal="center" vertical="center"/>
    </xf>
    <xf numFmtId="0" fontId="21" fillId="0" borderId="0" xfId="0" applyFont="1" applyAlignment="1" applyProtection="1">
      <alignment horizontal="center" vertical="center"/>
      <protection locked="0"/>
    </xf>
    <xf numFmtId="4" fontId="53" fillId="0" borderId="0" xfId="0" applyNumberFormat="1" applyFont="1"/>
    <xf numFmtId="0" fontId="38" fillId="0" borderId="0" xfId="0" applyFont="1" applyAlignment="1" applyProtection="1">
      <alignment horizontal="center" vertical="top"/>
      <protection hidden="1"/>
    </xf>
    <xf numFmtId="4" fontId="58" fillId="0" borderId="0" xfId="0" applyNumberFormat="1" applyFont="1"/>
    <xf numFmtId="49" fontId="52" fillId="0" borderId="0" xfId="0" applyNumberFormat="1" applyFont="1" applyAlignment="1" applyProtection="1">
      <alignment vertical="center" wrapText="1"/>
      <protection locked="0"/>
    </xf>
    <xf numFmtId="0" fontId="47" fillId="16" borderId="33" xfId="0" applyFont="1" applyFill="1" applyBorder="1" applyAlignment="1">
      <alignment horizontal="center" wrapText="1"/>
    </xf>
    <xf numFmtId="0" fontId="55" fillId="5" borderId="19" xfId="0" applyFont="1" applyFill="1" applyBorder="1" applyAlignment="1" applyProtection="1">
      <alignment horizontal="center"/>
      <protection locked="0"/>
    </xf>
    <xf numFmtId="0" fontId="28" fillId="0" borderId="0" xfId="0" applyFont="1"/>
    <xf numFmtId="0" fontId="27" fillId="0" borderId="0" xfId="0" applyFont="1" applyAlignment="1" applyProtection="1">
      <alignment horizontal="center"/>
      <protection locked="0"/>
    </xf>
    <xf numFmtId="0" fontId="28" fillId="0" borderId="0" xfId="0" applyFont="1" applyAlignment="1">
      <alignment horizontal="center"/>
    </xf>
    <xf numFmtId="0" fontId="55" fillId="0" borderId="0" xfId="0" applyFont="1" applyAlignment="1">
      <alignment horizontal="center"/>
    </xf>
    <xf numFmtId="0" fontId="28" fillId="0" borderId="0" xfId="0" applyFont="1" applyAlignment="1">
      <alignment wrapText="1"/>
    </xf>
    <xf numFmtId="0" fontId="55" fillId="5" borderId="19" xfId="0" applyFont="1" applyFill="1" applyBorder="1" applyProtection="1">
      <protection locked="0"/>
    </xf>
    <xf numFmtId="0" fontId="55" fillId="5" borderId="16" xfId="0" applyFont="1" applyFill="1" applyBorder="1" applyAlignment="1" applyProtection="1">
      <alignment horizontal="center"/>
      <protection locked="0"/>
    </xf>
    <xf numFmtId="0" fontId="54" fillId="15" borderId="16" xfId="0" applyFont="1" applyFill="1" applyBorder="1" applyAlignment="1" applyProtection="1">
      <alignment vertical="center" wrapText="1"/>
      <protection locked="0"/>
    </xf>
    <xf numFmtId="0" fontId="43" fillId="0" borderId="0" xfId="0" applyFont="1" applyAlignment="1" applyProtection="1">
      <alignment vertical="center" wrapText="1"/>
      <protection locked="0"/>
    </xf>
    <xf numFmtId="0" fontId="66" fillId="0" borderId="0" xfId="0" applyFont="1" applyAlignment="1">
      <alignment horizontal="center"/>
    </xf>
    <xf numFmtId="0" fontId="59" fillId="0" borderId="0" xfId="0" applyFont="1" applyAlignment="1">
      <alignment horizontal="center"/>
    </xf>
    <xf numFmtId="0" fontId="67" fillId="0" borderId="0" xfId="0" applyFont="1" applyAlignment="1" applyProtection="1">
      <alignment horizontal="center"/>
      <protection hidden="1"/>
    </xf>
    <xf numFmtId="0" fontId="65" fillId="18" borderId="19" xfId="0" applyFont="1" applyFill="1" applyBorder="1" applyAlignment="1">
      <alignment horizontal="center" vertical="center"/>
    </xf>
    <xf numFmtId="0" fontId="59" fillId="0" borderId="0" xfId="0" applyFont="1" applyAlignment="1">
      <alignment horizontal="center" vertical="center"/>
    </xf>
    <xf numFmtId="0" fontId="65" fillId="20" borderId="19" xfId="0" applyFont="1" applyFill="1" applyBorder="1" applyAlignment="1">
      <alignment horizontal="center" vertical="center"/>
    </xf>
    <xf numFmtId="0" fontId="67" fillId="0" borderId="0" xfId="0" applyFont="1" applyAlignment="1" applyProtection="1">
      <alignment horizontal="center" vertical="top"/>
      <protection hidden="1"/>
    </xf>
    <xf numFmtId="0" fontId="65" fillId="22" borderId="19" xfId="0" applyFont="1" applyFill="1" applyBorder="1" applyAlignment="1">
      <alignment horizontal="center" vertical="center"/>
    </xf>
    <xf numFmtId="0" fontId="67" fillId="0" borderId="0" xfId="0" applyFont="1" applyAlignment="1">
      <alignment horizontal="center"/>
    </xf>
    <xf numFmtId="44" fontId="55" fillId="0" borderId="0" xfId="0" applyNumberFormat="1" applyFont="1"/>
    <xf numFmtId="0" fontId="55" fillId="5" borderId="13" xfId="0" applyFont="1" applyFill="1" applyBorder="1" applyAlignment="1" applyProtection="1">
      <alignment horizontal="center"/>
      <protection locked="0"/>
    </xf>
    <xf numFmtId="0" fontId="55" fillId="5" borderId="13" xfId="0" applyFont="1" applyFill="1" applyBorder="1" applyProtection="1">
      <protection locked="0"/>
    </xf>
    <xf numFmtId="0" fontId="28" fillId="0" borderId="14" xfId="0" applyFont="1" applyBorder="1"/>
    <xf numFmtId="0" fontId="28" fillId="0" borderId="25" xfId="0" applyFont="1" applyBorder="1"/>
    <xf numFmtId="44" fontId="55" fillId="6" borderId="41" xfId="0" applyNumberFormat="1" applyFont="1" applyFill="1" applyBorder="1"/>
    <xf numFmtId="0" fontId="64" fillId="0" borderId="14" xfId="0" applyFont="1" applyBorder="1" applyAlignment="1">
      <alignment horizontal="center" wrapText="1"/>
    </xf>
    <xf numFmtId="0" fontId="63" fillId="0" borderId="0" xfId="0" applyFont="1" applyAlignment="1">
      <alignment horizontal="center" wrapText="1"/>
    </xf>
    <xf numFmtId="44" fontId="55" fillId="0" borderId="0" xfId="0" applyNumberFormat="1" applyFont="1" applyAlignment="1">
      <alignment horizontal="center"/>
    </xf>
    <xf numFmtId="44" fontId="27" fillId="5" borderId="19" xfId="0" applyNumberFormat="1" applyFont="1" applyFill="1" applyBorder="1" applyProtection="1">
      <protection locked="0"/>
    </xf>
    <xf numFmtId="44" fontId="27" fillId="5" borderId="13" xfId="0" applyNumberFormat="1" applyFont="1" applyFill="1" applyBorder="1" applyProtection="1">
      <protection locked="0"/>
    </xf>
    <xf numFmtId="0" fontId="27" fillId="19" borderId="16" xfId="0" applyFont="1" applyFill="1" applyBorder="1" applyAlignment="1">
      <alignment horizontal="center"/>
    </xf>
    <xf numFmtId="0" fontId="27" fillId="19" borderId="19" xfId="0" applyFont="1" applyFill="1" applyBorder="1" applyAlignment="1">
      <alignment horizontal="center"/>
    </xf>
    <xf numFmtId="0" fontId="27" fillId="19" borderId="13" xfId="0" applyFont="1" applyFill="1" applyBorder="1" applyAlignment="1">
      <alignment horizontal="center"/>
    </xf>
    <xf numFmtId="0" fontId="27" fillId="17" borderId="16" xfId="0" applyFont="1" applyFill="1" applyBorder="1" applyAlignment="1">
      <alignment horizontal="center"/>
    </xf>
    <xf numFmtId="0" fontId="27" fillId="17" borderId="19" xfId="0" applyFont="1" applyFill="1" applyBorder="1" applyAlignment="1">
      <alignment horizontal="center"/>
    </xf>
    <xf numFmtId="0" fontId="27" fillId="17" borderId="13" xfId="0" applyFont="1" applyFill="1" applyBorder="1" applyAlignment="1">
      <alignment horizontal="center"/>
    </xf>
    <xf numFmtId="0" fontId="28" fillId="19" borderId="39" xfId="0" applyFont="1" applyFill="1" applyBorder="1"/>
    <xf numFmtId="44" fontId="27" fillId="5" borderId="16" xfId="0" applyNumberFormat="1" applyFont="1" applyFill="1" applyBorder="1" applyProtection="1">
      <protection locked="0"/>
    </xf>
    <xf numFmtId="0" fontId="28" fillId="19" borderId="11" xfId="0" applyFont="1" applyFill="1" applyBorder="1" applyAlignment="1">
      <alignment vertical="center" wrapText="1"/>
    </xf>
    <xf numFmtId="0" fontId="28" fillId="19" borderId="12" xfId="0" applyFont="1" applyFill="1" applyBorder="1" applyAlignment="1">
      <alignment horizontal="center" vertical="center" wrapText="1"/>
    </xf>
    <xf numFmtId="0" fontId="28" fillId="19" borderId="12" xfId="0" applyFont="1" applyFill="1" applyBorder="1" applyAlignment="1">
      <alignment vertical="center" wrapText="1"/>
    </xf>
    <xf numFmtId="0" fontId="61" fillId="19" borderId="13" xfId="0" applyFont="1" applyFill="1" applyBorder="1" applyAlignment="1">
      <alignment horizontal="center" vertical="center" wrapText="1"/>
    </xf>
    <xf numFmtId="0" fontId="28" fillId="19" borderId="39" xfId="0" applyFont="1" applyFill="1" applyBorder="1" applyAlignment="1">
      <alignment wrapText="1"/>
    </xf>
    <xf numFmtId="0" fontId="28" fillId="19" borderId="35" xfId="0" applyFont="1" applyFill="1" applyBorder="1"/>
    <xf numFmtId="0" fontId="28" fillId="17" borderId="39" xfId="0" applyFont="1" applyFill="1" applyBorder="1"/>
    <xf numFmtId="0" fontId="28" fillId="17" borderId="11" xfId="0" applyFont="1" applyFill="1" applyBorder="1" applyAlignment="1">
      <alignment vertical="center" wrapText="1"/>
    </xf>
    <xf numFmtId="0" fontId="28" fillId="17" borderId="12" xfId="0" applyFont="1" applyFill="1" applyBorder="1" applyAlignment="1">
      <alignment horizontal="center" vertical="center" wrapText="1"/>
    </xf>
    <xf numFmtId="0" fontId="28" fillId="17" borderId="12" xfId="0" applyFont="1" applyFill="1" applyBorder="1" applyAlignment="1">
      <alignment vertical="center" wrapText="1"/>
    </xf>
    <xf numFmtId="0" fontId="28" fillId="17" borderId="5" xfId="0" applyFont="1" applyFill="1" applyBorder="1" applyAlignment="1">
      <alignment vertical="center" wrapText="1"/>
    </xf>
    <xf numFmtId="0" fontId="61" fillId="17" borderId="13" xfId="0" applyFont="1" applyFill="1" applyBorder="1" applyAlignment="1">
      <alignment horizontal="center" vertical="center" wrapText="1"/>
    </xf>
    <xf numFmtId="0" fontId="49" fillId="17" borderId="35" xfId="0" applyFont="1" applyFill="1" applyBorder="1"/>
    <xf numFmtId="0" fontId="28" fillId="17" borderId="39" xfId="0" applyFont="1" applyFill="1" applyBorder="1" applyAlignment="1">
      <alignment wrapText="1"/>
    </xf>
    <xf numFmtId="0" fontId="28" fillId="17" borderId="35" xfId="0" applyFont="1" applyFill="1" applyBorder="1"/>
    <xf numFmtId="0" fontId="44" fillId="0" borderId="0" xfId="0" applyFont="1" applyAlignment="1">
      <alignment horizontal="center" vertical="center"/>
    </xf>
    <xf numFmtId="0" fontId="28" fillId="0" borderId="14" xfId="0" applyFont="1" applyBorder="1" applyAlignment="1">
      <alignment horizontal="center" vertical="center" wrapText="1"/>
    </xf>
    <xf numFmtId="0" fontId="28" fillId="0" borderId="0" xfId="0" applyFont="1" applyAlignment="1">
      <alignment horizontal="center" vertical="center" wrapText="1"/>
    </xf>
    <xf numFmtId="44" fontId="55" fillId="0" borderId="0" xfId="0" applyNumberFormat="1" applyFont="1" applyAlignment="1">
      <alignment horizontal="center" vertical="center"/>
    </xf>
    <xf numFmtId="0" fontId="61" fillId="0" borderId="0" xfId="0" applyFont="1" applyAlignment="1">
      <alignment horizontal="center" vertical="center" wrapText="1"/>
    </xf>
    <xf numFmtId="0" fontId="28" fillId="21" borderId="39" xfId="0" applyFont="1" applyFill="1" applyBorder="1"/>
    <xf numFmtId="0" fontId="28" fillId="21" borderId="11" xfId="0" applyFont="1" applyFill="1" applyBorder="1" applyAlignment="1">
      <alignment vertical="center" wrapText="1"/>
    </xf>
    <xf numFmtId="0" fontId="28" fillId="21" borderId="12" xfId="0" applyFont="1" applyFill="1" applyBorder="1" applyAlignment="1">
      <alignment horizontal="center" vertical="center" wrapText="1"/>
    </xf>
    <xf numFmtId="0" fontId="28" fillId="21" borderId="12" xfId="0" applyFont="1" applyFill="1" applyBorder="1" applyAlignment="1">
      <alignment vertical="center" wrapText="1"/>
    </xf>
    <xf numFmtId="0" fontId="61" fillId="21" borderId="13" xfId="0" applyFont="1" applyFill="1" applyBorder="1" applyAlignment="1">
      <alignment horizontal="center" vertical="center" wrapText="1"/>
    </xf>
    <xf numFmtId="0" fontId="27" fillId="21" borderId="16" xfId="0" applyFont="1" applyFill="1" applyBorder="1" applyAlignment="1">
      <alignment horizontal="center"/>
    </xf>
    <xf numFmtId="0" fontId="27" fillId="21" borderId="19" xfId="0" applyFont="1" applyFill="1" applyBorder="1" applyAlignment="1">
      <alignment horizontal="center"/>
    </xf>
    <xf numFmtId="0" fontId="27" fillId="21" borderId="13" xfId="0" applyFont="1" applyFill="1" applyBorder="1" applyAlignment="1">
      <alignment horizontal="center"/>
    </xf>
    <xf numFmtId="0" fontId="28" fillId="21" borderId="35" xfId="0" applyFont="1" applyFill="1" applyBorder="1"/>
    <xf numFmtId="0" fontId="28" fillId="21" borderId="39" xfId="0" applyFont="1" applyFill="1" applyBorder="1" applyAlignment="1">
      <alignment wrapText="1"/>
    </xf>
    <xf numFmtId="0" fontId="27" fillId="5" borderId="24" xfId="0" applyFont="1" applyFill="1" applyBorder="1" applyProtection="1">
      <protection locked="0"/>
    </xf>
    <xf numFmtId="166" fontId="27" fillId="5" borderId="28" xfId="0" applyNumberFormat="1" applyFont="1" applyFill="1" applyBorder="1" applyProtection="1">
      <protection locked="0"/>
    </xf>
    <xf numFmtId="0" fontId="27" fillId="7" borderId="19" xfId="0" applyFont="1" applyFill="1" applyBorder="1" applyProtection="1">
      <protection locked="0"/>
    </xf>
    <xf numFmtId="0" fontId="31" fillId="0" borderId="0" xfId="0" applyFont="1" applyAlignment="1">
      <alignment vertical="center" wrapText="1"/>
    </xf>
    <xf numFmtId="0" fontId="61" fillId="17" borderId="10" xfId="0" applyFont="1" applyFill="1" applyBorder="1" applyAlignment="1">
      <alignment horizontal="center" vertical="center" wrapText="1"/>
    </xf>
    <xf numFmtId="0" fontId="31" fillId="0" borderId="0" xfId="0" applyFont="1" applyAlignment="1">
      <alignment horizontal="left" vertical="center"/>
    </xf>
    <xf numFmtId="49" fontId="57" fillId="0" borderId="0" xfId="0" applyNumberFormat="1" applyFont="1" applyAlignment="1" applyProtection="1">
      <alignment horizontal="left" vertical="center"/>
      <protection locked="0"/>
    </xf>
    <xf numFmtId="166" fontId="68" fillId="5" borderId="19" xfId="0" applyNumberFormat="1" applyFont="1" applyFill="1" applyBorder="1" applyProtection="1">
      <protection locked="0"/>
    </xf>
    <xf numFmtId="166" fontId="55" fillId="5" borderId="19" xfId="0" applyNumberFormat="1" applyFont="1" applyFill="1" applyBorder="1" applyProtection="1">
      <protection locked="0"/>
    </xf>
    <xf numFmtId="14" fontId="55" fillId="5" borderId="19" xfId="0" applyNumberFormat="1" applyFont="1" applyFill="1" applyBorder="1" applyProtection="1">
      <protection locked="0"/>
    </xf>
    <xf numFmtId="41" fontId="68" fillId="5" borderId="19" xfId="0" applyNumberFormat="1" applyFont="1" applyFill="1" applyBorder="1" applyAlignment="1" applyProtection="1">
      <alignment horizontal="center" wrapText="1"/>
      <protection locked="0"/>
    </xf>
    <xf numFmtId="0" fontId="55" fillId="5" borderId="19" xfId="0" applyFont="1" applyFill="1" applyBorder="1" applyAlignment="1" applyProtection="1">
      <alignment wrapText="1"/>
      <protection locked="0"/>
    </xf>
    <xf numFmtId="166" fontId="55" fillId="5" borderId="18" xfId="0" applyNumberFormat="1" applyFont="1" applyFill="1" applyBorder="1" applyProtection="1">
      <protection locked="0"/>
    </xf>
    <xf numFmtId="0" fontId="55" fillId="5" borderId="16" xfId="0" applyFont="1" applyFill="1" applyBorder="1" applyProtection="1">
      <protection locked="0"/>
    </xf>
    <xf numFmtId="0" fontId="55" fillId="5" borderId="19" xfId="0" applyFont="1" applyFill="1" applyBorder="1" applyAlignment="1" applyProtection="1">
      <alignment vertical="center"/>
      <protection locked="0"/>
    </xf>
    <xf numFmtId="166" fontId="55" fillId="5" borderId="24" xfId="0" applyNumberFormat="1" applyFont="1" applyFill="1" applyBorder="1" applyProtection="1">
      <protection locked="0"/>
    </xf>
    <xf numFmtId="166" fontId="68" fillId="5" borderId="22" xfId="0" applyNumberFormat="1" applyFont="1" applyFill="1" applyBorder="1" applyProtection="1">
      <protection locked="0"/>
    </xf>
    <xf numFmtId="0" fontId="55" fillId="5" borderId="22" xfId="0" applyFont="1" applyFill="1" applyBorder="1" applyProtection="1">
      <protection locked="0"/>
    </xf>
    <xf numFmtId="14" fontId="55" fillId="5" borderId="22" xfId="0" applyNumberFormat="1" applyFont="1" applyFill="1" applyBorder="1" applyProtection="1">
      <protection locked="0"/>
    </xf>
    <xf numFmtId="41" fontId="68" fillId="5" borderId="22" xfId="0" applyNumberFormat="1" applyFont="1" applyFill="1" applyBorder="1" applyAlignment="1" applyProtection="1">
      <alignment horizontal="center" wrapText="1"/>
      <protection locked="0"/>
    </xf>
    <xf numFmtId="166" fontId="55" fillId="5" borderId="16" xfId="0" applyNumberFormat="1" applyFont="1" applyFill="1" applyBorder="1" applyProtection="1">
      <protection locked="0"/>
    </xf>
    <xf numFmtId="0" fontId="55" fillId="5" borderId="45" xfId="0" applyFont="1" applyFill="1" applyBorder="1" applyProtection="1">
      <protection locked="0"/>
    </xf>
    <xf numFmtId="41" fontId="68" fillId="5" borderId="20" xfId="0" applyNumberFormat="1" applyFont="1" applyFill="1" applyBorder="1" applyProtection="1">
      <protection locked="0"/>
    </xf>
    <xf numFmtId="0" fontId="55" fillId="5" borderId="47" xfId="0" applyFont="1" applyFill="1" applyBorder="1" applyProtection="1">
      <protection locked="0"/>
    </xf>
    <xf numFmtId="0" fontId="62" fillId="17" borderId="12" xfId="0" applyFont="1" applyFill="1" applyBorder="1" applyAlignment="1">
      <alignment horizontal="center" vertical="center"/>
    </xf>
    <xf numFmtId="0" fontId="62" fillId="17" borderId="5" xfId="0" applyFont="1" applyFill="1" applyBorder="1" applyAlignment="1">
      <alignment horizontal="center" vertical="center"/>
    </xf>
    <xf numFmtId="166" fontId="68" fillId="5" borderId="51" xfId="0" applyNumberFormat="1" applyFont="1" applyFill="1" applyBorder="1" applyAlignment="1" applyProtection="1">
      <alignment horizontal="center" vertical="center"/>
      <protection locked="0"/>
    </xf>
    <xf numFmtId="166" fontId="68" fillId="5" borderId="51" xfId="0" applyNumberFormat="1" applyFont="1" applyFill="1" applyBorder="1" applyProtection="1">
      <protection locked="0"/>
    </xf>
    <xf numFmtId="0" fontId="55" fillId="5" borderId="52" xfId="0" applyFont="1" applyFill="1" applyBorder="1" applyAlignment="1" applyProtection="1">
      <alignment horizontal="center"/>
      <protection locked="0"/>
    </xf>
    <xf numFmtId="166" fontId="55" fillId="6" borderId="19" xfId="0" applyNumberFormat="1" applyFont="1" applyFill="1" applyBorder="1"/>
    <xf numFmtId="166" fontId="55" fillId="6" borderId="24" xfId="0" applyNumberFormat="1" applyFont="1" applyFill="1" applyBorder="1"/>
    <xf numFmtId="166" fontId="62" fillId="6" borderId="19" xfId="0" applyNumberFormat="1" applyFont="1" applyFill="1" applyBorder="1"/>
    <xf numFmtId="166" fontId="62" fillId="6" borderId="24" xfId="0" applyNumberFormat="1" applyFont="1" applyFill="1" applyBorder="1"/>
    <xf numFmtId="0" fontId="55" fillId="17" borderId="19" xfId="0" applyFont="1" applyFill="1" applyBorder="1" applyAlignment="1">
      <alignment vertical="center" wrapText="1"/>
    </xf>
    <xf numFmtId="0" fontId="55" fillId="17" borderId="24" xfId="0" applyFont="1" applyFill="1" applyBorder="1" applyAlignment="1">
      <alignment vertical="center" wrapText="1"/>
    </xf>
    <xf numFmtId="0" fontId="62" fillId="17" borderId="4" xfId="0" applyFont="1" applyFill="1" applyBorder="1" applyAlignment="1">
      <alignment wrapText="1"/>
    </xf>
    <xf numFmtId="0" fontId="62" fillId="17" borderId="12" xfId="0" applyFont="1" applyFill="1" applyBorder="1" applyAlignment="1">
      <alignment wrapText="1"/>
    </xf>
    <xf numFmtId="0" fontId="62" fillId="17" borderId="11" xfId="0" applyFont="1" applyFill="1" applyBorder="1" applyAlignment="1">
      <alignment vertical="center" wrapText="1"/>
    </xf>
    <xf numFmtId="0" fontId="62" fillId="17" borderId="56" xfId="0" applyFont="1" applyFill="1" applyBorder="1" applyAlignment="1">
      <alignment vertical="center" wrapText="1"/>
    </xf>
    <xf numFmtId="166" fontId="68" fillId="5" borderId="16" xfId="0" applyNumberFormat="1" applyFont="1" applyFill="1" applyBorder="1" applyProtection="1">
      <protection locked="0"/>
    </xf>
    <xf numFmtId="166" fontId="55" fillId="6" borderId="16" xfId="0" applyNumberFormat="1" applyFont="1" applyFill="1" applyBorder="1"/>
    <xf numFmtId="166" fontId="55" fillId="6" borderId="18" xfId="0" applyNumberFormat="1" applyFont="1" applyFill="1" applyBorder="1"/>
    <xf numFmtId="166" fontId="62" fillId="6" borderId="16" xfId="0" applyNumberFormat="1" applyFont="1" applyFill="1" applyBorder="1"/>
    <xf numFmtId="166" fontId="62" fillId="6" borderId="18" xfId="0" applyNumberFormat="1" applyFont="1" applyFill="1" applyBorder="1"/>
    <xf numFmtId="0" fontId="61" fillId="17" borderId="13" xfId="0" applyFont="1" applyFill="1" applyBorder="1" applyAlignment="1">
      <alignment horizontal="center" vertical="center"/>
    </xf>
    <xf numFmtId="0" fontId="61" fillId="17" borderId="43" xfId="0" applyFont="1" applyFill="1" applyBorder="1" applyAlignment="1">
      <alignment horizontal="center" vertical="center"/>
    </xf>
    <xf numFmtId="0" fontId="61" fillId="17" borderId="9" xfId="0" applyFont="1" applyFill="1" applyBorder="1" applyAlignment="1">
      <alignment horizontal="center" vertical="center"/>
    </xf>
    <xf numFmtId="0" fontId="55" fillId="5" borderId="57" xfId="0" applyFont="1" applyFill="1" applyBorder="1" applyProtection="1">
      <protection locked="0"/>
    </xf>
    <xf numFmtId="14" fontId="55" fillId="5" borderId="16" xfId="0" applyNumberFormat="1" applyFont="1" applyFill="1" applyBorder="1" applyProtection="1">
      <protection locked="0"/>
    </xf>
    <xf numFmtId="166" fontId="55" fillId="5" borderId="59" xfId="0" applyNumberFormat="1" applyFont="1" applyFill="1" applyBorder="1" applyProtection="1">
      <protection locked="0"/>
    </xf>
    <xf numFmtId="167" fontId="68" fillId="5" borderId="49" xfId="0" applyNumberFormat="1" applyFont="1" applyFill="1" applyBorder="1" applyProtection="1">
      <protection locked="0"/>
    </xf>
    <xf numFmtId="14" fontId="68" fillId="5" borderId="16" xfId="0" applyNumberFormat="1" applyFont="1" applyFill="1" applyBorder="1" applyProtection="1">
      <protection locked="0"/>
    </xf>
    <xf numFmtId="41" fontId="68" fillId="5" borderId="16" xfId="0" applyNumberFormat="1" applyFont="1" applyFill="1" applyBorder="1" applyAlignment="1" applyProtection="1">
      <alignment horizontal="center" wrapText="1"/>
      <protection locked="0"/>
    </xf>
    <xf numFmtId="0" fontId="55" fillId="5" borderId="16" xfId="0" applyFont="1" applyFill="1" applyBorder="1" applyAlignment="1" applyProtection="1">
      <alignment wrapText="1"/>
      <protection locked="0"/>
    </xf>
    <xf numFmtId="0" fontId="62" fillId="17" borderId="61" xfId="0" applyFont="1" applyFill="1" applyBorder="1" applyAlignment="1">
      <alignment vertical="center"/>
    </xf>
    <xf numFmtId="0" fontId="62" fillId="17" borderId="12" xfId="0" applyFont="1" applyFill="1" applyBorder="1" applyAlignment="1">
      <alignment vertical="center"/>
    </xf>
    <xf numFmtId="0" fontId="62" fillId="17" borderId="12" xfId="0" applyFont="1" applyFill="1" applyBorder="1" applyAlignment="1">
      <alignment vertical="center" wrapText="1"/>
    </xf>
    <xf numFmtId="0" fontId="62" fillId="17" borderId="5" xfId="0" applyFont="1" applyFill="1" applyBorder="1" applyAlignment="1">
      <alignment vertical="center" wrapText="1"/>
    </xf>
    <xf numFmtId="0" fontId="62" fillId="17" borderId="53" xfId="0" applyFont="1" applyFill="1" applyBorder="1" applyAlignment="1">
      <alignment vertical="center"/>
    </xf>
    <xf numFmtId="0" fontId="62" fillId="17" borderId="13" xfId="0" applyFont="1" applyFill="1" applyBorder="1" applyAlignment="1">
      <alignment vertical="center"/>
    </xf>
    <xf numFmtId="0" fontId="61" fillId="17" borderId="58" xfId="0" applyFont="1" applyFill="1" applyBorder="1" applyAlignment="1">
      <alignment vertical="center" wrapText="1"/>
    </xf>
    <xf numFmtId="0" fontId="61" fillId="17" borderId="62" xfId="0" applyFont="1" applyFill="1" applyBorder="1" applyAlignment="1">
      <alignment vertical="center" wrapText="1"/>
    </xf>
    <xf numFmtId="0" fontId="55" fillId="6" borderId="59" xfId="0" applyFont="1" applyFill="1" applyBorder="1"/>
    <xf numFmtId="0" fontId="55" fillId="5" borderId="52" xfId="0" applyFont="1" applyFill="1" applyBorder="1" applyAlignment="1" applyProtection="1">
      <alignment horizontal="left" vertical="center"/>
      <protection locked="0"/>
    </xf>
    <xf numFmtId="4" fontId="38" fillId="0" borderId="27" xfId="0" applyNumberFormat="1" applyFont="1" applyBorder="1" applyAlignment="1" applyProtection="1">
      <alignment horizontal="center" vertical="top" wrapText="1"/>
      <protection hidden="1"/>
    </xf>
    <xf numFmtId="166" fontId="62" fillId="6" borderId="26" xfId="0" applyNumberFormat="1" applyFont="1" applyFill="1" applyBorder="1" applyAlignment="1">
      <alignment horizontal="center" vertical="center"/>
    </xf>
    <xf numFmtId="0" fontId="31" fillId="0" borderId="14" xfId="0" applyFont="1" applyBorder="1" applyAlignment="1">
      <alignment horizontal="center" vertical="center"/>
    </xf>
    <xf numFmtId="166" fontId="55" fillId="5" borderId="22" xfId="0" applyNumberFormat="1" applyFont="1" applyFill="1" applyBorder="1" applyProtection="1">
      <protection locked="0"/>
    </xf>
    <xf numFmtId="166" fontId="55" fillId="6" borderId="22" xfId="0" applyNumberFormat="1" applyFont="1" applyFill="1" applyBorder="1"/>
    <xf numFmtId="166" fontId="55" fillId="6" borderId="50" xfId="0" applyNumberFormat="1" applyFont="1" applyFill="1" applyBorder="1"/>
    <xf numFmtId="166" fontId="62" fillId="6" borderId="22" xfId="0" applyNumberFormat="1" applyFont="1" applyFill="1" applyBorder="1"/>
    <xf numFmtId="166" fontId="62" fillId="6" borderId="50" xfId="0" applyNumberFormat="1" applyFont="1" applyFill="1" applyBorder="1"/>
    <xf numFmtId="166" fontId="28" fillId="6" borderId="40" xfId="0" applyNumberFormat="1" applyFont="1" applyFill="1" applyBorder="1"/>
    <xf numFmtId="0" fontId="55" fillId="5" borderId="52" xfId="0" applyFont="1" applyFill="1" applyBorder="1" applyProtection="1">
      <protection locked="0"/>
    </xf>
    <xf numFmtId="166" fontId="55" fillId="5" borderId="48" xfId="0" applyNumberFormat="1" applyFont="1" applyFill="1" applyBorder="1" applyProtection="1">
      <protection locked="0"/>
    </xf>
    <xf numFmtId="166" fontId="55" fillId="6" borderId="48" xfId="0" applyNumberFormat="1" applyFont="1" applyFill="1" applyBorder="1"/>
    <xf numFmtId="0" fontId="55" fillId="5" borderId="22" xfId="0" applyFont="1" applyFill="1" applyBorder="1" applyAlignment="1" applyProtection="1">
      <alignment wrapText="1"/>
      <protection locked="0"/>
    </xf>
    <xf numFmtId="41" fontId="69" fillId="6" borderId="40" xfId="0" applyNumberFormat="1" applyFont="1" applyFill="1" applyBorder="1"/>
    <xf numFmtId="0" fontId="44" fillId="0" borderId="0" xfId="0" applyFont="1" applyAlignment="1">
      <alignment vertical="center"/>
    </xf>
    <xf numFmtId="0" fontId="55" fillId="19" borderId="19" xfId="0" applyFont="1" applyFill="1" applyBorder="1" applyAlignment="1">
      <alignment vertical="center" wrapText="1"/>
    </xf>
    <xf numFmtId="0" fontId="55" fillId="19" borderId="24" xfId="0" applyFont="1" applyFill="1" applyBorder="1" applyAlignment="1">
      <alignment vertical="center" wrapText="1"/>
    </xf>
    <xf numFmtId="0" fontId="62" fillId="19" borderId="4" xfId="0" applyFont="1" applyFill="1" applyBorder="1" applyAlignment="1">
      <alignment wrapText="1"/>
    </xf>
    <xf numFmtId="0" fontId="62" fillId="19" borderId="12" xfId="0" applyFont="1" applyFill="1" applyBorder="1" applyAlignment="1">
      <alignment wrapText="1"/>
    </xf>
    <xf numFmtId="0" fontId="62" fillId="19" borderId="11" xfId="0" applyFont="1" applyFill="1" applyBorder="1" applyAlignment="1">
      <alignment vertical="center" wrapText="1"/>
    </xf>
    <xf numFmtId="0" fontId="62" fillId="19" borderId="56" xfId="0" applyFont="1" applyFill="1" applyBorder="1" applyAlignment="1">
      <alignment vertical="center" wrapText="1"/>
    </xf>
    <xf numFmtId="0" fontId="61" fillId="19" borderId="13" xfId="0" applyFont="1" applyFill="1" applyBorder="1" applyAlignment="1">
      <alignment horizontal="center" vertical="center"/>
    </xf>
    <xf numFmtId="0" fontId="61" fillId="19" borderId="43" xfId="0" applyFont="1" applyFill="1" applyBorder="1" applyAlignment="1">
      <alignment horizontal="center" vertical="center"/>
    </xf>
    <xf numFmtId="0" fontId="61" fillId="19" borderId="9" xfId="0" applyFont="1" applyFill="1" applyBorder="1" applyAlignment="1">
      <alignment horizontal="center" vertical="center"/>
    </xf>
    <xf numFmtId="0" fontId="61" fillId="19" borderId="10" xfId="0" applyFont="1" applyFill="1" applyBorder="1" applyAlignment="1">
      <alignment horizontal="center" vertical="center" wrapText="1"/>
    </xf>
    <xf numFmtId="0" fontId="61" fillId="17" borderId="32" xfId="0" applyFont="1" applyFill="1" applyBorder="1" applyAlignment="1">
      <alignment horizontal="center" vertical="center" wrapText="1"/>
    </xf>
    <xf numFmtId="0" fontId="55" fillId="19" borderId="20" xfId="0" applyFont="1" applyFill="1" applyBorder="1" applyAlignment="1">
      <alignment vertical="center" wrapText="1"/>
    </xf>
    <xf numFmtId="0" fontId="61" fillId="19" borderId="53" xfId="0" applyFont="1" applyFill="1" applyBorder="1" applyAlignment="1">
      <alignment horizontal="center" vertical="center"/>
    </xf>
    <xf numFmtId="166" fontId="68" fillId="5" borderId="49" xfId="0" applyNumberFormat="1" applyFont="1" applyFill="1" applyBorder="1" applyProtection="1">
      <protection locked="0"/>
    </xf>
    <xf numFmtId="166" fontId="68" fillId="5" borderId="20" xfId="0" applyNumberFormat="1" applyFont="1" applyFill="1" applyBorder="1" applyProtection="1">
      <protection locked="0"/>
    </xf>
    <xf numFmtId="166" fontId="68" fillId="5" borderId="47" xfId="0" applyNumberFormat="1" applyFont="1" applyFill="1" applyBorder="1" applyProtection="1">
      <protection locked="0"/>
    </xf>
    <xf numFmtId="14" fontId="68" fillId="5" borderId="59" xfId="0" applyNumberFormat="1" applyFont="1" applyFill="1" applyBorder="1" applyAlignment="1" applyProtection="1">
      <alignment vertical="center"/>
      <protection locked="0"/>
    </xf>
    <xf numFmtId="0" fontId="55" fillId="5" borderId="45" xfId="0" applyFont="1" applyFill="1" applyBorder="1"/>
    <xf numFmtId="14" fontId="68" fillId="5" borderId="46" xfId="0" applyNumberFormat="1" applyFont="1" applyFill="1" applyBorder="1" applyAlignment="1" applyProtection="1">
      <alignment vertical="center"/>
      <protection locked="0"/>
    </xf>
    <xf numFmtId="14" fontId="68" fillId="5" borderId="10" xfId="0" applyNumberFormat="1" applyFont="1" applyFill="1" applyBorder="1" applyAlignment="1" applyProtection="1">
      <alignment vertical="center"/>
      <protection locked="0"/>
    </xf>
    <xf numFmtId="0" fontId="55" fillId="17" borderId="20" xfId="0" applyFont="1" applyFill="1" applyBorder="1" applyAlignment="1">
      <alignment vertical="center" wrapText="1"/>
    </xf>
    <xf numFmtId="0" fontId="61" fillId="17" borderId="53" xfId="0" applyFont="1" applyFill="1" applyBorder="1" applyAlignment="1">
      <alignment horizontal="center" vertical="center"/>
    </xf>
    <xf numFmtId="0" fontId="61" fillId="19" borderId="32" xfId="0" applyFont="1" applyFill="1" applyBorder="1" applyAlignment="1">
      <alignment horizontal="center" vertical="center" wrapText="1"/>
    </xf>
    <xf numFmtId="4" fontId="8" fillId="0" borderId="0" xfId="0" applyNumberFormat="1" applyFont="1" applyAlignment="1">
      <alignment horizontal="center" vertical="center" wrapText="1"/>
    </xf>
    <xf numFmtId="0" fontId="8" fillId="0" borderId="0" xfId="0" applyFont="1" applyAlignment="1">
      <alignment horizontal="center"/>
    </xf>
    <xf numFmtId="0" fontId="8" fillId="0" borderId="0" xfId="0" applyFont="1" applyAlignment="1">
      <alignment horizontal="center" vertical="center" wrapText="1"/>
    </xf>
    <xf numFmtId="0" fontId="23" fillId="0" borderId="0" xfId="0" applyFont="1" applyAlignment="1">
      <alignment wrapText="1"/>
    </xf>
    <xf numFmtId="4" fontId="8" fillId="0" borderId="0" xfId="0" applyNumberFormat="1" applyFont="1"/>
    <xf numFmtId="0" fontId="71" fillId="11" borderId="29" xfId="0" applyFont="1" applyFill="1" applyBorder="1" applyAlignment="1">
      <alignment horizontal="center" vertical="center"/>
    </xf>
    <xf numFmtId="0" fontId="73" fillId="12" borderId="32" xfId="0" applyFont="1" applyFill="1" applyBorder="1" applyAlignment="1">
      <alignment horizontal="center" vertical="center"/>
    </xf>
    <xf numFmtId="0" fontId="73" fillId="11" borderId="31" xfId="0" applyFont="1" applyFill="1" applyBorder="1" applyAlignment="1">
      <alignment horizontal="center" vertical="center" wrapText="1"/>
    </xf>
    <xf numFmtId="4" fontId="73" fillId="11" borderId="31" xfId="0" applyNumberFormat="1" applyFont="1" applyFill="1" applyBorder="1" applyAlignment="1">
      <alignment horizontal="center" vertical="center"/>
    </xf>
    <xf numFmtId="4" fontId="24" fillId="0" borderId="0" xfId="0" applyNumberFormat="1" applyFont="1" applyAlignment="1">
      <alignment horizontal="center" vertical="center"/>
    </xf>
    <xf numFmtId="0" fontId="74" fillId="0" borderId="0" xfId="0" applyFont="1" applyAlignment="1" applyProtection="1">
      <alignment horizontal="center"/>
      <protection hidden="1"/>
    </xf>
    <xf numFmtId="0" fontId="75" fillId="0" borderId="0" xfId="0" applyFont="1" applyAlignment="1" applyProtection="1">
      <alignment horizontal="center"/>
      <protection hidden="1"/>
    </xf>
    <xf numFmtId="0" fontId="75" fillId="0" borderId="0" xfId="0" applyFont="1" applyProtection="1">
      <protection hidden="1"/>
    </xf>
    <xf numFmtId="4" fontId="75" fillId="0" borderId="0" xfId="0" applyNumberFormat="1" applyFont="1" applyProtection="1">
      <protection hidden="1"/>
    </xf>
    <xf numFmtId="0" fontId="13" fillId="0" borderId="0" xfId="0" applyFont="1" applyAlignment="1" applyProtection="1">
      <alignment horizontal="center" vertical="top" wrapText="1"/>
      <protection hidden="1"/>
    </xf>
    <xf numFmtId="0" fontId="24" fillId="0" borderId="0" xfId="0" applyFont="1" applyAlignment="1">
      <alignment horizontal="center" vertical="center"/>
    </xf>
    <xf numFmtId="4" fontId="24" fillId="0" borderId="0" xfId="0" applyNumberFormat="1" applyFont="1" applyAlignment="1">
      <alignment vertical="center"/>
    </xf>
    <xf numFmtId="0" fontId="24" fillId="0" borderId="0" xfId="0" applyFont="1" applyAlignment="1">
      <alignment vertical="center"/>
    </xf>
    <xf numFmtId="44" fontId="46" fillId="6" borderId="19" xfId="0" applyNumberFormat="1" applyFont="1" applyFill="1" applyBorder="1"/>
    <xf numFmtId="4" fontId="8" fillId="0" borderId="0" xfId="0" applyNumberFormat="1" applyFont="1" applyAlignment="1" applyProtection="1">
      <alignment horizontal="center" vertical="center"/>
      <protection locked="0"/>
    </xf>
    <xf numFmtId="0" fontId="72" fillId="0" borderId="0" xfId="0" applyFont="1" applyAlignment="1" applyProtection="1">
      <alignment horizontal="center" vertical="center"/>
      <protection locked="0"/>
    </xf>
    <xf numFmtId="0" fontId="24" fillId="0" borderId="0" xfId="0" applyFont="1" applyAlignment="1" applyProtection="1">
      <alignment horizontal="center" vertical="center"/>
      <protection locked="0"/>
    </xf>
    <xf numFmtId="1" fontId="8" fillId="0" borderId="23" xfId="0" applyNumberFormat="1" applyFont="1" applyBorder="1" applyAlignment="1" applyProtection="1">
      <alignment horizontal="center" vertical="center"/>
      <protection locked="0"/>
    </xf>
    <xf numFmtId="0" fontId="24" fillId="0" borderId="0" xfId="0" applyFont="1" applyAlignment="1" applyProtection="1">
      <alignment horizontal="center" vertical="center"/>
      <protection hidden="1"/>
    </xf>
    <xf numFmtId="4" fontId="8" fillId="0" borderId="0" xfId="0" applyNumberFormat="1" applyFont="1" applyAlignment="1" applyProtection="1">
      <alignment vertical="center"/>
      <protection locked="0"/>
    </xf>
    <xf numFmtId="4" fontId="24" fillId="0" borderId="0" xfId="0" applyNumberFormat="1" applyFont="1" applyAlignment="1" applyProtection="1">
      <alignment vertical="center"/>
      <protection hidden="1"/>
    </xf>
    <xf numFmtId="4" fontId="24" fillId="0" borderId="0" xfId="0" applyNumberFormat="1" applyFont="1" applyAlignment="1" applyProtection="1">
      <alignment horizontal="right" vertical="center"/>
      <protection hidden="1"/>
    </xf>
    <xf numFmtId="0" fontId="76" fillId="6" borderId="26" xfId="0" applyFont="1" applyFill="1" applyBorder="1" applyAlignment="1" applyProtection="1">
      <alignment vertical="center"/>
      <protection locked="0"/>
    </xf>
    <xf numFmtId="0" fontId="74" fillId="0" borderId="0" xfId="0" applyFont="1" applyAlignment="1" applyProtection="1">
      <alignment horizontal="center" vertical="top"/>
      <protection hidden="1"/>
    </xf>
    <xf numFmtId="0" fontId="13" fillId="0" borderId="0" xfId="0" applyFont="1" applyAlignment="1" applyProtection="1">
      <alignment vertical="top"/>
      <protection hidden="1"/>
    </xf>
    <xf numFmtId="44" fontId="46" fillId="13" borderId="19" xfId="0" applyNumberFormat="1" applyFont="1" applyFill="1" applyBorder="1" applyAlignment="1">
      <alignment vertical="center"/>
    </xf>
    <xf numFmtId="0" fontId="13" fillId="0" borderId="2" xfId="0" applyFont="1" applyBorder="1" applyAlignment="1" applyProtection="1">
      <alignment vertical="top"/>
      <protection hidden="1"/>
    </xf>
    <xf numFmtId="4" fontId="38" fillId="0" borderId="2" xfId="0" applyNumberFormat="1" applyFont="1" applyBorder="1" applyAlignment="1" applyProtection="1">
      <alignment horizontal="center" vertical="top"/>
      <protection hidden="1"/>
    </xf>
    <xf numFmtId="4" fontId="13" fillId="0" borderId="2" xfId="0" applyNumberFormat="1" applyFont="1" applyBorder="1" applyAlignment="1" applyProtection="1">
      <alignment horizontal="center" vertical="top"/>
      <protection hidden="1"/>
    </xf>
    <xf numFmtId="0" fontId="38" fillId="0" borderId="3" xfId="0" applyFont="1" applyBorder="1" applyAlignment="1" applyProtection="1">
      <alignment vertical="top"/>
      <protection hidden="1"/>
    </xf>
    <xf numFmtId="0" fontId="47" fillId="0" borderId="0" xfId="0" applyFont="1" applyAlignment="1">
      <alignment horizontal="center"/>
    </xf>
    <xf numFmtId="0" fontId="48" fillId="0" borderId="0" xfId="0" applyFont="1"/>
    <xf numFmtId="44" fontId="46" fillId="16" borderId="32" xfId="0" applyNumberFormat="1" applyFont="1" applyFill="1" applyBorder="1" applyAlignment="1">
      <alignment vertical="center"/>
    </xf>
    <xf numFmtId="44" fontId="46" fillId="16" borderId="10" xfId="0" applyNumberFormat="1" applyFont="1" applyFill="1" applyBorder="1" applyAlignment="1">
      <alignment vertical="center"/>
    </xf>
    <xf numFmtId="0" fontId="48" fillId="0" borderId="7" xfId="0" applyFont="1" applyBorder="1"/>
    <xf numFmtId="4" fontId="48" fillId="0" borderId="7" xfId="0" applyNumberFormat="1" applyFont="1" applyBorder="1"/>
    <xf numFmtId="0" fontId="74" fillId="0" borderId="0" xfId="0" applyFont="1" applyAlignment="1">
      <alignment horizontal="center"/>
    </xf>
    <xf numFmtId="0" fontId="48" fillId="0" borderId="0" xfId="0" applyFont="1" applyAlignment="1">
      <alignment horizontal="center"/>
    </xf>
    <xf numFmtId="0" fontId="77" fillId="0" borderId="0" xfId="0" applyFont="1"/>
    <xf numFmtId="0" fontId="74" fillId="0" borderId="7" xfId="0" applyFont="1" applyBorder="1" applyAlignment="1">
      <alignment horizontal="center"/>
    </xf>
    <xf numFmtId="0" fontId="48" fillId="0" borderId="7" xfId="0" applyFont="1" applyBorder="1" applyAlignment="1">
      <alignment horizontal="center"/>
    </xf>
    <xf numFmtId="0" fontId="77" fillId="0" borderId="7" xfId="0" applyFont="1" applyBorder="1"/>
    <xf numFmtId="0" fontId="72" fillId="0" borderId="2" xfId="0" applyFont="1" applyBorder="1" applyAlignment="1">
      <alignment horizontal="center"/>
    </xf>
    <xf numFmtId="0" fontId="24" fillId="0" borderId="2" xfId="0" applyFont="1" applyBorder="1" applyAlignment="1">
      <alignment horizontal="center"/>
    </xf>
    <xf numFmtId="0" fontId="24" fillId="0" borderId="2" xfId="0" applyFont="1" applyBorder="1"/>
    <xf numFmtId="0" fontId="8" fillId="0" borderId="2" xfId="0" applyFont="1" applyBorder="1" applyAlignment="1">
      <alignment vertical="center"/>
    </xf>
    <xf numFmtId="4" fontId="23" fillId="0" borderId="2" xfId="0" applyNumberFormat="1" applyFont="1" applyBorder="1" applyAlignment="1">
      <alignment horizontal="center"/>
    </xf>
    <xf numFmtId="4" fontId="8" fillId="0" borderId="36" xfId="0" applyNumberFormat="1" applyFont="1" applyBorder="1" applyAlignment="1">
      <alignment vertical="center"/>
    </xf>
    <xf numFmtId="0" fontId="79" fillId="0" borderId="0" xfId="0" applyFont="1"/>
    <xf numFmtId="0" fontId="18" fillId="0" borderId="0" xfId="0" applyFont="1" applyAlignment="1">
      <alignment vertical="center" wrapText="1"/>
    </xf>
    <xf numFmtId="0" fontId="43" fillId="0" borderId="0" xfId="0" applyFont="1" applyAlignment="1">
      <alignment horizontal="center" vertical="center" wrapText="1"/>
    </xf>
    <xf numFmtId="0" fontId="73" fillId="12" borderId="10" xfId="0" applyFont="1" applyFill="1" applyBorder="1" applyAlignment="1">
      <alignment horizontal="center" vertical="center"/>
    </xf>
    <xf numFmtId="0" fontId="31" fillId="0" borderId="0" xfId="0" applyFont="1" applyAlignment="1" applyProtection="1">
      <alignment vertical="top"/>
      <protection locked="0"/>
    </xf>
    <xf numFmtId="0" fontId="55" fillId="5" borderId="58" xfId="0" applyFont="1" applyFill="1" applyBorder="1" applyProtection="1">
      <protection locked="0"/>
    </xf>
    <xf numFmtId="0" fontId="55" fillId="5" borderId="9" xfId="0" applyFont="1" applyFill="1" applyBorder="1" applyProtection="1">
      <protection locked="0"/>
    </xf>
    <xf numFmtId="0" fontId="55" fillId="6" borderId="62" xfId="0" applyFont="1" applyFill="1" applyBorder="1"/>
    <xf numFmtId="166" fontId="28" fillId="6" borderId="64" xfId="0" applyNumberFormat="1" applyFont="1" applyFill="1" applyBorder="1"/>
    <xf numFmtId="41" fontId="69" fillId="6" borderId="26" xfId="0" applyNumberFormat="1" applyFont="1" applyFill="1" applyBorder="1" applyAlignment="1">
      <alignment horizontal="right"/>
    </xf>
    <xf numFmtId="4" fontId="38" fillId="0" borderId="2" xfId="0" applyNumberFormat="1" applyFont="1" applyBorder="1" applyAlignment="1" applyProtection="1">
      <alignment horizontal="center" vertical="top" wrapText="1"/>
      <protection hidden="1"/>
    </xf>
    <xf numFmtId="0" fontId="47" fillId="16" borderId="44" xfId="0" applyFont="1" applyFill="1" applyBorder="1" applyAlignment="1">
      <alignment horizontal="center"/>
    </xf>
    <xf numFmtId="0" fontId="70" fillId="0" borderId="0" xfId="0" applyFont="1" applyAlignment="1" applyProtection="1">
      <alignment vertical="top"/>
      <protection locked="0"/>
    </xf>
    <xf numFmtId="0" fontId="35" fillId="0" borderId="0" xfId="0" applyFont="1" applyAlignment="1" applyProtection="1">
      <alignment vertical="center" wrapText="1"/>
      <protection locked="0"/>
    </xf>
    <xf numFmtId="0" fontId="35" fillId="0" borderId="14" xfId="0" applyFont="1" applyBorder="1" applyAlignment="1" applyProtection="1">
      <alignment vertical="center" wrapText="1"/>
      <protection locked="0"/>
    </xf>
    <xf numFmtId="0" fontId="31" fillId="0" borderId="14" xfId="0" applyFont="1" applyBorder="1" applyAlignment="1">
      <alignment vertical="center"/>
    </xf>
    <xf numFmtId="0" fontId="62" fillId="19" borderId="19" xfId="0" applyFont="1" applyFill="1" applyBorder="1" applyAlignment="1">
      <alignment horizontal="center" vertical="center" wrapText="1"/>
    </xf>
    <xf numFmtId="0" fontId="62" fillId="19" borderId="19" xfId="0" applyFont="1" applyFill="1" applyBorder="1" applyAlignment="1">
      <alignment vertical="center"/>
    </xf>
    <xf numFmtId="0" fontId="62" fillId="19" borderId="19" xfId="0" applyFont="1" applyFill="1" applyBorder="1" applyAlignment="1">
      <alignment horizontal="center" vertical="center"/>
    </xf>
    <xf numFmtId="0" fontId="62" fillId="19" borderId="19" xfId="0" applyFont="1" applyFill="1" applyBorder="1" applyAlignment="1">
      <alignment vertical="center" wrapText="1"/>
    </xf>
    <xf numFmtId="0" fontId="62" fillId="19" borderId="46" xfId="0" applyFont="1" applyFill="1" applyBorder="1" applyAlignment="1">
      <alignment wrapText="1"/>
    </xf>
    <xf numFmtId="0" fontId="61" fillId="19" borderId="13" xfId="0" applyFont="1" applyFill="1" applyBorder="1" applyAlignment="1">
      <alignment vertical="center" wrapText="1"/>
    </xf>
    <xf numFmtId="0" fontId="78" fillId="5" borderId="19" xfId="0" applyFont="1" applyFill="1" applyBorder="1" applyAlignment="1" applyProtection="1">
      <alignment horizontal="center" vertical="center"/>
      <protection locked="0"/>
    </xf>
    <xf numFmtId="0" fontId="78" fillId="0" borderId="0" xfId="0" applyFont="1" applyAlignment="1">
      <alignment horizontal="center" vertical="center"/>
    </xf>
    <xf numFmtId="49" fontId="78" fillId="14" borderId="19" xfId="0" applyNumberFormat="1" applyFont="1" applyFill="1" applyBorder="1" applyAlignment="1" applyProtection="1">
      <alignment horizontal="center" vertical="center"/>
      <protection locked="0"/>
    </xf>
    <xf numFmtId="0" fontId="78" fillId="14" borderId="19" xfId="0" applyFont="1" applyFill="1" applyBorder="1" applyAlignment="1" applyProtection="1">
      <alignment horizontal="center" vertical="center"/>
      <protection locked="0"/>
    </xf>
    <xf numFmtId="4" fontId="78" fillId="0" borderId="0" xfId="0" applyNumberFormat="1" applyFont="1" applyAlignment="1">
      <alignment vertical="center"/>
    </xf>
    <xf numFmtId="4" fontId="78" fillId="8" borderId="19" xfId="0" applyNumberFormat="1" applyFont="1" applyFill="1" applyBorder="1" applyAlignment="1">
      <alignment horizontal="center" vertical="center"/>
    </xf>
    <xf numFmtId="0" fontId="78" fillId="0" borderId="0" xfId="0" applyFont="1" applyAlignment="1">
      <alignment vertical="center"/>
    </xf>
    <xf numFmtId="14" fontId="78" fillId="5" borderId="19" xfId="0" applyNumberFormat="1" applyFont="1" applyFill="1" applyBorder="1" applyAlignment="1" applyProtection="1">
      <alignment horizontal="center" vertical="center"/>
      <protection locked="0"/>
    </xf>
    <xf numFmtId="44" fontId="47" fillId="5" borderId="19" xfId="0" applyNumberFormat="1" applyFont="1" applyFill="1" applyBorder="1" applyProtection="1">
      <protection locked="0"/>
    </xf>
    <xf numFmtId="49" fontId="78" fillId="5" borderId="19" xfId="0" applyNumberFormat="1" applyFont="1" applyFill="1" applyBorder="1" applyAlignment="1" applyProtection="1">
      <alignment vertical="center"/>
      <protection locked="0"/>
    </xf>
    <xf numFmtId="44" fontId="47" fillId="6" borderId="19" xfId="0" applyNumberFormat="1" applyFont="1" applyFill="1" applyBorder="1"/>
    <xf numFmtId="4" fontId="78" fillId="5" borderId="19" xfId="0" applyNumberFormat="1" applyFont="1" applyFill="1" applyBorder="1" applyAlignment="1" applyProtection="1">
      <alignment horizontal="center" vertical="center"/>
      <protection locked="0"/>
    </xf>
    <xf numFmtId="4" fontId="78" fillId="0" borderId="0" xfId="0" applyNumberFormat="1" applyFont="1" applyAlignment="1" applyProtection="1">
      <alignment horizontal="center" vertical="center"/>
      <protection locked="0"/>
    </xf>
    <xf numFmtId="49" fontId="78" fillId="15" borderId="19" xfId="0" applyNumberFormat="1" applyFont="1" applyFill="1" applyBorder="1" applyAlignment="1" applyProtection="1">
      <alignment horizontal="left" vertical="center"/>
      <protection locked="0"/>
    </xf>
    <xf numFmtId="49" fontId="78" fillId="15" borderId="19" xfId="0" applyNumberFormat="1" applyFont="1" applyFill="1" applyBorder="1" applyAlignment="1" applyProtection="1">
      <alignment horizontal="left" vertical="center" wrapText="1"/>
      <protection locked="0"/>
    </xf>
    <xf numFmtId="0" fontId="0" fillId="0" borderId="19" xfId="0" applyBorder="1" applyAlignment="1">
      <alignment horizontal="center" wrapText="1"/>
    </xf>
    <xf numFmtId="0" fontId="0" fillId="0" borderId="66" xfId="0" applyBorder="1" applyAlignment="1">
      <alignment horizontal="center" wrapText="1"/>
    </xf>
    <xf numFmtId="0" fontId="0" fillId="0" borderId="67" xfId="0" applyBorder="1" applyAlignment="1">
      <alignment horizontal="center" wrapText="1"/>
    </xf>
    <xf numFmtId="0" fontId="81" fillId="0" borderId="0" xfId="0" applyFont="1"/>
    <xf numFmtId="0" fontId="65" fillId="30" borderId="19" xfId="0" applyFont="1" applyFill="1" applyBorder="1" applyAlignment="1">
      <alignment horizontal="center" vertical="center"/>
    </xf>
    <xf numFmtId="0" fontId="28" fillId="29" borderId="39" xfId="0" applyFont="1" applyFill="1" applyBorder="1"/>
    <xf numFmtId="0" fontId="28" fillId="29" borderId="11" xfId="0" applyFont="1" applyFill="1" applyBorder="1" applyAlignment="1">
      <alignment vertical="center" wrapText="1"/>
    </xf>
    <xf numFmtId="0" fontId="28" fillId="29" borderId="12" xfId="0" applyFont="1" applyFill="1" applyBorder="1" applyAlignment="1">
      <alignment horizontal="center" vertical="center" wrapText="1"/>
    </xf>
    <xf numFmtId="0" fontId="28" fillId="29" borderId="12" xfId="0" applyFont="1" applyFill="1" applyBorder="1" applyAlignment="1">
      <alignment vertical="center" wrapText="1"/>
    </xf>
    <xf numFmtId="0" fontId="61" fillId="29" borderId="13" xfId="0" applyFont="1" applyFill="1" applyBorder="1" applyAlignment="1">
      <alignment horizontal="center" vertical="center" wrapText="1"/>
    </xf>
    <xf numFmtId="0" fontId="28" fillId="29" borderId="39" xfId="0" applyFont="1" applyFill="1" applyBorder="1" applyAlignment="1">
      <alignment wrapText="1"/>
    </xf>
    <xf numFmtId="0" fontId="28" fillId="29" borderId="35" xfId="0" applyFont="1" applyFill="1" applyBorder="1"/>
    <xf numFmtId="0" fontId="27" fillId="29" borderId="16" xfId="0" applyFont="1" applyFill="1" applyBorder="1" applyAlignment="1">
      <alignment horizontal="center"/>
    </xf>
    <xf numFmtId="0" fontId="27" fillId="29" borderId="19" xfId="0" applyFont="1" applyFill="1" applyBorder="1" applyAlignment="1">
      <alignment horizontal="center"/>
    </xf>
    <xf numFmtId="0" fontId="27" fillId="29" borderId="13" xfId="0" applyFont="1" applyFill="1" applyBorder="1" applyAlignment="1">
      <alignment horizontal="center"/>
    </xf>
    <xf numFmtId="0" fontId="82" fillId="0" borderId="0" xfId="0" applyFont="1" applyAlignment="1">
      <alignment vertical="center"/>
    </xf>
    <xf numFmtId="0" fontId="70" fillId="0" borderId="0" xfId="0" applyFont="1" applyAlignment="1" applyProtection="1">
      <alignment horizontal="left" vertical="top"/>
      <protection locked="0"/>
    </xf>
    <xf numFmtId="0" fontId="40" fillId="0" borderId="0" xfId="0" applyFont="1" applyAlignment="1">
      <alignment vertical="center" textRotation="255"/>
    </xf>
    <xf numFmtId="0" fontId="54" fillId="15" borderId="58" xfId="0" applyFont="1" applyFill="1" applyBorder="1" applyAlignment="1" applyProtection="1">
      <alignment vertical="center" wrapText="1"/>
      <protection locked="0"/>
    </xf>
    <xf numFmtId="0" fontId="55" fillId="28" borderId="19" xfId="0" applyFont="1" applyFill="1" applyBorder="1" applyAlignment="1">
      <alignment vertical="center" wrapText="1"/>
    </xf>
    <xf numFmtId="0" fontId="55" fillId="28" borderId="24" xfId="0" applyFont="1" applyFill="1" applyBorder="1" applyAlignment="1">
      <alignment vertical="center" wrapText="1"/>
    </xf>
    <xf numFmtId="0" fontId="62" fillId="28" borderId="11" xfId="0" applyFont="1" applyFill="1" applyBorder="1" applyAlignment="1">
      <alignment vertical="center" wrapText="1"/>
    </xf>
    <xf numFmtId="0" fontId="62" fillId="28" borderId="56" xfId="0" applyFont="1" applyFill="1" applyBorder="1" applyAlignment="1">
      <alignment vertical="center" wrapText="1"/>
    </xf>
    <xf numFmtId="0" fontId="61" fillId="28" borderId="9" xfId="0" applyFont="1" applyFill="1" applyBorder="1" applyAlignment="1">
      <alignment horizontal="center" vertical="center"/>
    </xf>
    <xf numFmtId="0" fontId="61" fillId="28" borderId="13" xfId="0" applyFont="1" applyFill="1" applyBorder="1" applyAlignment="1">
      <alignment horizontal="center" vertical="center"/>
    </xf>
    <xf numFmtId="0" fontId="61" fillId="28" borderId="43" xfId="0" applyFont="1" applyFill="1" applyBorder="1" applyAlignment="1">
      <alignment horizontal="center" vertical="center"/>
    </xf>
    <xf numFmtId="0" fontId="61" fillId="28" borderId="32" xfId="0" applyFont="1" applyFill="1" applyBorder="1" applyAlignment="1">
      <alignment horizontal="center" vertical="center" wrapText="1"/>
    </xf>
    <xf numFmtId="0" fontId="62" fillId="28" borderId="19" xfId="0" applyFont="1" applyFill="1" applyBorder="1" applyAlignment="1">
      <alignment horizontal="center" vertical="center" wrapText="1"/>
    </xf>
    <xf numFmtId="0" fontId="62" fillId="28" borderId="19" xfId="0" applyFont="1" applyFill="1" applyBorder="1" applyAlignment="1">
      <alignment vertical="center"/>
    </xf>
    <xf numFmtId="0" fontId="62" fillId="28" borderId="19" xfId="0" applyFont="1" applyFill="1" applyBorder="1" applyAlignment="1">
      <alignment horizontal="center" vertical="center"/>
    </xf>
    <xf numFmtId="0" fontId="62" fillId="28" borderId="19" xfId="0" applyFont="1" applyFill="1" applyBorder="1" applyAlignment="1">
      <alignment vertical="center" wrapText="1"/>
    </xf>
    <xf numFmtId="0" fontId="62" fillId="28" borderId="46" xfId="0" applyFont="1" applyFill="1" applyBorder="1" applyAlignment="1">
      <alignment wrapText="1"/>
    </xf>
    <xf numFmtId="0" fontId="62" fillId="17" borderId="61" xfId="0" applyFont="1" applyFill="1" applyBorder="1" applyAlignment="1">
      <alignment horizontal="center" vertical="center" wrapText="1"/>
    </xf>
    <xf numFmtId="0" fontId="61" fillId="17" borderId="53" xfId="0" applyFont="1" applyFill="1" applyBorder="1" applyAlignment="1">
      <alignment horizontal="center" vertical="center" wrapText="1"/>
    </xf>
    <xf numFmtId="0" fontId="55" fillId="5" borderId="49" xfId="0" applyFont="1" applyFill="1" applyBorder="1" applyProtection="1">
      <protection locked="0"/>
    </xf>
    <xf numFmtId="0" fontId="55" fillId="5" borderId="20" xfId="0" applyFont="1" applyFill="1" applyBorder="1" applyAlignment="1" applyProtection="1">
      <alignment horizontal="center" vertical="center"/>
      <protection locked="0"/>
    </xf>
    <xf numFmtId="0" fontId="55" fillId="5" borderId="20" xfId="0" applyFont="1" applyFill="1" applyBorder="1" applyProtection="1">
      <protection locked="0"/>
    </xf>
    <xf numFmtId="0" fontId="61" fillId="17" borderId="19" xfId="0" applyFont="1" applyFill="1" applyBorder="1" applyAlignment="1">
      <alignment horizontal="center" vertical="center" wrapText="1"/>
    </xf>
    <xf numFmtId="0" fontId="61" fillId="17" borderId="19" xfId="0" applyFont="1" applyFill="1" applyBorder="1" applyAlignment="1">
      <alignment horizontal="center" vertical="center"/>
    </xf>
    <xf numFmtId="0" fontId="55" fillId="6" borderId="19" xfId="0" applyFont="1" applyFill="1" applyBorder="1"/>
    <xf numFmtId="0" fontId="55" fillId="5" borderId="19" xfId="0" applyFont="1" applyFill="1" applyBorder="1" applyAlignment="1" applyProtection="1">
      <alignment horizontal="center" vertical="center" wrapText="1"/>
      <protection locked="0"/>
    </xf>
    <xf numFmtId="166" fontId="68" fillId="5" borderId="19" xfId="0" applyNumberFormat="1" applyFont="1" applyFill="1" applyBorder="1" applyAlignment="1" applyProtection="1">
      <alignment horizontal="center" vertical="center"/>
      <protection locked="0"/>
    </xf>
    <xf numFmtId="0" fontId="55" fillId="5" borderId="19" xfId="0" applyFont="1" applyFill="1" applyBorder="1" applyAlignment="1" applyProtection="1">
      <alignment horizontal="center" vertical="center"/>
      <protection locked="0"/>
    </xf>
    <xf numFmtId="14" fontId="55" fillId="5" borderId="19" xfId="0" applyNumberFormat="1" applyFont="1" applyFill="1" applyBorder="1" applyAlignment="1" applyProtection="1">
      <alignment horizontal="center" vertical="center"/>
      <protection locked="0"/>
    </xf>
    <xf numFmtId="41" fontId="69" fillId="6" borderId="64" xfId="0" applyNumberFormat="1" applyFont="1" applyFill="1" applyBorder="1"/>
    <xf numFmtId="0" fontId="62" fillId="17" borderId="12" xfId="0" applyFont="1" applyFill="1" applyBorder="1" applyAlignment="1">
      <alignment horizontal="center" vertical="center" wrapText="1"/>
    </xf>
    <xf numFmtId="41" fontId="69" fillId="6" borderId="13" xfId="0" applyNumberFormat="1" applyFont="1" applyFill="1" applyBorder="1" applyAlignment="1">
      <alignment horizontal="right"/>
    </xf>
    <xf numFmtId="166" fontId="28" fillId="6" borderId="13" xfId="0" applyNumberFormat="1" applyFont="1" applyFill="1" applyBorder="1"/>
    <xf numFmtId="166" fontId="28" fillId="6" borderId="41" xfId="0" applyNumberFormat="1" applyFont="1" applyFill="1" applyBorder="1"/>
    <xf numFmtId="49" fontId="27" fillId="4" borderId="19" xfId="0" applyNumberFormat="1" applyFont="1" applyFill="1" applyBorder="1"/>
    <xf numFmtId="169" fontId="84" fillId="4" borderId="19" xfId="2" applyNumberFormat="1" applyFont="1" applyFill="1" applyBorder="1"/>
    <xf numFmtId="169" fontId="85" fillId="4" borderId="19" xfId="2" applyNumberFormat="1" applyFont="1" applyFill="1" applyBorder="1"/>
    <xf numFmtId="169" fontId="86" fillId="4" borderId="19" xfId="2" applyNumberFormat="1" applyFont="1" applyFill="1" applyBorder="1"/>
    <xf numFmtId="44" fontId="0" fillId="0" borderId="0" xfId="0" applyNumberFormat="1"/>
    <xf numFmtId="0" fontId="2" fillId="4" borderId="19" xfId="0" applyFont="1" applyFill="1" applyBorder="1"/>
    <xf numFmtId="0" fontId="28" fillId="4" borderId="19" xfId="0" applyFont="1" applyFill="1" applyBorder="1"/>
    <xf numFmtId="0" fontId="87" fillId="4" borderId="19" xfId="0" applyFont="1" applyFill="1" applyBorder="1" applyAlignment="1">
      <alignment vertical="center" wrapText="1"/>
    </xf>
    <xf numFmtId="0" fontId="87" fillId="4" borderId="19" xfId="0" applyFont="1" applyFill="1" applyBorder="1" applyAlignment="1">
      <alignment vertical="center"/>
    </xf>
    <xf numFmtId="0" fontId="87" fillId="4" borderId="0" xfId="0" applyFont="1" applyFill="1"/>
    <xf numFmtId="0" fontId="2" fillId="4" borderId="19" xfId="0" applyFont="1" applyFill="1" applyBorder="1" applyAlignment="1">
      <alignment wrapText="1"/>
    </xf>
    <xf numFmtId="44" fontId="1" fillId="4" borderId="19" xfId="0" applyNumberFormat="1" applyFont="1" applyFill="1" applyBorder="1"/>
    <xf numFmtId="44" fontId="1" fillId="4" borderId="22" xfId="0" applyNumberFormat="1" applyFont="1" applyFill="1" applyBorder="1"/>
    <xf numFmtId="44" fontId="1" fillId="4" borderId="16" xfId="0" applyNumberFormat="1" applyFont="1" applyFill="1" applyBorder="1"/>
    <xf numFmtId="169" fontId="0" fillId="0" borderId="0" xfId="0" applyNumberFormat="1"/>
    <xf numFmtId="4" fontId="48" fillId="0" borderId="14" xfId="0" applyNumberFormat="1" applyFont="1" applyBorder="1"/>
    <xf numFmtId="0" fontId="76" fillId="0" borderId="14" xfId="0" applyFont="1" applyBorder="1" applyAlignment="1" applyProtection="1">
      <alignment horizontal="center" vertical="center"/>
      <protection locked="0"/>
    </xf>
    <xf numFmtId="0" fontId="80" fillId="0" borderId="25" xfId="0" applyFont="1" applyBorder="1" applyAlignment="1">
      <alignment vertical="center"/>
    </xf>
    <xf numFmtId="0" fontId="80" fillId="0" borderId="8" xfId="0" applyFont="1" applyBorder="1" applyAlignment="1">
      <alignment vertical="center"/>
    </xf>
    <xf numFmtId="0" fontId="27" fillId="0" borderId="7" xfId="0" applyFont="1" applyBorder="1"/>
    <xf numFmtId="0" fontId="0" fillId="0" borderId="2" xfId="0" applyBorder="1"/>
    <xf numFmtId="0" fontId="28" fillId="0" borderId="2" xfId="0" applyFont="1" applyBorder="1" applyAlignment="1">
      <alignment horizontal="center"/>
    </xf>
    <xf numFmtId="166" fontId="28" fillId="0" borderId="2" xfId="0" applyNumberFormat="1" applyFont="1" applyBorder="1"/>
    <xf numFmtId="166" fontId="28" fillId="0" borderId="0" xfId="0" applyNumberFormat="1" applyFont="1"/>
    <xf numFmtId="166" fontId="28" fillId="7" borderId="26" xfId="0" applyNumberFormat="1" applyFont="1" applyFill="1" applyBorder="1" applyAlignment="1">
      <alignment vertical="center"/>
    </xf>
    <xf numFmtId="44" fontId="46" fillId="13" borderId="26" xfId="0" applyNumberFormat="1" applyFont="1" applyFill="1" applyBorder="1" applyAlignment="1">
      <alignment vertical="center"/>
    </xf>
    <xf numFmtId="0" fontId="45" fillId="0" borderId="7" xfId="0" applyFont="1" applyBorder="1" applyAlignment="1" applyProtection="1">
      <alignment vertical="center" wrapText="1"/>
      <protection hidden="1"/>
    </xf>
    <xf numFmtId="44" fontId="58" fillId="6" borderId="46" xfId="0" applyNumberFormat="1" applyFont="1" applyFill="1" applyBorder="1"/>
    <xf numFmtId="44" fontId="58" fillId="6" borderId="10" xfId="0" applyNumberFormat="1" applyFont="1" applyFill="1" applyBorder="1"/>
    <xf numFmtId="166" fontId="62" fillId="0" borderId="0" xfId="0" applyNumberFormat="1" applyFont="1" applyAlignment="1">
      <alignment horizontal="center" vertical="center"/>
    </xf>
    <xf numFmtId="166" fontId="69" fillId="5" borderId="57" xfId="0" applyNumberFormat="1" applyFont="1" applyFill="1" applyBorder="1" applyProtection="1">
      <protection locked="0"/>
    </xf>
    <xf numFmtId="166" fontId="62" fillId="5" borderId="16" xfId="0" applyNumberFormat="1" applyFont="1" applyFill="1" applyBorder="1" applyProtection="1">
      <protection locked="0"/>
    </xf>
    <xf numFmtId="166" fontId="69" fillId="5" borderId="45" xfId="0" applyNumberFormat="1" applyFont="1" applyFill="1" applyBorder="1" applyProtection="1">
      <protection locked="0"/>
    </xf>
    <xf numFmtId="166" fontId="62" fillId="5" borderId="19" xfId="0" applyNumberFormat="1" applyFont="1" applyFill="1" applyBorder="1" applyProtection="1">
      <protection locked="0"/>
    </xf>
    <xf numFmtId="166" fontId="69" fillId="5" borderId="52" xfId="0" applyNumberFormat="1" applyFont="1" applyFill="1" applyBorder="1" applyProtection="1">
      <protection locked="0"/>
    </xf>
    <xf numFmtId="166" fontId="62" fillId="5" borderId="22" xfId="0" applyNumberFormat="1" applyFont="1" applyFill="1" applyBorder="1" applyProtection="1">
      <protection locked="0"/>
    </xf>
    <xf numFmtId="166" fontId="88" fillId="33" borderId="26" xfId="0" applyNumberFormat="1" applyFont="1" applyFill="1" applyBorder="1" applyAlignment="1">
      <alignment horizontal="center" vertical="center"/>
    </xf>
    <xf numFmtId="0" fontId="89" fillId="33" borderId="6" xfId="0" applyFont="1" applyFill="1" applyBorder="1"/>
    <xf numFmtId="166" fontId="89" fillId="33" borderId="40" xfId="0" applyNumberFormat="1" applyFont="1" applyFill="1" applyBorder="1"/>
    <xf numFmtId="166" fontId="89" fillId="33" borderId="63" xfId="0" applyNumberFormat="1" applyFont="1" applyFill="1" applyBorder="1"/>
    <xf numFmtId="44" fontId="58" fillId="6" borderId="19" xfId="0" applyNumberFormat="1" applyFont="1" applyFill="1" applyBorder="1"/>
    <xf numFmtId="0" fontId="55" fillId="28" borderId="20" xfId="0" applyFont="1" applyFill="1" applyBorder="1" applyAlignment="1">
      <alignment vertical="center" wrapText="1"/>
    </xf>
    <xf numFmtId="0" fontId="62" fillId="28" borderId="4" xfId="0" applyFont="1" applyFill="1" applyBorder="1" applyAlignment="1">
      <alignment wrapText="1"/>
    </xf>
    <xf numFmtId="0" fontId="62" fillId="28" borderId="12" xfId="0" applyFont="1" applyFill="1" applyBorder="1" applyAlignment="1">
      <alignment wrapText="1"/>
    </xf>
    <xf numFmtId="0" fontId="61" fillId="28" borderId="53" xfId="0" applyFont="1" applyFill="1" applyBorder="1" applyAlignment="1">
      <alignment horizontal="center" vertical="center"/>
    </xf>
    <xf numFmtId="1" fontId="49" fillId="6" borderId="19" xfId="0" applyNumberFormat="1" applyFont="1" applyFill="1" applyBorder="1"/>
    <xf numFmtId="1" fontId="49" fillId="6" borderId="40" xfId="0" applyNumberFormat="1" applyFont="1" applyFill="1" applyBorder="1"/>
    <xf numFmtId="1" fontId="49" fillId="6" borderId="39" xfId="0" applyNumberFormat="1" applyFont="1" applyFill="1" applyBorder="1" applyAlignment="1">
      <alignment horizontal="center"/>
    </xf>
    <xf numFmtId="0" fontId="62" fillId="6" borderId="39" xfId="0" applyFont="1" applyFill="1" applyBorder="1" applyAlignment="1">
      <alignment wrapText="1"/>
    </xf>
    <xf numFmtId="0" fontId="62" fillId="6" borderId="40" xfId="0" applyFont="1" applyFill="1" applyBorder="1"/>
    <xf numFmtId="0" fontId="62" fillId="6" borderId="41" xfId="0" applyFont="1" applyFill="1" applyBorder="1"/>
    <xf numFmtId="0" fontId="44" fillId="31" borderId="40" xfId="0" applyFont="1" applyFill="1" applyBorder="1" applyAlignment="1">
      <alignment vertical="center"/>
    </xf>
    <xf numFmtId="0" fontId="44" fillId="18" borderId="35" xfId="0" applyFont="1" applyFill="1" applyBorder="1" applyAlignment="1">
      <alignment vertical="center"/>
    </xf>
    <xf numFmtId="0" fontId="44" fillId="18" borderId="36" xfId="0" applyFont="1" applyFill="1" applyBorder="1" applyAlignment="1">
      <alignment vertical="center"/>
    </xf>
    <xf numFmtId="0" fontId="44" fillId="31" borderId="35" xfId="0" applyFont="1" applyFill="1" applyBorder="1" applyAlignment="1">
      <alignment vertical="center"/>
    </xf>
    <xf numFmtId="0" fontId="44" fillId="31" borderId="36" xfId="0" applyFont="1" applyFill="1" applyBorder="1" applyAlignment="1">
      <alignment vertical="center"/>
    </xf>
    <xf numFmtId="0" fontId="44" fillId="20" borderId="40" xfId="0" applyFont="1" applyFill="1" applyBorder="1" applyAlignment="1">
      <alignment vertical="center"/>
    </xf>
    <xf numFmtId="0" fontId="44" fillId="18" borderId="40" xfId="0" applyFont="1" applyFill="1" applyBorder="1" applyAlignment="1">
      <alignment vertical="center"/>
    </xf>
    <xf numFmtId="166" fontId="0" fillId="7" borderId="69" xfId="0" applyNumberFormat="1" applyFill="1" applyBorder="1"/>
    <xf numFmtId="0" fontId="27" fillId="5" borderId="19" xfId="0" applyFont="1" applyFill="1" applyBorder="1" applyProtection="1">
      <protection locked="0"/>
    </xf>
    <xf numFmtId="0" fontId="65" fillId="18" borderId="19" xfId="0" applyFont="1" applyFill="1" applyBorder="1" applyAlignment="1">
      <alignment vertical="center"/>
    </xf>
    <xf numFmtId="0" fontId="65" fillId="20" borderId="19" xfId="0" applyFont="1" applyFill="1" applyBorder="1" applyAlignment="1">
      <alignment vertical="center"/>
    </xf>
    <xf numFmtId="0" fontId="65" fillId="31" borderId="19" xfId="0" applyFont="1" applyFill="1" applyBorder="1" applyAlignment="1">
      <alignment vertical="center"/>
    </xf>
    <xf numFmtId="0" fontId="90" fillId="0" borderId="0" xfId="0" applyFont="1" applyAlignment="1">
      <alignment horizontal="center" vertical="center"/>
    </xf>
    <xf numFmtId="0" fontId="27" fillId="0" borderId="0" xfId="0" applyFont="1" applyAlignment="1">
      <alignment horizontal="center"/>
    </xf>
    <xf numFmtId="0" fontId="27" fillId="0" borderId="0" xfId="0" applyFont="1" applyProtection="1">
      <protection locked="0"/>
    </xf>
    <xf numFmtId="0" fontId="28" fillId="0" borderId="1" xfId="0" applyFont="1" applyBorder="1"/>
    <xf numFmtId="0" fontId="27" fillId="0" borderId="2" xfId="0" applyFont="1" applyBorder="1" applyAlignment="1">
      <alignment horizontal="center"/>
    </xf>
    <xf numFmtId="0" fontId="27" fillId="0" borderId="2" xfId="0" applyFont="1" applyBorder="1"/>
    <xf numFmtId="0" fontId="27" fillId="0" borderId="3" xfId="0" applyFont="1" applyBorder="1"/>
    <xf numFmtId="0" fontId="27" fillId="5" borderId="41" xfId="0" applyFont="1" applyFill="1" applyBorder="1" applyProtection="1">
      <protection locked="0"/>
    </xf>
    <xf numFmtId="0" fontId="27" fillId="0" borderId="25" xfId="0" applyFont="1" applyBorder="1"/>
    <xf numFmtId="0" fontId="28" fillId="0" borderId="25" xfId="0" applyFont="1" applyBorder="1" applyAlignment="1">
      <alignment horizontal="center" vertical="center" wrapText="1"/>
    </xf>
    <xf numFmtId="0" fontId="28" fillId="17" borderId="10" xfId="0" applyFont="1" applyFill="1" applyBorder="1" applyAlignment="1">
      <alignment horizontal="center" vertical="center" wrapText="1"/>
    </xf>
    <xf numFmtId="0" fontId="55" fillId="5" borderId="18" xfId="0" applyFont="1" applyFill="1" applyBorder="1" applyProtection="1">
      <protection locked="0"/>
    </xf>
    <xf numFmtId="0" fontId="27" fillId="5" borderId="16" xfId="0" applyFont="1" applyFill="1" applyBorder="1" applyProtection="1">
      <protection locked="0"/>
    </xf>
    <xf numFmtId="2" fontId="27" fillId="5" borderId="16" xfId="0" applyNumberFormat="1" applyFont="1" applyFill="1" applyBorder="1" applyProtection="1">
      <protection locked="0"/>
    </xf>
    <xf numFmtId="14" fontId="27" fillId="5" borderId="16" xfId="0" applyNumberFormat="1" applyFont="1" applyFill="1" applyBorder="1" applyProtection="1">
      <protection locked="0"/>
    </xf>
    <xf numFmtId="0" fontId="27" fillId="5" borderId="59" xfId="0" applyFont="1" applyFill="1" applyBorder="1" applyProtection="1">
      <protection locked="0"/>
    </xf>
    <xf numFmtId="0" fontId="55" fillId="5" borderId="24" xfId="0" applyFont="1" applyFill="1" applyBorder="1" applyProtection="1">
      <protection locked="0"/>
    </xf>
    <xf numFmtId="2" fontId="27" fillId="5" borderId="19" xfId="0" applyNumberFormat="1" applyFont="1" applyFill="1" applyBorder="1" applyProtection="1">
      <protection locked="0"/>
    </xf>
    <xf numFmtId="14" fontId="27" fillId="5" borderId="19" xfId="0" applyNumberFormat="1" applyFont="1" applyFill="1" applyBorder="1" applyProtection="1">
      <protection locked="0"/>
    </xf>
    <xf numFmtId="0" fontId="27" fillId="5" borderId="46" xfId="0" applyFont="1" applyFill="1" applyBorder="1" applyProtection="1">
      <protection locked="0"/>
    </xf>
    <xf numFmtId="0" fontId="55" fillId="5" borderId="43" xfId="0" applyFont="1" applyFill="1" applyBorder="1" applyProtection="1">
      <protection locked="0"/>
    </xf>
    <xf numFmtId="0" fontId="27" fillId="5" borderId="13" xfId="0" applyFont="1" applyFill="1" applyBorder="1" applyProtection="1">
      <protection locked="0"/>
    </xf>
    <xf numFmtId="2" fontId="27" fillId="5" borderId="13" xfId="0" applyNumberFormat="1" applyFont="1" applyFill="1" applyBorder="1" applyProtection="1">
      <protection locked="0"/>
    </xf>
    <xf numFmtId="14" fontId="27" fillId="5" borderId="13" xfId="0" applyNumberFormat="1" applyFont="1" applyFill="1" applyBorder="1" applyProtection="1">
      <protection locked="0"/>
    </xf>
    <xf numFmtId="0" fontId="27" fillId="5" borderId="10" xfId="0" applyFont="1" applyFill="1" applyBorder="1" applyProtection="1">
      <protection locked="0"/>
    </xf>
    <xf numFmtId="0" fontId="28" fillId="0" borderId="0" xfId="0" applyFont="1" applyProtection="1">
      <protection locked="0"/>
    </xf>
    <xf numFmtId="0" fontId="28" fillId="0" borderId="0" xfId="0" applyFont="1" applyAlignment="1">
      <alignment horizontal="center" vertical="center"/>
    </xf>
    <xf numFmtId="8" fontId="27" fillId="0" borderId="0" xfId="0" applyNumberFormat="1" applyFont="1" applyAlignment="1">
      <alignment horizontal="center" vertical="center"/>
    </xf>
    <xf numFmtId="8" fontId="27" fillId="0" borderId="25" xfId="0" applyNumberFormat="1" applyFont="1" applyBorder="1" applyAlignment="1">
      <alignment horizontal="center" vertical="center"/>
    </xf>
    <xf numFmtId="0" fontId="28" fillId="0" borderId="6" xfId="0" applyFont="1" applyBorder="1"/>
    <xf numFmtId="0" fontId="27" fillId="0" borderId="7" xfId="0" applyFont="1" applyBorder="1" applyAlignment="1">
      <alignment horizontal="center"/>
    </xf>
    <xf numFmtId="8" fontId="27" fillId="0" borderId="7" xfId="0" applyNumberFormat="1" applyFont="1" applyBorder="1"/>
    <xf numFmtId="0" fontId="27" fillId="0" borderId="8" xfId="0" applyFont="1" applyBorder="1"/>
    <xf numFmtId="0" fontId="27" fillId="0" borderId="1" xfId="0" applyFont="1" applyBorder="1"/>
    <xf numFmtId="4" fontId="27" fillId="0" borderId="2" xfId="0" applyNumberFormat="1" applyFont="1" applyBorder="1"/>
    <xf numFmtId="0" fontId="91" fillId="0" borderId="2" xfId="0" applyFont="1" applyBorder="1" applyAlignment="1">
      <alignment horizontal="center"/>
    </xf>
    <xf numFmtId="0" fontId="27" fillId="0" borderId="2" xfId="0" applyFont="1" applyBorder="1" applyAlignment="1">
      <alignment horizontal="center" wrapText="1"/>
    </xf>
    <xf numFmtId="0" fontId="92" fillId="0" borderId="2" xfId="0" applyFont="1" applyBorder="1"/>
    <xf numFmtId="0" fontId="27" fillId="0" borderId="14" xfId="0" applyFont="1" applyBorder="1"/>
    <xf numFmtId="0" fontId="36" fillId="0" borderId="0" xfId="0" applyFont="1" applyAlignment="1" applyProtection="1">
      <alignment horizontal="center" vertical="center"/>
      <protection locked="0"/>
    </xf>
    <xf numFmtId="0" fontId="36" fillId="0" borderId="25" xfId="0" applyFont="1" applyBorder="1" applyAlignment="1" applyProtection="1">
      <alignment horizontal="center" vertical="center"/>
      <protection locked="0"/>
    </xf>
    <xf numFmtId="0" fontId="93" fillId="0" borderId="0" xfId="0" applyFont="1"/>
    <xf numFmtId="4" fontId="27" fillId="0" borderId="0" xfId="0" applyNumberFormat="1" applyFont="1"/>
    <xf numFmtId="0" fontId="27" fillId="0" borderId="0" xfId="0" applyFont="1" applyAlignment="1">
      <alignment horizontal="center" vertical="center"/>
    </xf>
    <xf numFmtId="0" fontId="27" fillId="0" borderId="6" xfId="0" applyFont="1" applyBorder="1"/>
    <xf numFmtId="0" fontId="27" fillId="0" borderId="8" xfId="0" applyFont="1" applyBorder="1" applyAlignment="1">
      <alignment horizontal="center" vertical="center"/>
    </xf>
    <xf numFmtId="0" fontId="27" fillId="5" borderId="30" xfId="0" applyFont="1" applyFill="1" applyBorder="1" applyProtection="1">
      <protection locked="0"/>
    </xf>
    <xf numFmtId="0" fontId="27" fillId="5" borderId="28" xfId="0" applyFont="1" applyFill="1" applyBorder="1" applyProtection="1">
      <protection locked="0"/>
    </xf>
    <xf numFmtId="0" fontId="27" fillId="5" borderId="29" xfId="0" applyFont="1" applyFill="1" applyBorder="1" applyProtection="1">
      <protection locked="0"/>
    </xf>
    <xf numFmtId="0" fontId="86" fillId="0" borderId="0" xfId="0" applyFont="1"/>
    <xf numFmtId="0" fontId="86" fillId="33" borderId="26" xfId="0" applyFont="1" applyFill="1" applyBorder="1"/>
    <xf numFmtId="0" fontId="27" fillId="5" borderId="22" xfId="0" applyFont="1" applyFill="1" applyBorder="1" applyProtection="1">
      <protection locked="0"/>
    </xf>
    <xf numFmtId="0" fontId="27" fillId="6" borderId="9" xfId="0" applyFont="1" applyFill="1" applyBorder="1"/>
    <xf numFmtId="0" fontId="27" fillId="6" borderId="13" xfId="0" applyFont="1" applyFill="1" applyBorder="1"/>
    <xf numFmtId="0" fontId="27" fillId="6" borderId="64" xfId="0" applyFont="1" applyFill="1" applyBorder="1"/>
    <xf numFmtId="0" fontId="27" fillId="6" borderId="40" xfId="0" applyFont="1" applyFill="1" applyBorder="1"/>
    <xf numFmtId="0" fontId="27" fillId="6" borderId="41" xfId="0" applyFont="1" applyFill="1" applyBorder="1"/>
    <xf numFmtId="166" fontId="27" fillId="0" borderId="0" xfId="0" applyNumberFormat="1" applyFont="1"/>
    <xf numFmtId="0" fontId="37" fillId="0" borderId="0" xfId="0" applyFont="1" applyAlignment="1">
      <alignment vertical="center" wrapText="1"/>
    </xf>
    <xf numFmtId="0" fontId="27" fillId="0" borderId="0" xfId="0" applyFont="1" applyAlignment="1">
      <alignment wrapText="1"/>
    </xf>
    <xf numFmtId="0" fontId="90" fillId="0" borderId="0" xfId="0" applyFont="1" applyAlignment="1">
      <alignment horizontal="center" vertical="center" wrapText="1"/>
    </xf>
    <xf numFmtId="0" fontId="34" fillId="0" borderId="0" xfId="0" applyFont="1" applyAlignment="1">
      <alignment horizontal="center" vertical="center" wrapText="1"/>
    </xf>
    <xf numFmtId="0" fontId="27" fillId="0" borderId="0" xfId="0" applyFont="1" applyAlignment="1">
      <alignment horizontal="center" wrapText="1"/>
    </xf>
    <xf numFmtId="0" fontId="44" fillId="0" borderId="0" xfId="0" applyFont="1" applyAlignment="1">
      <alignment horizontal="center" vertical="center" wrapText="1"/>
    </xf>
    <xf numFmtId="44" fontId="55" fillId="0" borderId="0" xfId="0" applyNumberFormat="1" applyFont="1" applyAlignment="1">
      <alignment horizontal="center" vertical="center" wrapText="1"/>
    </xf>
    <xf numFmtId="44" fontId="55" fillId="0" borderId="0" xfId="0" applyNumberFormat="1" applyFont="1" applyAlignment="1">
      <alignment horizontal="center" wrapText="1"/>
    </xf>
    <xf numFmtId="0" fontId="28" fillId="0" borderId="1" xfId="0" applyFont="1" applyBorder="1" applyAlignment="1">
      <alignment wrapText="1"/>
    </xf>
    <xf numFmtId="0" fontId="27" fillId="0" borderId="2" xfId="0" applyFont="1" applyBorder="1" applyAlignment="1">
      <alignment wrapText="1"/>
    </xf>
    <xf numFmtId="0" fontId="27" fillId="0" borderId="3" xfId="0" applyFont="1" applyBorder="1" applyAlignment="1">
      <alignment wrapText="1"/>
    </xf>
    <xf numFmtId="0" fontId="28" fillId="21" borderId="35" xfId="0" applyFont="1" applyFill="1" applyBorder="1" applyAlignment="1">
      <alignment wrapText="1"/>
    </xf>
    <xf numFmtId="0" fontId="27" fillId="0" borderId="25" xfId="0" applyFont="1" applyBorder="1" applyAlignment="1">
      <alignment wrapText="1"/>
    </xf>
    <xf numFmtId="0" fontId="28" fillId="0" borderId="14" xfId="0" applyFont="1" applyBorder="1" applyAlignment="1">
      <alignment wrapText="1"/>
    </xf>
    <xf numFmtId="0" fontId="27" fillId="0" borderId="0" xfId="0" applyFont="1" applyAlignment="1" applyProtection="1">
      <alignment horizontal="center" wrapText="1"/>
      <protection locked="0"/>
    </xf>
    <xf numFmtId="0" fontId="28" fillId="0" borderId="0" xfId="0" applyFont="1" applyAlignment="1">
      <alignment horizontal="center" wrapText="1"/>
    </xf>
    <xf numFmtId="0" fontId="55" fillId="0" borderId="0" xfId="0" applyFont="1" applyAlignment="1">
      <alignment horizontal="center" wrapText="1"/>
    </xf>
    <xf numFmtId="0" fontId="27" fillId="0" borderId="0" xfId="0" applyFont="1" applyAlignment="1" applyProtection="1">
      <alignment wrapText="1"/>
      <protection locked="0"/>
    </xf>
    <xf numFmtId="0" fontId="28" fillId="0" borderId="25" xfId="0" applyFont="1" applyBorder="1" applyAlignment="1">
      <alignment wrapText="1"/>
    </xf>
    <xf numFmtId="44" fontId="55" fillId="0" borderId="0" xfId="0" applyNumberFormat="1" applyFont="1" applyAlignment="1">
      <alignment wrapText="1"/>
    </xf>
    <xf numFmtId="44" fontId="55" fillId="6" borderId="41" xfId="0" applyNumberFormat="1" applyFont="1" applyFill="1" applyBorder="1" applyAlignment="1">
      <alignment wrapText="1"/>
    </xf>
    <xf numFmtId="0" fontId="27" fillId="21" borderId="16" xfId="0" applyFont="1" applyFill="1" applyBorder="1" applyAlignment="1">
      <alignment horizontal="center" wrapText="1"/>
    </xf>
    <xf numFmtId="0" fontId="55" fillId="5" borderId="16" xfId="0" applyFont="1" applyFill="1" applyBorder="1" applyAlignment="1" applyProtection="1">
      <alignment horizontal="center" wrapText="1"/>
      <protection locked="0"/>
    </xf>
    <xf numFmtId="0" fontId="55" fillId="5" borderId="18" xfId="0" applyFont="1" applyFill="1" applyBorder="1" applyAlignment="1" applyProtection="1">
      <alignment wrapText="1"/>
      <protection locked="0"/>
    </xf>
    <xf numFmtId="0" fontId="27" fillId="5" borderId="16" xfId="0" applyFont="1" applyFill="1" applyBorder="1" applyAlignment="1" applyProtection="1">
      <alignment wrapText="1"/>
      <protection locked="0"/>
    </xf>
    <xf numFmtId="2" fontId="27" fillId="5" borderId="16" xfId="0" applyNumberFormat="1" applyFont="1" applyFill="1" applyBorder="1" applyAlignment="1" applyProtection="1">
      <alignment wrapText="1"/>
      <protection locked="0"/>
    </xf>
    <xf numFmtId="14" fontId="27" fillId="5" borderId="16" xfId="0" applyNumberFormat="1" applyFont="1" applyFill="1" applyBorder="1" applyAlignment="1" applyProtection="1">
      <alignment wrapText="1"/>
      <protection locked="0"/>
    </xf>
    <xf numFmtId="44" fontId="27" fillId="5" borderId="16" xfId="0" applyNumberFormat="1" applyFont="1" applyFill="1" applyBorder="1" applyAlignment="1" applyProtection="1">
      <alignment wrapText="1"/>
      <protection locked="0"/>
    </xf>
    <xf numFmtId="0" fontId="27" fillId="5" borderId="59" xfId="0" applyFont="1" applyFill="1" applyBorder="1" applyAlignment="1" applyProtection="1">
      <alignment wrapText="1"/>
      <protection locked="0"/>
    </xf>
    <xf numFmtId="0" fontId="27" fillId="21" borderId="19" xfId="0" applyFont="1" applyFill="1" applyBorder="1" applyAlignment="1">
      <alignment horizontal="center" wrapText="1"/>
    </xf>
    <xf numFmtId="0" fontId="55" fillId="5" borderId="19" xfId="0" applyFont="1" applyFill="1" applyBorder="1" applyAlignment="1" applyProtection="1">
      <alignment horizontal="center" wrapText="1"/>
      <protection locked="0"/>
    </xf>
    <xf numFmtId="0" fontId="55" fillId="5" borderId="24" xfId="0" applyFont="1" applyFill="1" applyBorder="1" applyAlignment="1" applyProtection="1">
      <alignment wrapText="1"/>
      <protection locked="0"/>
    </xf>
    <xf numFmtId="0" fontId="27" fillId="5" borderId="19" xfId="0" applyFont="1" applyFill="1" applyBorder="1" applyAlignment="1" applyProtection="1">
      <alignment wrapText="1"/>
      <protection locked="0"/>
    </xf>
    <xf numFmtId="2" fontId="27" fillId="5" borderId="19" xfId="0" applyNumberFormat="1" applyFont="1" applyFill="1" applyBorder="1" applyAlignment="1" applyProtection="1">
      <alignment wrapText="1"/>
      <protection locked="0"/>
    </xf>
    <xf numFmtId="14" fontId="27" fillId="5" borderId="19" xfId="0" applyNumberFormat="1" applyFont="1" applyFill="1" applyBorder="1" applyAlignment="1" applyProtection="1">
      <alignment wrapText="1"/>
      <protection locked="0"/>
    </xf>
    <xf numFmtId="44" fontId="27" fillId="5" borderId="19" xfId="0" applyNumberFormat="1" applyFont="1" applyFill="1" applyBorder="1" applyAlignment="1" applyProtection="1">
      <alignment wrapText="1"/>
      <protection locked="0"/>
    </xf>
    <xf numFmtId="0" fontId="27" fillId="5" borderId="46" xfId="0" applyFont="1" applyFill="1" applyBorder="1" applyAlignment="1" applyProtection="1">
      <alignment wrapText="1"/>
      <protection locked="0"/>
    </xf>
    <xf numFmtId="0" fontId="27" fillId="21" borderId="13" xfId="0" applyFont="1" applyFill="1" applyBorder="1" applyAlignment="1">
      <alignment horizontal="center" wrapText="1"/>
    </xf>
    <xf numFmtId="0" fontId="55" fillId="5" borderId="13" xfId="0" applyFont="1" applyFill="1" applyBorder="1" applyAlignment="1" applyProtection="1">
      <alignment wrapText="1"/>
      <protection locked="0"/>
    </xf>
    <xf numFmtId="0" fontId="55" fillId="5" borderId="13" xfId="0" applyFont="1" applyFill="1" applyBorder="1" applyAlignment="1" applyProtection="1">
      <alignment horizontal="center" wrapText="1"/>
      <protection locked="0"/>
    </xf>
    <xf numFmtId="0" fontId="55" fillId="5" borderId="43" xfId="0" applyFont="1" applyFill="1" applyBorder="1" applyAlignment="1" applyProtection="1">
      <alignment wrapText="1"/>
      <protection locked="0"/>
    </xf>
    <xf numFmtId="0" fontId="27" fillId="5" borderId="13" xfId="0" applyFont="1" applyFill="1" applyBorder="1" applyAlignment="1" applyProtection="1">
      <alignment wrapText="1"/>
      <protection locked="0"/>
    </xf>
    <xf numFmtId="2" fontId="27" fillId="5" borderId="13" xfId="0" applyNumberFormat="1" applyFont="1" applyFill="1" applyBorder="1" applyAlignment="1" applyProtection="1">
      <alignment wrapText="1"/>
      <protection locked="0"/>
    </xf>
    <xf numFmtId="14" fontId="27" fillId="5" borderId="13" xfId="0" applyNumberFormat="1" applyFont="1" applyFill="1" applyBorder="1" applyAlignment="1" applyProtection="1">
      <alignment wrapText="1"/>
      <protection locked="0"/>
    </xf>
    <xf numFmtId="44" fontId="27" fillId="5" borderId="13" xfId="0" applyNumberFormat="1" applyFont="1" applyFill="1" applyBorder="1" applyAlignment="1" applyProtection="1">
      <alignment wrapText="1"/>
      <protection locked="0"/>
    </xf>
    <xf numFmtId="0" fontId="27" fillId="5" borderId="10" xfId="0" applyFont="1" applyFill="1" applyBorder="1" applyAlignment="1" applyProtection="1">
      <alignment wrapText="1"/>
      <protection locked="0"/>
    </xf>
    <xf numFmtId="8" fontId="27" fillId="0" borderId="0" xfId="0" applyNumberFormat="1" applyFont="1" applyAlignment="1">
      <alignment horizontal="center" vertical="center" wrapText="1"/>
    </xf>
    <xf numFmtId="0" fontId="28" fillId="0" borderId="6" xfId="0" applyFont="1" applyBorder="1" applyAlignment="1">
      <alignment wrapText="1"/>
    </xf>
    <xf numFmtId="0" fontId="27" fillId="0" borderId="7" xfId="0" applyFont="1" applyBorder="1" applyAlignment="1">
      <alignment horizontal="center" wrapText="1"/>
    </xf>
    <xf numFmtId="0" fontId="27" fillId="0" borderId="7" xfId="0" applyFont="1" applyBorder="1" applyAlignment="1">
      <alignment wrapText="1"/>
    </xf>
    <xf numFmtId="8" fontId="27" fillId="0" borderId="7" xfId="0" applyNumberFormat="1" applyFont="1" applyBorder="1" applyAlignment="1">
      <alignment wrapText="1"/>
    </xf>
    <xf numFmtId="0" fontId="27" fillId="0" borderId="8" xfId="0" applyFont="1" applyBorder="1" applyAlignment="1">
      <alignment wrapText="1"/>
    </xf>
    <xf numFmtId="0" fontId="73" fillId="12" borderId="32" xfId="0" applyFont="1" applyFill="1" applyBorder="1" applyAlignment="1">
      <alignment horizontal="center" vertical="center" wrapText="1"/>
    </xf>
    <xf numFmtId="4" fontId="27" fillId="0" borderId="1" xfId="0" applyNumberFormat="1" applyFont="1" applyBorder="1"/>
    <xf numFmtId="4" fontId="27" fillId="0" borderId="14" xfId="0" applyNumberFormat="1" applyFont="1" applyBorder="1"/>
    <xf numFmtId="0" fontId="94" fillId="0" borderId="0" xfId="0" applyFont="1"/>
    <xf numFmtId="4" fontId="27" fillId="0" borderId="6" xfId="0" applyNumberFormat="1" applyFont="1" applyBorder="1"/>
    <xf numFmtId="4" fontId="27" fillId="0" borderId="7" xfId="0" applyNumberFormat="1" applyFont="1" applyBorder="1"/>
    <xf numFmtId="49" fontId="27" fillId="34" borderId="19" xfId="0" applyNumberFormat="1" applyFont="1" applyFill="1" applyBorder="1"/>
    <xf numFmtId="44" fontId="0" fillId="34" borderId="19" xfId="0" applyNumberFormat="1" applyFill="1" applyBorder="1"/>
    <xf numFmtId="0" fontId="0" fillId="34" borderId="0" xfId="0" applyFill="1"/>
    <xf numFmtId="169" fontId="84" fillId="34" borderId="19" xfId="2" applyNumberFormat="1" applyFont="1" applyFill="1" applyBorder="1"/>
    <xf numFmtId="164" fontId="0" fillId="34" borderId="4" xfId="0" applyNumberFormat="1" applyFill="1" applyBorder="1"/>
    <xf numFmtId="164" fontId="0" fillId="34" borderId="45" xfId="0" applyNumberFormat="1" applyFill="1" applyBorder="1"/>
    <xf numFmtId="164" fontId="0" fillId="34" borderId="5" xfId="0" applyNumberFormat="1" applyFill="1" applyBorder="1"/>
    <xf numFmtId="164" fontId="0" fillId="34" borderId="46" xfId="0" applyNumberFormat="1" applyFill="1" applyBorder="1"/>
    <xf numFmtId="164" fontId="0" fillId="34" borderId="19" xfId="0" applyNumberFormat="1" applyFill="1" applyBorder="1"/>
    <xf numFmtId="164" fontId="0" fillId="34" borderId="12" xfId="0" applyNumberFormat="1" applyFill="1" applyBorder="1"/>
    <xf numFmtId="0" fontId="1" fillId="0" borderId="2" xfId="0" applyFont="1" applyBorder="1" applyAlignment="1">
      <alignment wrapText="1"/>
    </xf>
    <xf numFmtId="0" fontId="14" fillId="0" borderId="0" xfId="0" applyFont="1" applyAlignment="1">
      <alignment horizontal="center" vertical="center" wrapText="1"/>
    </xf>
    <xf numFmtId="0" fontId="21" fillId="0" borderId="0" xfId="0" applyFont="1" applyAlignment="1" applyProtection="1">
      <alignment horizontal="center" vertical="center" wrapText="1"/>
      <protection locked="0"/>
    </xf>
    <xf numFmtId="49" fontId="57" fillId="0" borderId="0" xfId="0" applyNumberFormat="1" applyFont="1" applyAlignment="1" applyProtection="1">
      <alignment horizontal="left" vertical="center" wrapText="1"/>
      <protection locked="0"/>
    </xf>
    <xf numFmtId="0" fontId="14" fillId="0" borderId="0" xfId="0" applyFont="1" applyAlignment="1">
      <alignment horizontal="right" vertical="center" wrapText="1"/>
    </xf>
    <xf numFmtId="0" fontId="9" fillId="0" borderId="2" xfId="0" applyFont="1" applyBorder="1" applyAlignment="1">
      <alignment wrapText="1"/>
    </xf>
    <xf numFmtId="49" fontId="78" fillId="5" borderId="19" xfId="0" applyNumberFormat="1" applyFont="1" applyFill="1" applyBorder="1" applyAlignment="1" applyProtection="1">
      <alignment vertical="center" wrapText="1"/>
      <protection locked="0"/>
    </xf>
    <xf numFmtId="4" fontId="8" fillId="0" borderId="0" xfId="0" applyNumberFormat="1" applyFont="1" applyAlignment="1" applyProtection="1">
      <alignment vertical="center" wrapText="1"/>
      <protection locked="0"/>
    </xf>
    <xf numFmtId="44" fontId="46" fillId="6" borderId="19" xfId="0" applyNumberFormat="1" applyFont="1" applyFill="1" applyBorder="1" applyAlignment="1">
      <alignment wrapText="1"/>
    </xf>
    <xf numFmtId="0" fontId="48" fillId="0" borderId="7" xfId="0" applyFont="1" applyBorder="1" applyAlignment="1">
      <alignment wrapText="1"/>
    </xf>
    <xf numFmtId="0" fontId="48" fillId="0" borderId="0" xfId="0" applyFont="1" applyAlignment="1">
      <alignment wrapText="1"/>
    </xf>
    <xf numFmtId="0" fontId="24" fillId="0" borderId="2" xfId="0" applyFont="1" applyBorder="1" applyAlignment="1">
      <alignment wrapText="1"/>
    </xf>
    <xf numFmtId="0" fontId="1" fillId="0" borderId="0" xfId="0" applyFont="1" applyAlignment="1">
      <alignment wrapText="1"/>
    </xf>
    <xf numFmtId="4" fontId="13" fillId="0" borderId="0" xfId="0" applyNumberFormat="1" applyFont="1" applyAlignment="1" applyProtection="1">
      <alignment horizontal="center" vertical="top" wrapText="1"/>
      <protection hidden="1"/>
    </xf>
    <xf numFmtId="0" fontId="45" fillId="0" borderId="0" xfId="0" applyFont="1" applyAlignment="1">
      <alignment vertical="center" wrapText="1"/>
    </xf>
    <xf numFmtId="0" fontId="61" fillId="19" borderId="22" xfId="0" applyFont="1" applyFill="1" applyBorder="1" applyAlignment="1">
      <alignment horizontal="center" vertical="center" wrapText="1"/>
    </xf>
    <xf numFmtId="0" fontId="61" fillId="19" borderId="22" xfId="0" applyFont="1" applyFill="1" applyBorder="1" applyAlignment="1">
      <alignment horizontal="center" vertical="center"/>
    </xf>
    <xf numFmtId="0" fontId="62" fillId="19" borderId="22" xfId="0" applyFont="1" applyFill="1" applyBorder="1" applyAlignment="1">
      <alignment vertical="center"/>
    </xf>
    <xf numFmtId="167" fontId="68" fillId="5" borderId="19" xfId="0" applyNumberFormat="1" applyFont="1" applyFill="1" applyBorder="1" applyProtection="1">
      <protection locked="0"/>
    </xf>
    <xf numFmtId="14" fontId="68" fillId="5" borderId="19" xfId="0" applyNumberFormat="1" applyFont="1" applyFill="1" applyBorder="1" applyProtection="1">
      <protection locked="0"/>
    </xf>
    <xf numFmtId="0" fontId="55" fillId="5" borderId="19" xfId="0" applyFont="1" applyFill="1" applyBorder="1" applyAlignment="1" applyProtection="1">
      <alignment horizontal="left" vertical="center"/>
      <protection locked="0"/>
    </xf>
    <xf numFmtId="41" fontId="68" fillId="5" borderId="19" xfId="0" applyNumberFormat="1" applyFont="1" applyFill="1" applyBorder="1" applyProtection="1">
      <protection locked="0"/>
    </xf>
    <xf numFmtId="0" fontId="61" fillId="28" borderId="22" xfId="0" applyFont="1" applyFill="1" applyBorder="1" applyAlignment="1">
      <alignment horizontal="center" vertical="center" wrapText="1"/>
    </xf>
    <xf numFmtId="0" fontId="61" fillId="28" borderId="22" xfId="0" applyFont="1" applyFill="1" applyBorder="1" applyAlignment="1">
      <alignment horizontal="center" vertical="center"/>
    </xf>
    <xf numFmtId="0" fontId="62" fillId="28" borderId="22" xfId="0" applyFont="1" applyFill="1" applyBorder="1" applyAlignment="1">
      <alignment vertical="center"/>
    </xf>
    <xf numFmtId="0" fontId="61" fillId="28" borderId="22" xfId="0" applyFont="1" applyFill="1" applyBorder="1" applyAlignment="1">
      <alignment vertical="center" wrapText="1"/>
    </xf>
    <xf numFmtId="0" fontId="61" fillId="28" borderId="51" xfId="0" applyFont="1" applyFill="1" applyBorder="1" applyAlignment="1">
      <alignment horizontal="center" vertical="center" wrapText="1"/>
    </xf>
    <xf numFmtId="0" fontId="49" fillId="0" borderId="0" xfId="0" applyFont="1" applyAlignment="1">
      <alignment horizontal="center" wrapText="1"/>
    </xf>
    <xf numFmtId="1" fontId="55" fillId="0" borderId="0" xfId="0" applyNumberFormat="1" applyFont="1" applyAlignment="1">
      <alignment horizontal="center" wrapText="1"/>
    </xf>
    <xf numFmtId="0" fontId="28" fillId="0" borderId="14" xfId="0" applyFont="1" applyBorder="1" applyAlignment="1">
      <alignment horizontal="center" vertical="center"/>
    </xf>
    <xf numFmtId="0" fontId="55" fillId="0" borderId="0" xfId="0" applyFont="1" applyProtection="1">
      <protection locked="0"/>
    </xf>
    <xf numFmtId="0" fontId="55" fillId="0" borderId="0" xfId="0" applyFont="1" applyAlignment="1" applyProtection="1">
      <alignment horizontal="center"/>
      <protection locked="0"/>
    </xf>
    <xf numFmtId="2" fontId="27" fillId="0" borderId="0" xfId="0" applyNumberFormat="1" applyFont="1" applyProtection="1">
      <protection locked="0"/>
    </xf>
    <xf numFmtId="14" fontId="27" fillId="0" borderId="0" xfId="0" applyNumberFormat="1" applyFont="1" applyProtection="1">
      <protection locked="0"/>
    </xf>
    <xf numFmtId="44" fontId="28" fillId="6" borderId="12" xfId="0" applyNumberFormat="1" applyFont="1" applyFill="1" applyBorder="1"/>
    <xf numFmtId="44" fontId="28" fillId="6" borderId="5" xfId="0" applyNumberFormat="1" applyFont="1" applyFill="1" applyBorder="1"/>
    <xf numFmtId="44" fontId="62" fillId="6" borderId="19" xfId="0" applyNumberFormat="1" applyFont="1" applyFill="1" applyBorder="1"/>
    <xf numFmtId="44" fontId="62" fillId="6" borderId="46" xfId="0" applyNumberFormat="1" applyFont="1" applyFill="1" applyBorder="1"/>
    <xf numFmtId="44" fontId="62" fillId="6" borderId="13" xfId="0" applyNumberFormat="1" applyFont="1" applyFill="1" applyBorder="1"/>
    <xf numFmtId="44" fontId="62" fillId="6" borderId="10" xfId="0" applyNumberFormat="1" applyFont="1" applyFill="1" applyBorder="1"/>
    <xf numFmtId="41" fontId="69" fillId="6" borderId="31" xfId="0" applyNumberFormat="1" applyFont="1" applyFill="1" applyBorder="1" applyAlignment="1">
      <alignment horizontal="right"/>
    </xf>
    <xf numFmtId="166" fontId="28" fillId="6" borderId="68" xfId="0" applyNumberFormat="1" applyFont="1" applyFill="1" applyBorder="1"/>
    <xf numFmtId="0" fontId="27" fillId="6" borderId="58" xfId="0" applyFont="1" applyFill="1" applyBorder="1"/>
    <xf numFmtId="166" fontId="28" fillId="6" borderId="58" xfId="0" applyNumberFormat="1" applyFont="1" applyFill="1" applyBorder="1"/>
    <xf numFmtId="41" fontId="69" fillId="6" borderId="58" xfId="0" applyNumberFormat="1" applyFont="1" applyFill="1" applyBorder="1"/>
    <xf numFmtId="0" fontId="27" fillId="6" borderId="62" xfId="0" applyFont="1" applyFill="1" applyBorder="1"/>
    <xf numFmtId="0" fontId="27" fillId="0" borderId="19" xfId="0" applyFont="1" applyBorder="1"/>
    <xf numFmtId="1" fontId="55" fillId="0" borderId="0" xfId="0" applyNumberFormat="1" applyFont="1" applyAlignment="1">
      <alignment horizontal="center"/>
    </xf>
    <xf numFmtId="0" fontId="49" fillId="21" borderId="35" xfId="0" applyFont="1" applyFill="1" applyBorder="1" applyAlignment="1">
      <alignment wrapText="1"/>
    </xf>
    <xf numFmtId="0" fontId="49" fillId="0" borderId="0" xfId="0" applyFont="1" applyAlignment="1">
      <alignment horizontal="center"/>
    </xf>
    <xf numFmtId="1" fontId="49" fillId="0" borderId="0" xfId="0" applyNumberFormat="1" applyFont="1"/>
    <xf numFmtId="44" fontId="58" fillId="0" borderId="0" xfId="0" applyNumberFormat="1" applyFont="1"/>
    <xf numFmtId="44" fontId="28" fillId="0" borderId="0" xfId="0" applyNumberFormat="1" applyFont="1"/>
    <xf numFmtId="44" fontId="26" fillId="0" borderId="0" xfId="0" applyNumberFormat="1" applyFont="1"/>
    <xf numFmtId="0" fontId="98" fillId="0" borderId="2" xfId="0" applyFont="1" applyBorder="1" applyAlignment="1">
      <alignment horizontal="center"/>
    </xf>
    <xf numFmtId="0" fontId="100" fillId="0" borderId="14" xfId="0" applyFont="1" applyBorder="1" applyAlignment="1">
      <alignment horizontal="center" vertical="center"/>
    </xf>
    <xf numFmtId="49" fontId="26" fillId="6" borderId="37" xfId="0" applyNumberFormat="1" applyFont="1" applyFill="1" applyBorder="1" applyAlignment="1">
      <alignment horizontal="left" vertical="center"/>
    </xf>
    <xf numFmtId="0" fontId="50" fillId="0" borderId="14" xfId="0" applyFont="1" applyBorder="1" applyAlignment="1">
      <alignment horizontal="center" vertical="center"/>
    </xf>
    <xf numFmtId="0" fontId="94" fillId="0" borderId="14" xfId="0" applyFont="1" applyBorder="1"/>
    <xf numFmtId="0" fontId="50" fillId="2" borderId="35" xfId="0" applyFont="1" applyFill="1" applyBorder="1" applyAlignment="1">
      <alignment vertical="center"/>
    </xf>
    <xf numFmtId="0" fontId="50" fillId="2" borderId="37" xfId="0" applyFont="1" applyFill="1" applyBorder="1" applyAlignment="1">
      <alignment vertical="center"/>
    </xf>
    <xf numFmtId="0" fontId="94" fillId="0" borderId="25" xfId="0" applyFont="1" applyBorder="1"/>
    <xf numFmtId="0" fontId="94" fillId="0" borderId="14" xfId="0" applyFont="1" applyBorder="1" applyAlignment="1">
      <alignment horizontal="center" vertical="center"/>
    </xf>
    <xf numFmtId="0" fontId="94" fillId="3" borderId="0" xfId="0" applyFont="1" applyFill="1"/>
    <xf numFmtId="0" fontId="49" fillId="10" borderId="45" xfId="0" applyFont="1" applyFill="1" applyBorder="1" applyAlignment="1">
      <alignment horizontal="center" vertical="center"/>
    </xf>
    <xf numFmtId="0" fontId="49" fillId="10" borderId="19" xfId="0" applyFont="1" applyFill="1" applyBorder="1" applyAlignment="1">
      <alignment horizontal="center" vertical="center"/>
    </xf>
    <xf numFmtId="0" fontId="49" fillId="10" borderId="46" xfId="0" applyFont="1" applyFill="1" applyBorder="1" applyAlignment="1">
      <alignment horizontal="center" vertical="center"/>
    </xf>
    <xf numFmtId="0" fontId="96" fillId="9" borderId="45" xfId="0" applyFont="1" applyFill="1" applyBorder="1" applyAlignment="1">
      <alignment horizontal="center" vertical="center"/>
    </xf>
    <xf numFmtId="0" fontId="96" fillId="9" borderId="19" xfId="0" applyFont="1" applyFill="1" applyBorder="1" applyAlignment="1">
      <alignment horizontal="center" vertical="center"/>
    </xf>
    <xf numFmtId="0" fontId="96" fillId="9" borderId="46" xfId="0" applyFont="1" applyFill="1" applyBorder="1" applyAlignment="1">
      <alignment horizontal="center" vertical="center"/>
    </xf>
    <xf numFmtId="4" fontId="49" fillId="23" borderId="19" xfId="0" applyNumberFormat="1" applyFont="1" applyFill="1" applyBorder="1" applyAlignment="1">
      <alignment vertical="center" wrapText="1"/>
    </xf>
    <xf numFmtId="0" fontId="49" fillId="23" borderId="19" xfId="0" applyFont="1" applyFill="1" applyBorder="1" applyAlignment="1">
      <alignment vertical="center" wrapText="1"/>
    </xf>
    <xf numFmtId="4" fontId="94" fillId="0" borderId="14" xfId="0" applyNumberFormat="1" applyFont="1" applyBorder="1"/>
    <xf numFmtId="44" fontId="49" fillId="6" borderId="9" xfId="0" applyNumberFormat="1" applyFont="1" applyFill="1" applyBorder="1"/>
    <xf numFmtId="44" fontId="49" fillId="6" borderId="13" xfId="0" applyNumberFormat="1" applyFont="1" applyFill="1" applyBorder="1"/>
    <xf numFmtId="44" fontId="49" fillId="6" borderId="10" xfId="0" applyNumberFormat="1" applyFont="1" applyFill="1" applyBorder="1"/>
    <xf numFmtId="44" fontId="58" fillId="24" borderId="19" xfId="0" applyNumberFormat="1" applyFont="1" applyFill="1" applyBorder="1" applyAlignment="1">
      <alignment horizontal="center" vertical="center"/>
    </xf>
    <xf numFmtId="44" fontId="58" fillId="16" borderId="19" xfId="0" applyNumberFormat="1" applyFont="1" applyFill="1" applyBorder="1"/>
    <xf numFmtId="0" fontId="27" fillId="0" borderId="14" xfId="0" applyFont="1" applyBorder="1" applyAlignment="1">
      <alignment horizontal="center"/>
    </xf>
    <xf numFmtId="4" fontId="58" fillId="0" borderId="14" xfId="0" applyNumberFormat="1" applyFont="1" applyBorder="1" applyAlignment="1">
      <alignment horizontal="center"/>
    </xf>
    <xf numFmtId="4" fontId="58" fillId="0" borderId="0" xfId="0" applyNumberFormat="1" applyFont="1" applyAlignment="1">
      <alignment horizontal="center"/>
    </xf>
    <xf numFmtId="4" fontId="95" fillId="0" borderId="14" xfId="0" applyNumberFormat="1" applyFont="1" applyBorder="1"/>
    <xf numFmtId="0" fontId="95" fillId="0" borderId="0" xfId="0" applyFont="1"/>
    <xf numFmtId="4" fontId="26" fillId="0" borderId="0" xfId="0" applyNumberFormat="1" applyFont="1" applyAlignment="1">
      <alignment vertical="center" wrapText="1"/>
    </xf>
    <xf numFmtId="0" fontId="49" fillId="0" borderId="0" xfId="0" applyFont="1" applyAlignment="1">
      <alignment vertical="center" wrapText="1"/>
    </xf>
    <xf numFmtId="4" fontId="97" fillId="0" borderId="0" xfId="0" applyNumberFormat="1" applyFont="1" applyAlignment="1">
      <alignment horizontal="center"/>
    </xf>
    <xf numFmtId="44" fontId="49" fillId="0" borderId="0" xfId="0" applyNumberFormat="1" applyFont="1"/>
    <xf numFmtId="0" fontId="98" fillId="0" borderId="0" xfId="0" applyFont="1" applyAlignment="1">
      <alignment horizontal="center"/>
    </xf>
    <xf numFmtId="44" fontId="50" fillId="0" borderId="0" xfId="0" applyNumberFormat="1" applyFont="1" applyAlignment="1">
      <alignment horizontal="center" vertical="center" wrapText="1"/>
    </xf>
    <xf numFmtId="0" fontId="98" fillId="0" borderId="7" xfId="0" applyFont="1" applyBorder="1" applyAlignment="1">
      <alignment horizontal="center"/>
    </xf>
    <xf numFmtId="4" fontId="49" fillId="23" borderId="45" xfId="0" applyNumberFormat="1" applyFont="1" applyFill="1" applyBorder="1" applyAlignment="1">
      <alignment vertical="center" wrapText="1"/>
    </xf>
    <xf numFmtId="0" fontId="49" fillId="23" borderId="46" xfId="0" applyFont="1" applyFill="1" applyBorder="1" applyAlignment="1">
      <alignment vertical="center" wrapText="1"/>
    </xf>
    <xf numFmtId="0" fontId="49" fillId="17" borderId="45" xfId="0" applyFont="1" applyFill="1" applyBorder="1" applyAlignment="1">
      <alignment horizontal="center"/>
    </xf>
    <xf numFmtId="0" fontId="28" fillId="16" borderId="46" xfId="0" applyFont="1" applyFill="1" applyBorder="1" applyAlignment="1">
      <alignment horizontal="center" vertical="center"/>
    </xf>
    <xf numFmtId="0" fontId="49" fillId="6" borderId="9" xfId="0" applyFont="1" applyFill="1" applyBorder="1"/>
    <xf numFmtId="44" fontId="58" fillId="24" borderId="13" xfId="0" applyNumberFormat="1" applyFont="1" applyFill="1" applyBorder="1" applyAlignment="1">
      <alignment horizontal="center" vertical="center"/>
    </xf>
    <xf numFmtId="44" fontId="49" fillId="32" borderId="13" xfId="0" applyNumberFormat="1" applyFont="1" applyFill="1" applyBorder="1" applyAlignment="1">
      <alignment vertical="center"/>
    </xf>
    <xf numFmtId="0" fontId="49" fillId="21" borderId="45" xfId="0" applyFont="1" applyFill="1" applyBorder="1" applyAlignment="1">
      <alignment horizontal="center"/>
    </xf>
    <xf numFmtId="1" fontId="49" fillId="6" borderId="9" xfId="0" applyNumberFormat="1" applyFont="1" applyFill="1" applyBorder="1" applyAlignment="1">
      <alignment horizontal="center"/>
    </xf>
    <xf numFmtId="44" fontId="49" fillId="6" borderId="13" xfId="0" applyNumberFormat="1" applyFont="1" applyFill="1" applyBorder="1" applyAlignment="1">
      <alignment horizontal="center"/>
    </xf>
    <xf numFmtId="44" fontId="49" fillId="6" borderId="10" xfId="0" applyNumberFormat="1" applyFont="1" applyFill="1" applyBorder="1" applyAlignment="1">
      <alignment horizontal="center"/>
    </xf>
    <xf numFmtId="0" fontId="98" fillId="0" borderId="1" xfId="0" applyFont="1" applyBorder="1" applyAlignment="1">
      <alignment horizontal="center"/>
    </xf>
    <xf numFmtId="0" fontId="100" fillId="0" borderId="0" xfId="0" applyFont="1" applyAlignment="1">
      <alignment horizontal="center" vertical="center"/>
    </xf>
    <xf numFmtId="0" fontId="101" fillId="0" borderId="14" xfId="0" applyFont="1" applyBorder="1" applyAlignment="1">
      <alignment horizontal="center" vertical="center"/>
    </xf>
    <xf numFmtId="0" fontId="101" fillId="0" borderId="0" xfId="0" applyFont="1" applyAlignment="1">
      <alignment horizontal="center" vertical="center"/>
    </xf>
    <xf numFmtId="0" fontId="101" fillId="0" borderId="0" xfId="0" applyFont="1" applyAlignment="1">
      <alignment vertical="center"/>
    </xf>
    <xf numFmtId="0" fontId="50" fillId="0" borderId="0" xfId="0" applyFont="1" applyAlignment="1" applyProtection="1">
      <alignment horizontal="center" vertical="center" wrapText="1"/>
      <protection locked="0"/>
    </xf>
    <xf numFmtId="0" fontId="50" fillId="0" borderId="0" xfId="0" applyFont="1" applyAlignment="1">
      <alignment horizontal="center" vertical="center"/>
    </xf>
    <xf numFmtId="0" fontId="50" fillId="0" borderId="0" xfId="0" applyFont="1" applyAlignment="1" applyProtection="1">
      <alignment horizontal="center" vertical="center"/>
      <protection locked="0"/>
    </xf>
    <xf numFmtId="4" fontId="95" fillId="0" borderId="0" xfId="0" applyNumberFormat="1" applyFont="1"/>
    <xf numFmtId="0" fontId="103" fillId="0" borderId="0" xfId="0" applyFont="1" applyAlignment="1" applyProtection="1">
      <alignment horizontal="center" vertical="center" wrapText="1"/>
      <protection locked="0"/>
    </xf>
    <xf numFmtId="0" fontId="104" fillId="0" borderId="14" xfId="0" applyFont="1" applyBorder="1" applyAlignment="1">
      <alignment horizontal="center" vertical="center"/>
    </xf>
    <xf numFmtId="0" fontId="104" fillId="0" borderId="0" xfId="0" applyFont="1" applyAlignment="1">
      <alignment horizontal="center" vertical="center"/>
    </xf>
    <xf numFmtId="0" fontId="26" fillId="0" borderId="0" xfId="0" applyFont="1" applyAlignment="1">
      <alignment horizontal="center" vertical="center"/>
    </xf>
    <xf numFmtId="0" fontId="100" fillId="0" borderId="0" xfId="0" applyFont="1" applyAlignment="1">
      <alignment horizontal="right" vertical="center"/>
    </xf>
    <xf numFmtId="0" fontId="94" fillId="0" borderId="0" xfId="0" applyFont="1" applyAlignment="1">
      <alignment horizontal="center" vertical="center"/>
    </xf>
    <xf numFmtId="0" fontId="49" fillId="0" borderId="14" xfId="0" applyFont="1" applyBorder="1" applyAlignment="1">
      <alignment horizontal="center" vertical="center"/>
    </xf>
    <xf numFmtId="0" fontId="49" fillId="0" borderId="0" xfId="0" applyFont="1" applyAlignment="1">
      <alignment horizontal="center" vertical="center"/>
    </xf>
    <xf numFmtId="4" fontId="49" fillId="0" borderId="0" xfId="0" applyNumberFormat="1" applyFont="1" applyAlignment="1">
      <alignment vertical="center"/>
    </xf>
    <xf numFmtId="165" fontId="49" fillId="0" borderId="0" xfId="0" applyNumberFormat="1" applyFont="1" applyAlignment="1">
      <alignment vertical="center"/>
    </xf>
    <xf numFmtId="0" fontId="58" fillId="0" borderId="0" xfId="0" applyFont="1"/>
    <xf numFmtId="0" fontId="105" fillId="0" borderId="0" xfId="0" applyFont="1" applyAlignment="1">
      <alignment horizontal="center"/>
    </xf>
    <xf numFmtId="0" fontId="58" fillId="0" borderId="0" xfId="0" applyFont="1" applyAlignment="1">
      <alignment horizontal="center"/>
    </xf>
    <xf numFmtId="0" fontId="100" fillId="0" borderId="0" xfId="0" applyFont="1" applyAlignment="1">
      <alignment horizontal="left" vertical="center"/>
    </xf>
    <xf numFmtId="0" fontId="26" fillId="0" borderId="14" xfId="0" applyFont="1" applyBorder="1" applyAlignment="1">
      <alignment vertical="center" wrapText="1"/>
    </xf>
    <xf numFmtId="0" fontId="26" fillId="0" borderId="0" xfId="0" applyFont="1" applyAlignment="1">
      <alignment vertical="center" wrapText="1"/>
    </xf>
    <xf numFmtId="44" fontId="26" fillId="0" borderId="0" xfId="0" applyNumberFormat="1" applyFont="1" applyAlignment="1">
      <alignment vertical="center"/>
    </xf>
    <xf numFmtId="0" fontId="98" fillId="0" borderId="14" xfId="0" applyFont="1" applyBorder="1" applyAlignment="1">
      <alignment horizontal="center"/>
    </xf>
    <xf numFmtId="4" fontId="26" fillId="0" borderId="0" xfId="0" applyNumberFormat="1" applyFont="1" applyAlignment="1">
      <alignment horizontal="center" vertical="center" wrapText="1"/>
    </xf>
    <xf numFmtId="44" fontId="27" fillId="0" borderId="0" xfId="0" applyNumberFormat="1" applyFont="1"/>
    <xf numFmtId="0" fontId="98" fillId="0" borderId="6" xfId="0" applyFont="1" applyBorder="1" applyAlignment="1">
      <alignment horizontal="center"/>
    </xf>
    <xf numFmtId="0" fontId="49" fillId="6" borderId="39" xfId="0" applyFont="1" applyFill="1" applyBorder="1"/>
    <xf numFmtId="44" fontId="49" fillId="6" borderId="40" xfId="0" applyNumberFormat="1" applyFont="1" applyFill="1" applyBorder="1"/>
    <xf numFmtId="44" fontId="49" fillId="32" borderId="40" xfId="0" applyNumberFormat="1" applyFont="1" applyFill="1" applyBorder="1" applyAlignment="1">
      <alignment vertical="center"/>
    </xf>
    <xf numFmtId="44" fontId="49" fillId="6" borderId="41" xfId="0" applyNumberFormat="1" applyFont="1" applyFill="1" applyBorder="1"/>
    <xf numFmtId="0" fontId="49" fillId="19" borderId="45" xfId="0" applyFont="1" applyFill="1" applyBorder="1" applyAlignment="1">
      <alignment horizontal="center"/>
    </xf>
    <xf numFmtId="0" fontId="49" fillId="29" borderId="45" xfId="0" applyFont="1" applyFill="1" applyBorder="1" applyAlignment="1">
      <alignment horizontal="center"/>
    </xf>
    <xf numFmtId="0" fontId="49" fillId="21" borderId="9" xfId="0" applyFont="1" applyFill="1" applyBorder="1" applyAlignment="1">
      <alignment horizontal="center"/>
    </xf>
    <xf numFmtId="1" fontId="49" fillId="6" borderId="13" xfId="0" applyNumberFormat="1" applyFont="1" applyFill="1" applyBorder="1"/>
    <xf numFmtId="44" fontId="58" fillId="6" borderId="13" xfId="0" applyNumberFormat="1" applyFont="1" applyFill="1" applyBorder="1"/>
    <xf numFmtId="44" fontId="58" fillId="6" borderId="40" xfId="0" applyNumberFormat="1" applyFont="1" applyFill="1" applyBorder="1"/>
    <xf numFmtId="44" fontId="58" fillId="6" borderId="41" xfId="0" applyNumberFormat="1" applyFont="1" applyFill="1" applyBorder="1"/>
    <xf numFmtId="0" fontId="28" fillId="6" borderId="9" xfId="0" applyFont="1" applyFill="1" applyBorder="1" applyAlignment="1">
      <alignment horizontal="center"/>
    </xf>
    <xf numFmtId="44" fontId="49" fillId="16" borderId="13" xfId="0" applyNumberFormat="1" applyFont="1" applyFill="1" applyBorder="1"/>
    <xf numFmtId="0" fontId="26" fillId="6" borderId="39" xfId="0" applyFont="1" applyFill="1" applyBorder="1" applyAlignment="1">
      <alignment horizontal="center"/>
    </xf>
    <xf numFmtId="44" fontId="26" fillId="6" borderId="40" xfId="0" applyNumberFormat="1" applyFont="1" applyFill="1" applyBorder="1"/>
    <xf numFmtId="44" fontId="26" fillId="6" borderId="41" xfId="0" applyNumberFormat="1" applyFont="1" applyFill="1" applyBorder="1"/>
    <xf numFmtId="0" fontId="28" fillId="16" borderId="46" xfId="0" applyFont="1" applyFill="1" applyBorder="1"/>
    <xf numFmtId="44" fontId="49" fillId="0" borderId="8" xfId="0" applyNumberFormat="1" applyFont="1" applyBorder="1"/>
    <xf numFmtId="44" fontId="49" fillId="0" borderId="10" xfId="0" applyNumberFormat="1" applyFont="1" applyBorder="1"/>
    <xf numFmtId="0" fontId="99" fillId="26" borderId="39" xfId="0" applyFont="1" applyFill="1" applyBorder="1" applyAlignment="1">
      <alignment horizontal="center"/>
    </xf>
    <xf numFmtId="0" fontId="99" fillId="0" borderId="14" xfId="0" applyFont="1" applyBorder="1" applyAlignment="1">
      <alignment horizontal="center" vertical="center"/>
    </xf>
    <xf numFmtId="0" fontId="99" fillId="0" borderId="0" xfId="0" applyFont="1" applyAlignment="1">
      <alignment horizontal="center" vertical="center"/>
    </xf>
    <xf numFmtId="0" fontId="99" fillId="0" borderId="0" xfId="0" applyFont="1" applyAlignment="1">
      <alignment vertical="center"/>
    </xf>
    <xf numFmtId="0" fontId="102" fillId="0" borderId="0" xfId="0" applyFont="1"/>
    <xf numFmtId="0" fontId="49" fillId="0" borderId="0" xfId="0" applyFont="1" applyAlignment="1" applyProtection="1">
      <alignment vertical="top"/>
      <protection locked="0"/>
    </xf>
    <xf numFmtId="0" fontId="49" fillId="0" borderId="0" xfId="0" applyFont="1" applyAlignment="1" applyProtection="1">
      <alignment horizontal="left" vertical="top"/>
      <protection locked="0"/>
    </xf>
    <xf numFmtId="1" fontId="58" fillId="6" borderId="19" xfId="0" applyNumberFormat="1" applyFont="1" applyFill="1" applyBorder="1" applyAlignment="1">
      <alignment horizontal="center" vertical="center"/>
    </xf>
    <xf numFmtId="1" fontId="49" fillId="6" borderId="13" xfId="0" applyNumberFormat="1" applyFont="1" applyFill="1" applyBorder="1" applyAlignment="1">
      <alignment horizontal="center" vertical="center"/>
    </xf>
    <xf numFmtId="1" fontId="49" fillId="6" borderId="19" xfId="0" applyNumberFormat="1" applyFont="1" applyFill="1" applyBorder="1" applyAlignment="1">
      <alignment horizontal="center" vertical="center"/>
    </xf>
    <xf numFmtId="8" fontId="27" fillId="0" borderId="0" xfId="0" applyNumberFormat="1" applyFont="1" applyAlignment="1">
      <alignment wrapText="1"/>
    </xf>
    <xf numFmtId="44" fontId="49" fillId="16" borderId="40" xfId="0" applyNumberFormat="1" applyFont="1" applyFill="1" applyBorder="1"/>
    <xf numFmtId="0" fontId="43" fillId="2" borderId="35" xfId="0" applyFont="1" applyFill="1" applyBorder="1" applyAlignment="1">
      <alignment horizontal="left" vertical="center"/>
    </xf>
    <xf numFmtId="0" fontId="43" fillId="2" borderId="36" xfId="0" applyFont="1" applyFill="1" applyBorder="1" applyAlignment="1">
      <alignment horizontal="left" vertical="center"/>
    </xf>
    <xf numFmtId="0" fontId="43" fillId="2" borderId="37" xfId="0" applyFont="1" applyFill="1" applyBorder="1" applyAlignment="1">
      <alignment horizontal="left" vertical="center"/>
    </xf>
    <xf numFmtId="0" fontId="57" fillId="5" borderId="35" xfId="0" applyFont="1" applyFill="1" applyBorder="1" applyAlignment="1" applyProtection="1">
      <alignment horizontal="left" vertical="center"/>
      <protection locked="0"/>
    </xf>
    <xf numFmtId="0" fontId="57" fillId="5" borderId="36" xfId="0" applyFont="1" applyFill="1" applyBorder="1" applyAlignment="1" applyProtection="1">
      <alignment horizontal="left" vertical="center"/>
      <protection locked="0"/>
    </xf>
    <xf numFmtId="0" fontId="57" fillId="5" borderId="37" xfId="0" applyFont="1" applyFill="1" applyBorder="1" applyAlignment="1" applyProtection="1">
      <alignment horizontal="left" vertical="center"/>
      <protection locked="0"/>
    </xf>
    <xf numFmtId="0" fontId="71" fillId="2" borderId="29" xfId="0" applyFont="1" applyFill="1" applyBorder="1" applyAlignment="1">
      <alignment horizontal="center" vertical="center"/>
    </xf>
    <xf numFmtId="0" fontId="71" fillId="2" borderId="31" xfId="0" applyFont="1" applyFill="1" applyBorder="1" applyAlignment="1">
      <alignment horizontal="center" vertical="center"/>
    </xf>
    <xf numFmtId="4" fontId="70" fillId="11" borderId="27" xfId="0" applyNumberFormat="1" applyFont="1" applyFill="1" applyBorder="1" applyAlignment="1">
      <alignment horizontal="center" vertical="center" wrapText="1"/>
    </xf>
    <xf numFmtId="4" fontId="70" fillId="11" borderId="34" xfId="0" applyNumberFormat="1" applyFont="1" applyFill="1" applyBorder="1" applyAlignment="1">
      <alignment horizontal="center" vertical="center" wrapText="1"/>
    </xf>
    <xf numFmtId="4" fontId="70" fillId="11" borderId="30" xfId="0" applyNumberFormat="1" applyFont="1" applyFill="1" applyBorder="1" applyAlignment="1">
      <alignment horizontal="center" vertical="center" wrapText="1"/>
    </xf>
    <xf numFmtId="0" fontId="70" fillId="10" borderId="34" xfId="0" applyFont="1" applyFill="1" applyBorder="1" applyAlignment="1">
      <alignment horizontal="center" vertical="center" wrapText="1"/>
    </xf>
    <xf numFmtId="0" fontId="70" fillId="10" borderId="31" xfId="0" applyFont="1" applyFill="1" applyBorder="1" applyAlignment="1">
      <alignment horizontal="center" vertical="center" wrapText="1"/>
    </xf>
    <xf numFmtId="0" fontId="31" fillId="2" borderId="35" xfId="0" applyFont="1" applyFill="1" applyBorder="1" applyAlignment="1">
      <alignment horizontal="left" vertical="center"/>
    </xf>
    <xf numFmtId="0" fontId="31" fillId="2" borderId="36" xfId="0" applyFont="1" applyFill="1" applyBorder="1" applyAlignment="1">
      <alignment horizontal="left" vertical="center"/>
    </xf>
    <xf numFmtId="0" fontId="31" fillId="2" borderId="37" xfId="0" applyFont="1" applyFill="1" applyBorder="1" applyAlignment="1">
      <alignment horizontal="left" vertical="center"/>
    </xf>
    <xf numFmtId="0" fontId="43" fillId="2" borderId="35" xfId="0" applyFont="1" applyFill="1" applyBorder="1" applyAlignment="1">
      <alignment horizontal="center" wrapText="1"/>
    </xf>
    <xf numFmtId="0" fontId="43" fillId="2" borderId="36" xfId="0" applyFont="1" applyFill="1" applyBorder="1" applyAlignment="1">
      <alignment horizontal="center" wrapText="1"/>
    </xf>
    <xf numFmtId="0" fontId="70" fillId="12" borderId="1" xfId="0" applyFont="1" applyFill="1" applyBorder="1" applyAlignment="1">
      <alignment horizontal="center" vertical="center" wrapText="1"/>
    </xf>
    <xf numFmtId="0" fontId="70" fillId="12" borderId="2" xfId="0" applyFont="1" applyFill="1" applyBorder="1" applyAlignment="1">
      <alignment horizontal="center" vertical="center" wrapText="1"/>
    </xf>
    <xf numFmtId="0" fontId="70" fillId="12" borderId="37" xfId="0" applyFont="1" applyFill="1" applyBorder="1" applyAlignment="1">
      <alignment horizontal="center" vertical="center" wrapText="1"/>
    </xf>
    <xf numFmtId="0" fontId="70" fillId="12" borderId="33" xfId="0" applyFont="1" applyFill="1" applyBorder="1" applyAlignment="1">
      <alignment horizontal="center" vertical="center" wrapText="1"/>
    </xf>
    <xf numFmtId="0" fontId="70" fillId="12" borderId="28" xfId="0" applyFont="1" applyFill="1" applyBorder="1" applyAlignment="1">
      <alignment horizontal="center" vertical="center" wrapText="1"/>
    </xf>
    <xf numFmtId="0" fontId="65" fillId="18" borderId="27" xfId="0" applyFont="1" applyFill="1" applyBorder="1" applyAlignment="1">
      <alignment horizontal="center" vertical="center"/>
    </xf>
    <xf numFmtId="0" fontId="65" fillId="18" borderId="34" xfId="0" applyFont="1" applyFill="1" applyBorder="1" applyAlignment="1">
      <alignment horizontal="center" vertical="center"/>
    </xf>
    <xf numFmtId="0" fontId="65" fillId="18" borderId="31" xfId="0" applyFont="1" applyFill="1" applyBorder="1" applyAlignment="1">
      <alignment horizontal="center" vertical="center"/>
    </xf>
    <xf numFmtId="0" fontId="31" fillId="5" borderId="35" xfId="0" applyFont="1" applyFill="1" applyBorder="1" applyAlignment="1" applyProtection="1">
      <alignment horizontal="left" vertical="top"/>
      <protection locked="0"/>
    </xf>
    <xf numFmtId="0" fontId="31" fillId="5" borderId="36" xfId="0" applyFont="1" applyFill="1" applyBorder="1" applyAlignment="1" applyProtection="1">
      <alignment horizontal="left" vertical="top"/>
      <protection locked="0"/>
    </xf>
    <xf numFmtId="0" fontId="31" fillId="5" borderId="37" xfId="0" applyFont="1" applyFill="1" applyBorder="1" applyAlignment="1" applyProtection="1">
      <alignment horizontal="left" vertical="top"/>
      <protection locked="0"/>
    </xf>
    <xf numFmtId="0" fontId="82" fillId="27" borderId="35" xfId="0" applyFont="1" applyFill="1" applyBorder="1" applyAlignment="1">
      <alignment horizontal="center" vertical="center"/>
    </xf>
    <xf numFmtId="0" fontId="82" fillId="27" borderId="36" xfId="0" applyFont="1" applyFill="1" applyBorder="1" applyAlignment="1">
      <alignment horizontal="center" vertical="center"/>
    </xf>
    <xf numFmtId="0" fontId="82" fillId="27" borderId="37" xfId="0" applyFont="1" applyFill="1" applyBorder="1" applyAlignment="1">
      <alignment horizontal="center" vertical="center"/>
    </xf>
    <xf numFmtId="0" fontId="70" fillId="10" borderId="27" xfId="0" applyFont="1" applyFill="1" applyBorder="1" applyAlignment="1">
      <alignment horizontal="center" vertical="center" wrapText="1"/>
    </xf>
    <xf numFmtId="0" fontId="70" fillId="10" borderId="30" xfId="0" applyFont="1" applyFill="1" applyBorder="1" applyAlignment="1">
      <alignment horizontal="center" vertical="center" wrapText="1"/>
    </xf>
    <xf numFmtId="0" fontId="70" fillId="10" borderId="1" xfId="0" applyFont="1" applyFill="1" applyBorder="1" applyAlignment="1">
      <alignment horizontal="center" vertical="center" wrapText="1"/>
    </xf>
    <xf numFmtId="0" fontId="70" fillId="10" borderId="2" xfId="0" applyFont="1" applyFill="1" applyBorder="1" applyAlignment="1">
      <alignment horizontal="center" vertical="center" wrapText="1"/>
    </xf>
    <xf numFmtId="0" fontId="70" fillId="10" borderId="3" xfId="0" applyFont="1" applyFill="1" applyBorder="1" applyAlignment="1">
      <alignment horizontal="center" vertical="center" wrapText="1"/>
    </xf>
    <xf numFmtId="0" fontId="70" fillId="10" borderId="6" xfId="0" applyFont="1" applyFill="1" applyBorder="1" applyAlignment="1">
      <alignment horizontal="center" vertical="center" wrapText="1"/>
    </xf>
    <xf numFmtId="0" fontId="70" fillId="10" borderId="7" xfId="0" applyFont="1" applyFill="1" applyBorder="1" applyAlignment="1">
      <alignment horizontal="center" vertical="center" wrapText="1"/>
    </xf>
    <xf numFmtId="0" fontId="70" fillId="10" borderId="8" xfId="0" applyFont="1" applyFill="1" applyBorder="1" applyAlignment="1">
      <alignment horizontal="center" vertical="center" wrapText="1"/>
    </xf>
    <xf numFmtId="0" fontId="70" fillId="10" borderId="34" xfId="0" applyFont="1" applyFill="1" applyBorder="1" applyAlignment="1">
      <alignment horizontal="center" vertical="center"/>
    </xf>
    <xf numFmtId="0" fontId="70" fillId="10" borderId="31" xfId="0" applyFont="1" applyFill="1" applyBorder="1" applyAlignment="1">
      <alignment horizontal="center" vertical="center"/>
    </xf>
    <xf numFmtId="0" fontId="42" fillId="17" borderId="27" xfId="0" applyFont="1" applyFill="1" applyBorder="1" applyAlignment="1">
      <alignment horizontal="center" vertical="center" textRotation="255"/>
    </xf>
    <xf numFmtId="0" fontId="42" fillId="17" borderId="34" xfId="0" applyFont="1" applyFill="1" applyBorder="1" applyAlignment="1">
      <alignment horizontal="center" vertical="center" textRotation="255"/>
    </xf>
    <xf numFmtId="0" fontId="42" fillId="17" borderId="31" xfId="0" applyFont="1" applyFill="1" applyBorder="1" applyAlignment="1">
      <alignment horizontal="center" vertical="center" textRotation="255"/>
    </xf>
    <xf numFmtId="0" fontId="71" fillId="10" borderId="46" xfId="0" applyFont="1" applyFill="1" applyBorder="1" applyAlignment="1">
      <alignment horizontal="center" vertical="center" wrapText="1"/>
    </xf>
    <xf numFmtId="0" fontId="56" fillId="8" borderId="35" xfId="0" applyFont="1" applyFill="1" applyBorder="1" applyAlignment="1">
      <alignment horizontal="center" vertical="center"/>
    </xf>
    <xf numFmtId="0" fontId="56" fillId="8" borderId="36" xfId="0" applyFont="1" applyFill="1" applyBorder="1" applyAlignment="1">
      <alignment horizontal="center" vertical="center"/>
    </xf>
    <xf numFmtId="0" fontId="56" fillId="8" borderId="37" xfId="0" applyFont="1" applyFill="1" applyBorder="1" applyAlignment="1">
      <alignment horizontal="center" vertical="center"/>
    </xf>
    <xf numFmtId="0" fontId="37" fillId="8" borderId="35" xfId="0" applyFont="1" applyFill="1" applyBorder="1" applyAlignment="1">
      <alignment horizontal="center" vertical="center"/>
    </xf>
    <xf numFmtId="0" fontId="37" fillId="8" borderId="36" xfId="0" applyFont="1" applyFill="1" applyBorder="1" applyAlignment="1">
      <alignment horizontal="center" vertical="center"/>
    </xf>
    <xf numFmtId="0" fontId="37" fillId="8" borderId="37" xfId="0" applyFont="1" applyFill="1" applyBorder="1" applyAlignment="1">
      <alignment horizontal="center" vertical="center"/>
    </xf>
    <xf numFmtId="0" fontId="80" fillId="16" borderId="1" xfId="0" applyFont="1" applyFill="1" applyBorder="1" applyAlignment="1">
      <alignment horizontal="center" vertical="center"/>
    </xf>
    <xf numFmtId="0" fontId="80" fillId="16" borderId="2" xfId="0" applyFont="1" applyFill="1" applyBorder="1" applyAlignment="1">
      <alignment horizontal="center" vertical="center"/>
    </xf>
    <xf numFmtId="0" fontId="80" fillId="16" borderId="3" xfId="0" applyFont="1" applyFill="1" applyBorder="1" applyAlignment="1">
      <alignment horizontal="center" vertical="center"/>
    </xf>
    <xf numFmtId="0" fontId="80" fillId="16" borderId="14" xfId="0" applyFont="1" applyFill="1" applyBorder="1" applyAlignment="1">
      <alignment horizontal="center" vertical="center"/>
    </xf>
    <xf numFmtId="0" fontId="80" fillId="16" borderId="0" xfId="0" applyFont="1" applyFill="1" applyAlignment="1">
      <alignment horizontal="center" vertical="center"/>
    </xf>
    <xf numFmtId="0" fontId="80" fillId="16" borderId="25" xfId="0" applyFont="1" applyFill="1" applyBorder="1" applyAlignment="1">
      <alignment horizontal="center" vertical="center"/>
    </xf>
    <xf numFmtId="0" fontId="80" fillId="16" borderId="6" xfId="0" applyFont="1" applyFill="1" applyBorder="1" applyAlignment="1">
      <alignment horizontal="center" vertical="center"/>
    </xf>
    <xf numFmtId="0" fontId="80" fillId="16" borderId="7" xfId="0" applyFont="1" applyFill="1" applyBorder="1" applyAlignment="1">
      <alignment horizontal="center" vertical="center"/>
    </xf>
    <xf numFmtId="0" fontId="80" fillId="16" borderId="8" xfId="0" applyFont="1" applyFill="1" applyBorder="1" applyAlignment="1">
      <alignment horizontal="center" vertical="center"/>
    </xf>
    <xf numFmtId="0" fontId="31" fillId="5" borderId="1" xfId="0" applyFont="1" applyFill="1" applyBorder="1" applyAlignment="1" applyProtection="1">
      <alignment horizontal="left" vertical="top"/>
      <protection locked="0"/>
    </xf>
    <xf numFmtId="0" fontId="31" fillId="5" borderId="2" xfId="0" applyFont="1" applyFill="1" applyBorder="1" applyAlignment="1" applyProtection="1">
      <alignment horizontal="left" vertical="top"/>
      <protection locked="0"/>
    </xf>
    <xf numFmtId="0" fontId="31" fillId="5" borderId="3" xfId="0" applyFont="1" applyFill="1" applyBorder="1" applyAlignment="1" applyProtection="1">
      <alignment horizontal="left" vertical="top"/>
      <protection locked="0"/>
    </xf>
    <xf numFmtId="0" fontId="31" fillId="5" borderId="14" xfId="0" applyFont="1" applyFill="1" applyBorder="1" applyAlignment="1" applyProtection="1">
      <alignment horizontal="left" vertical="top"/>
      <protection locked="0"/>
    </xf>
    <xf numFmtId="0" fontId="31" fillId="5" borderId="0" xfId="0" applyFont="1" applyFill="1" applyAlignment="1" applyProtection="1">
      <alignment horizontal="left" vertical="top"/>
      <protection locked="0"/>
    </xf>
    <xf numFmtId="0" fontId="31" fillId="5" borderId="25" xfId="0" applyFont="1" applyFill="1" applyBorder="1" applyAlignment="1" applyProtection="1">
      <alignment horizontal="left" vertical="top"/>
      <protection locked="0"/>
    </xf>
    <xf numFmtId="0" fontId="31" fillId="5" borderId="6" xfId="0" applyFont="1" applyFill="1" applyBorder="1" applyAlignment="1" applyProtection="1">
      <alignment horizontal="left" vertical="top"/>
      <protection locked="0"/>
    </xf>
    <xf numFmtId="0" fontId="31" fillId="5" borderId="7" xfId="0" applyFont="1" applyFill="1" applyBorder="1" applyAlignment="1" applyProtection="1">
      <alignment horizontal="left" vertical="top"/>
      <protection locked="0"/>
    </xf>
    <xf numFmtId="0" fontId="31" fillId="5" borderId="8" xfId="0" applyFont="1" applyFill="1" applyBorder="1" applyAlignment="1" applyProtection="1">
      <alignment horizontal="left" vertical="top"/>
      <protection locked="0"/>
    </xf>
    <xf numFmtId="0" fontId="70" fillId="11" borderId="27" xfId="0" applyFont="1" applyFill="1" applyBorder="1" applyAlignment="1">
      <alignment horizontal="center" vertical="center" wrapText="1"/>
    </xf>
    <xf numFmtId="0" fontId="70" fillId="11" borderId="34" xfId="0" applyFont="1" applyFill="1" applyBorder="1" applyAlignment="1">
      <alignment horizontal="center" vertical="center" wrapText="1"/>
    </xf>
    <xf numFmtId="0" fontId="70" fillId="11" borderId="31" xfId="0" applyFont="1" applyFill="1" applyBorder="1" applyAlignment="1">
      <alignment horizontal="center" vertical="center" wrapText="1"/>
    </xf>
    <xf numFmtId="0" fontId="51" fillId="6" borderId="35" xfId="0" applyFont="1" applyFill="1" applyBorder="1" applyAlignment="1">
      <alignment horizontal="left" vertical="center"/>
    </xf>
    <xf numFmtId="0" fontId="51" fillId="6" borderId="36" xfId="0" applyFont="1" applyFill="1" applyBorder="1" applyAlignment="1">
      <alignment horizontal="left" vertical="center"/>
    </xf>
    <xf numFmtId="0" fontId="51" fillId="6" borderId="37" xfId="0" applyFont="1" applyFill="1" applyBorder="1" applyAlignment="1">
      <alignment horizontal="left" vertical="center"/>
    </xf>
    <xf numFmtId="0" fontId="43" fillId="5" borderId="35" xfId="0" applyFont="1" applyFill="1" applyBorder="1" applyAlignment="1" applyProtection="1">
      <alignment horizontal="center" vertical="center" wrapText="1"/>
      <protection locked="0"/>
    </xf>
    <xf numFmtId="0" fontId="43" fillId="5" borderId="36" xfId="0" applyFont="1" applyFill="1" applyBorder="1" applyAlignment="1" applyProtection="1">
      <alignment horizontal="center" vertical="center" wrapText="1"/>
      <protection locked="0"/>
    </xf>
    <xf numFmtId="0" fontId="43" fillId="5" borderId="37" xfId="0" applyFont="1" applyFill="1" applyBorder="1" applyAlignment="1" applyProtection="1">
      <alignment horizontal="center" vertical="center" wrapText="1"/>
      <protection locked="0"/>
    </xf>
    <xf numFmtId="0" fontId="76" fillId="6" borderId="35" xfId="0" applyFont="1" applyFill="1" applyBorder="1" applyAlignment="1" applyProtection="1">
      <alignment horizontal="center" vertical="center"/>
      <protection locked="0"/>
    </xf>
    <xf numFmtId="0" fontId="76" fillId="6" borderId="36" xfId="0" applyFont="1" applyFill="1" applyBorder="1" applyAlignment="1" applyProtection="1">
      <alignment horizontal="center" vertical="center"/>
      <protection locked="0"/>
    </xf>
    <xf numFmtId="0" fontId="76" fillId="6" borderId="37" xfId="0" applyFont="1" applyFill="1" applyBorder="1" applyAlignment="1" applyProtection="1">
      <alignment horizontal="center" vertical="center"/>
      <protection locked="0"/>
    </xf>
    <xf numFmtId="0" fontId="70" fillId="10" borderId="45" xfId="0" applyFont="1" applyFill="1" applyBorder="1" applyAlignment="1">
      <alignment horizontal="center" vertical="center"/>
    </xf>
    <xf numFmtId="0" fontId="70" fillId="10" borderId="9" xfId="0" applyFont="1" applyFill="1" applyBorder="1" applyAlignment="1">
      <alignment horizontal="center" vertical="center"/>
    </xf>
    <xf numFmtId="0" fontId="70" fillId="10" borderId="19" xfId="0" applyFont="1" applyFill="1" applyBorder="1" applyAlignment="1">
      <alignment horizontal="center" vertical="center"/>
    </xf>
    <xf numFmtId="0" fontId="70" fillId="10" borderId="13" xfId="0" applyFont="1" applyFill="1" applyBorder="1" applyAlignment="1">
      <alignment horizontal="center" vertical="center"/>
    </xf>
    <xf numFmtId="4" fontId="13" fillId="0" borderId="0" xfId="0" applyNumberFormat="1" applyFont="1" applyAlignment="1" applyProtection="1">
      <alignment horizontal="center" vertical="top"/>
      <protection hidden="1"/>
    </xf>
    <xf numFmtId="0" fontId="45" fillId="13" borderId="35" xfId="0" applyFont="1" applyFill="1" applyBorder="1" applyAlignment="1" applyProtection="1">
      <alignment horizontal="left" vertical="center"/>
      <protection hidden="1"/>
    </xf>
    <xf numFmtId="0" fontId="45" fillId="13" borderId="36" xfId="0" applyFont="1" applyFill="1" applyBorder="1" applyAlignment="1" applyProtection="1">
      <alignment horizontal="left" vertical="center"/>
      <protection hidden="1"/>
    </xf>
    <xf numFmtId="0" fontId="45" fillId="13" borderId="37" xfId="0" applyFont="1" applyFill="1" applyBorder="1" applyAlignment="1" applyProtection="1">
      <alignment horizontal="left" vertical="center"/>
      <protection hidden="1"/>
    </xf>
    <xf numFmtId="0" fontId="70" fillId="10" borderId="4" xfId="0" applyFont="1" applyFill="1" applyBorder="1" applyAlignment="1">
      <alignment horizontal="center" vertical="center" wrapText="1"/>
    </xf>
    <xf numFmtId="0" fontId="70" fillId="10" borderId="12" xfId="0" applyFont="1" applyFill="1" applyBorder="1" applyAlignment="1">
      <alignment horizontal="center" vertical="center" wrapText="1"/>
    </xf>
    <xf numFmtId="0" fontId="70" fillId="10" borderId="5" xfId="0" applyFont="1" applyFill="1" applyBorder="1" applyAlignment="1">
      <alignment horizontal="center" vertical="center" wrapText="1"/>
    </xf>
    <xf numFmtId="0" fontId="70" fillId="10" borderId="45" xfId="0" applyFont="1" applyFill="1" applyBorder="1" applyAlignment="1">
      <alignment horizontal="center" vertical="center" wrapText="1"/>
    </xf>
    <xf numFmtId="0" fontId="70" fillId="10" borderId="19" xfId="0" applyFont="1" applyFill="1" applyBorder="1" applyAlignment="1">
      <alignment horizontal="center" vertical="center" wrapText="1"/>
    </xf>
    <xf numFmtId="0" fontId="70" fillId="10" borderId="46" xfId="0" applyFont="1" applyFill="1" applyBorder="1" applyAlignment="1">
      <alignment horizontal="center" vertical="center" wrapText="1"/>
    </xf>
    <xf numFmtId="0" fontId="45" fillId="13" borderId="35" xfId="0" applyFont="1" applyFill="1" applyBorder="1" applyAlignment="1" applyProtection="1">
      <alignment horizontal="center" vertical="center"/>
      <protection hidden="1"/>
    </xf>
    <xf numFmtId="0" fontId="45" fillId="13" borderId="36" xfId="0" applyFont="1" applyFill="1" applyBorder="1" applyAlignment="1" applyProtection="1">
      <alignment horizontal="center" vertical="center"/>
      <protection hidden="1"/>
    </xf>
    <xf numFmtId="0" fontId="45" fillId="13" borderId="37" xfId="0" applyFont="1" applyFill="1" applyBorder="1" applyAlignment="1" applyProtection="1">
      <alignment horizontal="center" vertical="center"/>
      <protection hidden="1"/>
    </xf>
    <xf numFmtId="0" fontId="42" fillId="19" borderId="27" xfId="0" applyFont="1" applyFill="1" applyBorder="1" applyAlignment="1">
      <alignment horizontal="center" vertical="center" textRotation="255" wrapText="1"/>
    </xf>
    <xf numFmtId="0" fontId="42" fillId="19" borderId="34" xfId="0" applyFont="1" applyFill="1" applyBorder="1" applyAlignment="1">
      <alignment horizontal="center" vertical="center" textRotation="255" wrapText="1"/>
    </xf>
    <xf numFmtId="0" fontId="42" fillId="19" borderId="31" xfId="0" applyFont="1" applyFill="1" applyBorder="1" applyAlignment="1">
      <alignment horizontal="center" vertical="center" textRotation="255" wrapText="1"/>
    </xf>
    <xf numFmtId="0" fontId="65" fillId="20" borderId="27" xfId="0" applyFont="1" applyFill="1" applyBorder="1" applyAlignment="1">
      <alignment horizontal="center" vertical="center"/>
    </xf>
    <xf numFmtId="0" fontId="65" fillId="20" borderId="34" xfId="0" applyFont="1" applyFill="1" applyBorder="1" applyAlignment="1">
      <alignment horizontal="center" vertical="center"/>
    </xf>
    <xf numFmtId="0" fontId="65" fillId="20" borderId="31" xfId="0" applyFont="1" applyFill="1" applyBorder="1" applyAlignment="1">
      <alignment horizontal="center" vertical="center"/>
    </xf>
    <xf numFmtId="0" fontId="42" fillId="29" borderId="27" xfId="0" applyFont="1" applyFill="1" applyBorder="1" applyAlignment="1">
      <alignment horizontal="center" vertical="center" textRotation="255" wrapText="1"/>
    </xf>
    <xf numFmtId="0" fontId="42" fillId="29" borderId="34" xfId="0" applyFont="1" applyFill="1" applyBorder="1" applyAlignment="1">
      <alignment horizontal="center" vertical="center" textRotation="255" wrapText="1"/>
    </xf>
    <xf numFmtId="0" fontId="42" fillId="29" borderId="31" xfId="0" applyFont="1" applyFill="1" applyBorder="1" applyAlignment="1">
      <alignment horizontal="center" vertical="center" textRotation="255" wrapText="1"/>
    </xf>
    <xf numFmtId="0" fontId="65" fillId="30" borderId="27" xfId="0" applyFont="1" applyFill="1" applyBorder="1" applyAlignment="1">
      <alignment horizontal="center" vertical="center"/>
    </xf>
    <xf numFmtId="0" fontId="65" fillId="30" borderId="34" xfId="0" applyFont="1" applyFill="1" applyBorder="1" applyAlignment="1">
      <alignment horizontal="center" vertical="center"/>
    </xf>
    <xf numFmtId="0" fontId="65" fillId="30" borderId="31" xfId="0" applyFont="1" applyFill="1" applyBorder="1" applyAlignment="1">
      <alignment horizontal="center" vertical="center"/>
    </xf>
    <xf numFmtId="0" fontId="65" fillId="22" borderId="27" xfId="0" applyFont="1" applyFill="1" applyBorder="1" applyAlignment="1">
      <alignment horizontal="center" vertical="center"/>
    </xf>
    <xf numFmtId="0" fontId="65" fillId="22" borderId="34" xfId="0" applyFont="1" applyFill="1" applyBorder="1" applyAlignment="1">
      <alignment horizontal="center" vertical="center"/>
    </xf>
    <xf numFmtId="0" fontId="65" fillId="22" borderId="31" xfId="0" applyFont="1" applyFill="1" applyBorder="1" applyAlignment="1">
      <alignment horizontal="center" vertical="center"/>
    </xf>
    <xf numFmtId="0" fontId="42" fillId="21" borderId="27" xfId="0" applyFont="1" applyFill="1" applyBorder="1" applyAlignment="1">
      <alignment horizontal="center" vertical="center" textRotation="255" wrapText="1"/>
    </xf>
    <xf numFmtId="0" fontId="42" fillId="21" borderId="34" xfId="0" applyFont="1" applyFill="1" applyBorder="1" applyAlignment="1">
      <alignment horizontal="center" vertical="center" textRotation="255" wrapText="1"/>
    </xf>
    <xf numFmtId="0" fontId="42" fillId="21" borderId="31" xfId="0" applyFont="1" applyFill="1" applyBorder="1" applyAlignment="1">
      <alignment horizontal="center" vertical="center" textRotation="255" wrapText="1"/>
    </xf>
    <xf numFmtId="0" fontId="51" fillId="6" borderId="35" xfId="0" applyFont="1" applyFill="1" applyBorder="1" applyAlignment="1">
      <alignment horizontal="left" vertical="center" wrapText="1"/>
    </xf>
    <xf numFmtId="0" fontId="51" fillId="6" borderId="36" xfId="0" applyFont="1" applyFill="1" applyBorder="1" applyAlignment="1">
      <alignment horizontal="left" vertical="center" wrapText="1"/>
    </xf>
    <xf numFmtId="0" fontId="51" fillId="6" borderId="37" xfId="0" applyFont="1" applyFill="1" applyBorder="1" applyAlignment="1">
      <alignment horizontal="left" vertical="center" wrapText="1"/>
    </xf>
    <xf numFmtId="0" fontId="82" fillId="27" borderId="7" xfId="0" applyFont="1" applyFill="1" applyBorder="1" applyAlignment="1">
      <alignment horizontal="center" vertical="center"/>
    </xf>
    <xf numFmtId="0" fontId="45" fillId="13" borderId="35" xfId="0" applyFont="1" applyFill="1" applyBorder="1" applyAlignment="1" applyProtection="1">
      <alignment horizontal="center" vertical="center" wrapText="1"/>
      <protection hidden="1"/>
    </xf>
    <xf numFmtId="0" fontId="45" fillId="13" borderId="36" xfId="0" applyFont="1" applyFill="1" applyBorder="1" applyAlignment="1" applyProtection="1">
      <alignment horizontal="center" vertical="center" wrapText="1"/>
      <protection hidden="1"/>
    </xf>
    <xf numFmtId="0" fontId="45" fillId="13" borderId="37" xfId="0" applyFont="1" applyFill="1" applyBorder="1" applyAlignment="1" applyProtection="1">
      <alignment horizontal="center" vertical="center" wrapText="1"/>
      <protection hidden="1"/>
    </xf>
    <xf numFmtId="0" fontId="28" fillId="7" borderId="35" xfId="0" applyFont="1" applyFill="1" applyBorder="1" applyAlignment="1">
      <alignment horizontal="center" vertical="center"/>
    </xf>
    <xf numFmtId="0" fontId="28" fillId="7" borderId="36" xfId="0" applyFont="1" applyFill="1" applyBorder="1" applyAlignment="1">
      <alignment horizontal="center" vertical="center"/>
    </xf>
    <xf numFmtId="0" fontId="28" fillId="7" borderId="37" xfId="0" applyFont="1" applyFill="1" applyBorder="1" applyAlignment="1">
      <alignment horizontal="center" vertical="center"/>
    </xf>
    <xf numFmtId="0" fontId="45" fillId="13" borderId="1" xfId="0" applyFont="1" applyFill="1" applyBorder="1" applyAlignment="1" applyProtection="1">
      <alignment horizontal="center" vertical="center" wrapText="1"/>
      <protection hidden="1"/>
    </xf>
    <xf numFmtId="0" fontId="45" fillId="13" borderId="2" xfId="0" applyFont="1" applyFill="1" applyBorder="1" applyAlignment="1" applyProtection="1">
      <alignment horizontal="center" vertical="center" wrapText="1"/>
      <protection hidden="1"/>
    </xf>
    <xf numFmtId="0" fontId="45" fillId="13" borderId="3" xfId="0" applyFont="1" applyFill="1" applyBorder="1" applyAlignment="1" applyProtection="1">
      <alignment horizontal="center" vertical="center" wrapText="1"/>
      <protection hidden="1"/>
    </xf>
    <xf numFmtId="0" fontId="45" fillId="13" borderId="6" xfId="0" applyFont="1" applyFill="1" applyBorder="1" applyAlignment="1" applyProtection="1">
      <alignment horizontal="center" vertical="center" wrapText="1"/>
      <protection hidden="1"/>
    </xf>
    <xf numFmtId="0" fontId="45" fillId="13" borderId="7" xfId="0" applyFont="1" applyFill="1" applyBorder="1" applyAlignment="1" applyProtection="1">
      <alignment horizontal="center" vertical="center" wrapText="1"/>
      <protection hidden="1"/>
    </xf>
    <xf numFmtId="0" fontId="45" fillId="13" borderId="8" xfId="0" applyFont="1" applyFill="1" applyBorder="1" applyAlignment="1" applyProtection="1">
      <alignment horizontal="center" vertical="center" wrapText="1"/>
      <protection hidden="1"/>
    </xf>
    <xf numFmtId="0" fontId="40" fillId="17" borderId="27" xfId="0" applyFont="1" applyFill="1" applyBorder="1" applyAlignment="1">
      <alignment horizontal="center" vertical="center" textRotation="255"/>
    </xf>
    <xf numFmtId="0" fontId="40" fillId="17" borderId="34" xfId="0" applyFont="1" applyFill="1" applyBorder="1" applyAlignment="1">
      <alignment horizontal="center" vertical="center" textRotation="255"/>
    </xf>
    <xf numFmtId="0" fontId="40" fillId="17" borderId="31" xfId="0" applyFont="1" applyFill="1" applyBorder="1" applyAlignment="1">
      <alignment horizontal="center" vertical="center" textRotation="255"/>
    </xf>
    <xf numFmtId="0" fontId="40" fillId="19" borderId="27" xfId="0" applyFont="1" applyFill="1" applyBorder="1" applyAlignment="1">
      <alignment horizontal="center" vertical="center" textRotation="255"/>
    </xf>
    <xf numFmtId="0" fontId="40" fillId="19" borderId="34" xfId="0" applyFont="1" applyFill="1" applyBorder="1" applyAlignment="1">
      <alignment horizontal="center" vertical="center" textRotation="255"/>
    </xf>
    <xf numFmtId="0" fontId="40" fillId="19" borderId="31" xfId="0" applyFont="1" applyFill="1" applyBorder="1" applyAlignment="1">
      <alignment horizontal="center" vertical="center" textRotation="255"/>
    </xf>
    <xf numFmtId="0" fontId="40" fillId="28" borderId="27" xfId="0" applyFont="1" applyFill="1" applyBorder="1" applyAlignment="1">
      <alignment horizontal="center" vertical="center" textRotation="255"/>
    </xf>
    <xf numFmtId="0" fontId="40" fillId="28" borderId="34" xfId="0" applyFont="1" applyFill="1" applyBorder="1" applyAlignment="1">
      <alignment horizontal="center" vertical="center" textRotation="255"/>
    </xf>
    <xf numFmtId="0" fontId="40" fillId="28" borderId="31" xfId="0" applyFont="1" applyFill="1" applyBorder="1" applyAlignment="1">
      <alignment horizontal="center" vertical="center" textRotation="255"/>
    </xf>
    <xf numFmtId="0" fontId="28" fillId="7" borderId="35" xfId="0" applyFont="1" applyFill="1" applyBorder="1" applyAlignment="1">
      <alignment horizontal="center"/>
    </xf>
    <xf numFmtId="0" fontId="28" fillId="7" borderId="37" xfId="0" applyFont="1" applyFill="1" applyBorder="1" applyAlignment="1">
      <alignment horizontal="center"/>
    </xf>
    <xf numFmtId="0" fontId="70" fillId="5" borderId="1" xfId="0" applyFont="1" applyFill="1" applyBorder="1" applyAlignment="1" applyProtection="1">
      <alignment horizontal="left" vertical="top"/>
      <protection locked="0"/>
    </xf>
    <xf numFmtId="0" fontId="70" fillId="5" borderId="2" xfId="0" applyFont="1" applyFill="1" applyBorder="1" applyAlignment="1" applyProtection="1">
      <alignment horizontal="left" vertical="top"/>
      <protection locked="0"/>
    </xf>
    <xf numFmtId="0" fontId="70" fillId="5" borderId="3" xfId="0" applyFont="1" applyFill="1" applyBorder="1" applyAlignment="1" applyProtection="1">
      <alignment horizontal="left" vertical="top"/>
      <protection locked="0"/>
    </xf>
    <xf numFmtId="0" fontId="70" fillId="5" borderId="6" xfId="0" applyFont="1" applyFill="1" applyBorder="1" applyAlignment="1" applyProtection="1">
      <alignment horizontal="left" vertical="top"/>
      <protection locked="0"/>
    </xf>
    <xf numFmtId="0" fontId="70" fillId="5" borderId="7" xfId="0" applyFont="1" applyFill="1" applyBorder="1" applyAlignment="1" applyProtection="1">
      <alignment horizontal="left" vertical="top"/>
      <protection locked="0"/>
    </xf>
    <xf numFmtId="0" fontId="70" fillId="5" borderId="8" xfId="0" applyFont="1" applyFill="1" applyBorder="1" applyAlignment="1" applyProtection="1">
      <alignment horizontal="left" vertical="top"/>
      <protection locked="0"/>
    </xf>
    <xf numFmtId="0" fontId="28" fillId="28" borderId="27" xfId="0" applyFont="1" applyFill="1" applyBorder="1" applyAlignment="1">
      <alignment horizontal="center" vertical="center" wrapText="1"/>
    </xf>
    <xf numFmtId="0" fontId="28" fillId="28" borderId="30" xfId="0" applyFont="1" applyFill="1" applyBorder="1" applyAlignment="1">
      <alignment horizontal="center" vertical="center" wrapText="1"/>
    </xf>
    <xf numFmtId="0" fontId="44" fillId="31" borderId="35" xfId="0" applyFont="1" applyFill="1" applyBorder="1" applyAlignment="1">
      <alignment horizontal="center" vertical="center"/>
    </xf>
    <xf numFmtId="0" fontId="44" fillId="31" borderId="64" xfId="0" applyFont="1" applyFill="1" applyBorder="1" applyAlignment="1">
      <alignment horizontal="center" vertical="center"/>
    </xf>
    <xf numFmtId="0" fontId="0" fillId="5" borderId="40" xfId="0" applyFill="1" applyBorder="1" applyAlignment="1" applyProtection="1">
      <alignment horizontal="center"/>
      <protection locked="0"/>
    </xf>
    <xf numFmtId="0" fontId="0" fillId="5" borderId="41" xfId="0" applyFill="1" applyBorder="1" applyAlignment="1" applyProtection="1">
      <alignment horizontal="center"/>
      <protection locked="0"/>
    </xf>
    <xf numFmtId="0" fontId="28" fillId="19" borderId="27" xfId="0" applyFont="1" applyFill="1" applyBorder="1" applyAlignment="1">
      <alignment horizontal="center" vertical="center" wrapText="1"/>
    </xf>
    <xf numFmtId="0" fontId="28" fillId="19" borderId="30" xfId="0" applyFont="1" applyFill="1" applyBorder="1" applyAlignment="1">
      <alignment horizontal="center" vertical="center" wrapText="1"/>
    </xf>
    <xf numFmtId="0" fontId="44" fillId="20" borderId="39" xfId="0" applyFont="1" applyFill="1" applyBorder="1" applyAlignment="1">
      <alignment horizontal="center" vertical="center"/>
    </xf>
    <xf numFmtId="0" fontId="44" fillId="20" borderId="40" xfId="0" applyFont="1" applyFill="1" applyBorder="1" applyAlignment="1">
      <alignment horizontal="center" vertical="center"/>
    </xf>
    <xf numFmtId="0" fontId="31" fillId="8" borderId="35" xfId="0" applyFont="1" applyFill="1" applyBorder="1" applyAlignment="1">
      <alignment horizontal="center" vertical="center" wrapText="1"/>
    </xf>
    <xf numFmtId="0" fontId="31" fillId="8" borderId="36" xfId="0" applyFont="1" applyFill="1" applyBorder="1" applyAlignment="1">
      <alignment horizontal="center" vertical="center" wrapText="1"/>
    </xf>
    <xf numFmtId="0" fontId="31" fillId="8" borderId="37" xfId="0" applyFont="1" applyFill="1" applyBorder="1" applyAlignment="1">
      <alignment horizontal="center" vertical="center" wrapText="1"/>
    </xf>
    <xf numFmtId="0" fontId="43" fillId="2" borderId="35" xfId="0" applyFont="1" applyFill="1" applyBorder="1" applyAlignment="1">
      <alignment horizontal="center" vertical="center"/>
    </xf>
    <xf numFmtId="0" fontId="43" fillId="2" borderId="36" xfId="0" applyFont="1" applyFill="1" applyBorder="1" applyAlignment="1">
      <alignment horizontal="center" vertical="center"/>
    </xf>
    <xf numFmtId="0" fontId="28" fillId="17" borderId="27" xfId="0" applyFont="1" applyFill="1" applyBorder="1" applyAlignment="1">
      <alignment horizontal="center" vertical="center" wrapText="1"/>
    </xf>
    <xf numFmtId="0" fontId="28" fillId="17" borderId="30" xfId="0" applyFont="1" applyFill="1" applyBorder="1" applyAlignment="1">
      <alignment horizontal="center" vertical="center" wrapText="1"/>
    </xf>
    <xf numFmtId="0" fontId="43" fillId="2" borderId="35" xfId="0" applyFont="1" applyFill="1" applyBorder="1" applyAlignment="1">
      <alignment horizontal="center" vertical="center" wrapText="1"/>
    </xf>
    <xf numFmtId="0" fontId="43" fillId="2" borderId="36" xfId="0" applyFont="1" applyFill="1" applyBorder="1" applyAlignment="1">
      <alignment horizontal="center" vertical="center" wrapText="1"/>
    </xf>
    <xf numFmtId="0" fontId="43" fillId="2" borderId="37" xfId="0" applyFont="1" applyFill="1" applyBorder="1" applyAlignment="1">
      <alignment horizontal="center" vertical="center" wrapText="1"/>
    </xf>
    <xf numFmtId="0" fontId="31" fillId="8" borderId="35" xfId="0" applyFont="1" applyFill="1" applyBorder="1" applyAlignment="1">
      <alignment horizontal="center" vertical="center"/>
    </xf>
    <xf numFmtId="0" fontId="31" fillId="8" borderId="36" xfId="0" applyFont="1" applyFill="1" applyBorder="1" applyAlignment="1">
      <alignment horizontal="center" vertical="center"/>
    </xf>
    <xf numFmtId="0" fontId="51" fillId="5" borderId="35" xfId="0" applyFont="1" applyFill="1" applyBorder="1" applyAlignment="1" applyProtection="1">
      <alignment horizontal="center" vertical="center"/>
      <protection locked="0"/>
    </xf>
    <xf numFmtId="0" fontId="51" fillId="5" borderId="37" xfId="0" applyFont="1" applyFill="1" applyBorder="1" applyAlignment="1" applyProtection="1">
      <alignment horizontal="center" vertical="center"/>
      <protection locked="0"/>
    </xf>
    <xf numFmtId="168" fontId="51" fillId="6" borderId="35" xfId="0" applyNumberFormat="1" applyFont="1" applyFill="1" applyBorder="1" applyAlignment="1">
      <alignment horizontal="left" vertical="center" wrapText="1"/>
    </xf>
    <xf numFmtId="168" fontId="51" fillId="6" borderId="37" xfId="0" applyNumberFormat="1" applyFont="1" applyFill="1" applyBorder="1" applyAlignment="1">
      <alignment horizontal="left" vertical="center" wrapText="1"/>
    </xf>
    <xf numFmtId="0" fontId="44" fillId="18" borderId="35" xfId="0" applyFont="1" applyFill="1" applyBorder="1" applyAlignment="1">
      <alignment horizontal="left" vertical="center"/>
    </xf>
    <xf numFmtId="0" fontId="44" fillId="18" borderId="64" xfId="0" applyFont="1" applyFill="1" applyBorder="1" applyAlignment="1">
      <alignment horizontal="left" vertical="center"/>
    </xf>
    <xf numFmtId="0" fontId="31" fillId="8" borderId="37" xfId="0" applyFont="1" applyFill="1" applyBorder="1" applyAlignment="1">
      <alignment horizontal="center" vertical="center"/>
    </xf>
    <xf numFmtId="0" fontId="43" fillId="2" borderId="37" xfId="0" applyFont="1" applyFill="1" applyBorder="1" applyAlignment="1">
      <alignment horizontal="center" vertical="center"/>
    </xf>
    <xf numFmtId="0" fontId="49" fillId="11" borderId="35" xfId="0" applyFont="1" applyFill="1" applyBorder="1" applyAlignment="1">
      <alignment horizontal="center" vertical="center" wrapText="1"/>
    </xf>
    <xf numFmtId="0" fontId="49" fillId="11" borderId="36" xfId="0" applyFont="1" applyFill="1" applyBorder="1" applyAlignment="1">
      <alignment horizontal="center" vertical="center" wrapText="1"/>
    </xf>
    <xf numFmtId="0" fontId="49" fillId="11" borderId="37" xfId="0" applyFont="1" applyFill="1" applyBorder="1" applyAlignment="1">
      <alignment horizontal="center" vertical="center" wrapText="1"/>
    </xf>
    <xf numFmtId="44" fontId="49" fillId="6" borderId="35" xfId="0" applyNumberFormat="1" applyFont="1" applyFill="1" applyBorder="1" applyAlignment="1">
      <alignment horizontal="center" vertical="center"/>
    </xf>
    <xf numFmtId="44" fontId="49" fillId="6" borderId="37" xfId="0" applyNumberFormat="1" applyFont="1" applyFill="1" applyBorder="1" applyAlignment="1">
      <alignment horizontal="center" vertical="center"/>
    </xf>
    <xf numFmtId="49" fontId="26" fillId="23" borderId="35" xfId="0" applyNumberFormat="1" applyFont="1" applyFill="1" applyBorder="1" applyAlignment="1">
      <alignment horizontal="left" vertical="center"/>
    </xf>
    <xf numFmtId="49" fontId="26" fillId="23" borderId="36" xfId="0" applyNumberFormat="1" applyFont="1" applyFill="1" applyBorder="1" applyAlignment="1">
      <alignment horizontal="left" vertical="center"/>
    </xf>
    <xf numFmtId="49" fontId="26" fillId="23" borderId="37" xfId="0" applyNumberFormat="1" applyFont="1" applyFill="1" applyBorder="1" applyAlignment="1">
      <alignment horizontal="left" vertical="center"/>
    </xf>
    <xf numFmtId="0" fontId="99" fillId="2" borderId="39" xfId="0" applyFont="1" applyFill="1" applyBorder="1" applyAlignment="1">
      <alignment horizontal="center" vertical="center"/>
    </xf>
    <xf numFmtId="0" fontId="99" fillId="2" borderId="40" xfId="0" applyFont="1" applyFill="1" applyBorder="1" applyAlignment="1">
      <alignment horizontal="center" vertical="center"/>
    </xf>
    <xf numFmtId="0" fontId="26" fillId="11" borderId="35" xfId="0" applyFont="1" applyFill="1" applyBorder="1" applyAlignment="1">
      <alignment horizontal="center" vertical="center" wrapText="1"/>
    </xf>
    <xf numFmtId="0" fontId="26" fillId="11" borderId="36" xfId="0" applyFont="1" applyFill="1" applyBorder="1" applyAlignment="1">
      <alignment horizontal="center" vertical="center" wrapText="1"/>
    </xf>
    <xf numFmtId="0" fontId="26" fillId="11" borderId="64" xfId="0" applyFont="1" applyFill="1" applyBorder="1" applyAlignment="1">
      <alignment horizontal="center" vertical="center" wrapText="1"/>
    </xf>
    <xf numFmtId="44" fontId="26" fillId="5" borderId="63" xfId="0" applyNumberFormat="1" applyFont="1" applyFill="1" applyBorder="1" applyAlignment="1" applyProtection="1">
      <alignment horizontal="center" vertical="center"/>
      <protection locked="0"/>
    </xf>
    <xf numFmtId="44" fontId="26" fillId="5" borderId="37" xfId="0" applyNumberFormat="1" applyFont="1" applyFill="1" applyBorder="1" applyAlignment="1" applyProtection="1">
      <alignment horizontal="center" vertical="center"/>
      <protection locked="0"/>
    </xf>
    <xf numFmtId="44" fontId="49" fillId="6" borderId="35" xfId="0" applyNumberFormat="1" applyFont="1" applyFill="1" applyBorder="1" applyAlignment="1">
      <alignment horizontal="center"/>
    </xf>
    <xf numFmtId="44" fontId="49" fillId="6" borderId="37" xfId="0" applyNumberFormat="1" applyFont="1" applyFill="1" applyBorder="1" applyAlignment="1">
      <alignment horizontal="center"/>
    </xf>
    <xf numFmtId="0" fontId="50" fillId="6" borderId="35" xfId="0" applyFont="1" applyFill="1" applyBorder="1" applyAlignment="1">
      <alignment horizontal="left" vertical="center" wrapText="1"/>
    </xf>
    <xf numFmtId="0" fontId="50" fillId="6" borderId="36" xfId="0" applyFont="1" applyFill="1" applyBorder="1" applyAlignment="1">
      <alignment horizontal="left" vertical="center" wrapText="1"/>
    </xf>
    <xf numFmtId="0" fontId="50" fillId="6" borderId="37" xfId="0" applyFont="1" applyFill="1" applyBorder="1" applyAlignment="1">
      <alignment horizontal="left" vertical="center" wrapText="1"/>
    </xf>
    <xf numFmtId="0" fontId="49" fillId="10" borderId="1" xfId="0" applyFont="1" applyFill="1" applyBorder="1" applyAlignment="1">
      <alignment horizontal="center" vertical="center" wrapText="1"/>
    </xf>
    <xf numFmtId="0" fontId="49" fillId="10" borderId="2" xfId="0" applyFont="1" applyFill="1" applyBorder="1" applyAlignment="1">
      <alignment horizontal="center" vertical="center" wrapText="1"/>
    </xf>
    <xf numFmtId="0" fontId="49" fillId="10" borderId="3" xfId="0" applyFont="1" applyFill="1" applyBorder="1" applyAlignment="1">
      <alignment horizontal="center" vertical="center" wrapText="1"/>
    </xf>
    <xf numFmtId="0" fontId="49" fillId="10" borderId="15" xfId="0" applyFont="1" applyFill="1" applyBorder="1" applyAlignment="1">
      <alignment horizontal="center" vertical="center" wrapText="1"/>
    </xf>
    <xf numFmtId="0" fontId="49" fillId="10" borderId="17" xfId="0" applyFont="1" applyFill="1" applyBorder="1" applyAlignment="1">
      <alignment horizontal="center" vertical="center" wrapText="1"/>
    </xf>
    <xf numFmtId="0" fontId="49" fillId="10" borderId="21" xfId="0" applyFont="1" applyFill="1" applyBorder="1" applyAlignment="1">
      <alignment horizontal="center" vertical="center" wrapText="1"/>
    </xf>
    <xf numFmtId="0" fontId="98" fillId="0" borderId="0" xfId="0" applyFont="1" applyAlignment="1">
      <alignment horizontal="center"/>
    </xf>
    <xf numFmtId="0" fontId="26" fillId="2" borderId="35" xfId="0" applyFont="1" applyFill="1" applyBorder="1" applyAlignment="1">
      <alignment horizontal="center" vertical="center"/>
    </xf>
    <xf numFmtId="0" fontId="26" fillId="2" borderId="37" xfId="0" applyFont="1" applyFill="1" applyBorder="1" applyAlignment="1">
      <alignment horizontal="center" vertical="center"/>
    </xf>
    <xf numFmtId="0" fontId="27" fillId="0" borderId="0" xfId="0" applyFont="1" applyAlignment="1">
      <alignment horizontal="center"/>
    </xf>
    <xf numFmtId="0" fontId="49" fillId="11" borderId="35" xfId="0" applyFont="1" applyFill="1" applyBorder="1" applyAlignment="1">
      <alignment horizontal="left" vertical="center" wrapText="1"/>
    </xf>
    <xf numFmtId="0" fontId="49" fillId="11" borderId="36" xfId="0" applyFont="1" applyFill="1" applyBorder="1" applyAlignment="1">
      <alignment horizontal="left" vertical="center" wrapText="1"/>
    </xf>
    <xf numFmtId="0" fontId="49" fillId="11" borderId="37" xfId="0" applyFont="1" applyFill="1" applyBorder="1" applyAlignment="1">
      <alignment horizontal="left" vertical="center" wrapText="1"/>
    </xf>
    <xf numFmtId="0" fontId="26" fillId="5" borderId="35" xfId="0" applyFont="1" applyFill="1" applyBorder="1" applyAlignment="1" applyProtection="1">
      <alignment horizontal="center" vertical="center"/>
      <protection locked="0"/>
    </xf>
    <xf numFmtId="0" fontId="26" fillId="5" borderId="36" xfId="0" applyFont="1" applyFill="1" applyBorder="1" applyAlignment="1" applyProtection="1">
      <alignment horizontal="center" vertical="center"/>
      <protection locked="0"/>
    </xf>
    <xf numFmtId="0" fontId="26" fillId="5" borderId="37" xfId="0" applyFont="1" applyFill="1" applyBorder="1" applyAlignment="1" applyProtection="1">
      <alignment horizontal="center" vertical="center"/>
      <protection locked="0"/>
    </xf>
    <xf numFmtId="0" fontId="26" fillId="2" borderId="39" xfId="0" applyFont="1" applyFill="1" applyBorder="1" applyAlignment="1">
      <alignment horizontal="center" vertical="center"/>
    </xf>
    <xf numFmtId="0" fontId="26" fillId="2" borderId="40" xfId="0" applyFont="1" applyFill="1" applyBorder="1" applyAlignment="1">
      <alignment horizontal="center" vertical="center"/>
    </xf>
    <xf numFmtId="0" fontId="49" fillId="11" borderId="35" xfId="0" applyFont="1" applyFill="1" applyBorder="1" applyAlignment="1">
      <alignment horizontal="center" vertical="center"/>
    </xf>
    <xf numFmtId="0" fontId="49" fillId="11" borderId="36" xfId="0" applyFont="1" applyFill="1" applyBorder="1" applyAlignment="1">
      <alignment horizontal="center" vertical="center"/>
    </xf>
    <xf numFmtId="0" fontId="49" fillId="11" borderId="37" xfId="0" applyFont="1" applyFill="1" applyBorder="1" applyAlignment="1">
      <alignment horizontal="center" vertical="center"/>
    </xf>
    <xf numFmtId="44" fontId="50" fillId="13" borderId="35" xfId="0" applyNumberFormat="1" applyFont="1" applyFill="1" applyBorder="1" applyAlignment="1">
      <alignment horizontal="center" vertical="center" wrapText="1"/>
    </xf>
    <xf numFmtId="44" fontId="50" fillId="13" borderId="36" xfId="0" applyNumberFormat="1" applyFont="1" applyFill="1" applyBorder="1" applyAlignment="1">
      <alignment horizontal="center" vertical="center" wrapText="1"/>
    </xf>
    <xf numFmtId="44" fontId="50" fillId="13" borderId="37" xfId="0" applyNumberFormat="1" applyFont="1" applyFill="1" applyBorder="1" applyAlignment="1">
      <alignment horizontal="center" vertical="center" wrapText="1"/>
    </xf>
    <xf numFmtId="0" fontId="100" fillId="11" borderId="35" xfId="0" applyFont="1" applyFill="1" applyBorder="1" applyAlignment="1">
      <alignment horizontal="center" vertical="center" wrapText="1"/>
    </xf>
    <xf numFmtId="0" fontId="100" fillId="11" borderId="36" xfId="0" applyFont="1" applyFill="1" applyBorder="1" applyAlignment="1">
      <alignment horizontal="center" vertical="center" wrapText="1"/>
    </xf>
    <xf numFmtId="0" fontId="100" fillId="11" borderId="64" xfId="0" applyFont="1" applyFill="1" applyBorder="1" applyAlignment="1">
      <alignment horizontal="center" vertical="center" wrapText="1"/>
    </xf>
    <xf numFmtId="44" fontId="58" fillId="24" borderId="19" xfId="0" applyNumberFormat="1" applyFont="1" applyFill="1" applyBorder="1" applyAlignment="1">
      <alignment horizontal="center" vertical="center"/>
    </xf>
    <xf numFmtId="44" fontId="58" fillId="16" borderId="19" xfId="0" applyNumberFormat="1" applyFont="1" applyFill="1" applyBorder="1" applyAlignment="1">
      <alignment horizontal="center" vertical="center"/>
    </xf>
    <xf numFmtId="44" fontId="100" fillId="6" borderId="40" xfId="0" applyNumberFormat="1" applyFont="1" applyFill="1" applyBorder="1" applyAlignment="1">
      <alignment horizontal="center" vertical="center"/>
    </xf>
    <xf numFmtId="44" fontId="100" fillId="6" borderId="41" xfId="0" applyNumberFormat="1" applyFont="1" applyFill="1" applyBorder="1" applyAlignment="1">
      <alignment horizontal="center" vertical="center"/>
    </xf>
    <xf numFmtId="44" fontId="26" fillId="6" borderId="63" xfId="0" applyNumberFormat="1" applyFont="1" applyFill="1" applyBorder="1" applyAlignment="1">
      <alignment horizontal="center" vertical="center"/>
    </xf>
    <xf numFmtId="44" fontId="26" fillId="6" borderId="37" xfId="0" applyNumberFormat="1" applyFont="1" applyFill="1" applyBorder="1" applyAlignment="1">
      <alignment horizontal="center" vertical="center"/>
    </xf>
    <xf numFmtId="0" fontId="28" fillId="16" borderId="46" xfId="0" applyFont="1" applyFill="1" applyBorder="1" applyAlignment="1">
      <alignment horizontal="center" vertical="center"/>
    </xf>
    <xf numFmtId="4" fontId="26" fillId="11" borderId="4" xfId="0" applyNumberFormat="1" applyFont="1" applyFill="1" applyBorder="1" applyAlignment="1">
      <alignment horizontal="center" vertical="center" wrapText="1"/>
    </xf>
    <xf numFmtId="4" fontId="26" fillId="11" borderId="12" xfId="0" applyNumberFormat="1" applyFont="1" applyFill="1" applyBorder="1" applyAlignment="1">
      <alignment horizontal="center" vertical="center" wrapText="1"/>
    </xf>
    <xf numFmtId="4" fontId="26" fillId="11" borderId="5" xfId="0" applyNumberFormat="1" applyFont="1" applyFill="1" applyBorder="1" applyAlignment="1">
      <alignment horizontal="center" vertical="center" wrapText="1"/>
    </xf>
    <xf numFmtId="44" fontId="58" fillId="6" borderId="19" xfId="0" applyNumberFormat="1" applyFont="1" applyFill="1" applyBorder="1" applyAlignment="1">
      <alignment horizontal="center" vertical="center"/>
    </xf>
    <xf numFmtId="0" fontId="49" fillId="29" borderId="45" xfId="0" applyFont="1" applyFill="1" applyBorder="1" applyAlignment="1">
      <alignment horizontal="center" vertical="center"/>
    </xf>
    <xf numFmtId="44" fontId="58" fillId="6" borderId="22" xfId="0" applyNumberFormat="1" applyFont="1" applyFill="1" applyBorder="1" applyAlignment="1">
      <alignment horizontal="center"/>
    </xf>
    <xf numFmtId="44" fontId="58" fillId="6" borderId="16" xfId="0" applyNumberFormat="1" applyFont="1" applyFill="1" applyBorder="1" applyAlignment="1">
      <alignment horizontal="center"/>
    </xf>
    <xf numFmtId="44" fontId="49" fillId="16" borderId="19" xfId="0" applyNumberFormat="1" applyFont="1" applyFill="1" applyBorder="1" applyAlignment="1">
      <alignment horizontal="center" vertical="center"/>
    </xf>
    <xf numFmtId="0" fontId="49" fillId="23" borderId="19" xfId="0" applyFont="1" applyFill="1" applyBorder="1" applyAlignment="1">
      <alignment horizontal="center" vertical="center" wrapText="1"/>
    </xf>
    <xf numFmtId="0" fontId="49" fillId="23" borderId="24" xfId="0" applyFont="1" applyFill="1" applyBorder="1" applyAlignment="1">
      <alignment horizontal="center" vertical="center" wrapText="1"/>
    </xf>
    <xf numFmtId="0" fontId="49" fillId="23" borderId="70" xfId="0" applyFont="1" applyFill="1" applyBorder="1" applyAlignment="1">
      <alignment horizontal="center" vertical="center" wrapText="1"/>
    </xf>
    <xf numFmtId="0" fontId="49" fillId="23" borderId="20" xfId="0" applyFont="1" applyFill="1" applyBorder="1" applyAlignment="1">
      <alignment horizontal="center" vertical="center" wrapText="1"/>
    </xf>
    <xf numFmtId="44" fontId="58" fillId="16" borderId="50" xfId="0" applyNumberFormat="1" applyFont="1" applyFill="1" applyBorder="1" applyAlignment="1">
      <alignment horizontal="center" vertical="center"/>
    </xf>
    <xf numFmtId="44" fontId="58" fillId="16" borderId="23" xfId="0" applyNumberFormat="1" applyFont="1" applyFill="1" applyBorder="1" applyAlignment="1">
      <alignment horizontal="center" vertical="center"/>
    </xf>
    <xf numFmtId="44" fontId="58" fillId="16" borderId="47" xfId="0" applyNumberFormat="1" applyFont="1" applyFill="1" applyBorder="1" applyAlignment="1">
      <alignment horizontal="center" vertical="center"/>
    </xf>
    <xf numFmtId="44" fontId="58" fillId="16" borderId="66" xfId="0" applyNumberFormat="1" applyFont="1" applyFill="1" applyBorder="1" applyAlignment="1">
      <alignment horizontal="center" vertical="center"/>
    </xf>
    <xf numFmtId="44" fontId="58" fillId="16" borderId="0" xfId="0" applyNumberFormat="1" applyFont="1" applyFill="1" applyAlignment="1">
      <alignment horizontal="center" vertical="center"/>
    </xf>
    <xf numFmtId="44" fontId="58" fillId="16" borderId="67" xfId="0" applyNumberFormat="1" applyFont="1" applyFill="1" applyBorder="1" applyAlignment="1">
      <alignment horizontal="center" vertical="center"/>
    </xf>
    <xf numFmtId="44" fontId="58" fillId="16" borderId="18" xfId="0" applyNumberFormat="1" applyFont="1" applyFill="1" applyBorder="1" applyAlignment="1">
      <alignment horizontal="center" vertical="center"/>
    </xf>
    <xf numFmtId="44" fontId="58" fillId="16" borderId="17" xfId="0" applyNumberFormat="1" applyFont="1" applyFill="1" applyBorder="1" applyAlignment="1">
      <alignment horizontal="center" vertical="center"/>
    </xf>
    <xf numFmtId="44" fontId="58" fillId="16" borderId="49" xfId="0" applyNumberFormat="1" applyFont="1" applyFill="1" applyBorder="1" applyAlignment="1">
      <alignment horizontal="center" vertical="center"/>
    </xf>
    <xf numFmtId="44" fontId="58" fillId="16" borderId="24" xfId="0" applyNumberFormat="1" applyFont="1" applyFill="1" applyBorder="1" applyAlignment="1">
      <alignment horizontal="center"/>
    </xf>
    <xf numFmtId="44" fontId="58" fillId="16" borderId="70" xfId="0" applyNumberFormat="1" applyFont="1" applyFill="1" applyBorder="1" applyAlignment="1">
      <alignment horizontal="center"/>
    </xf>
    <xf numFmtId="44" fontId="58" fillId="16" borderId="20" xfId="0" applyNumberFormat="1" applyFont="1" applyFill="1" applyBorder="1" applyAlignment="1">
      <alignment horizontal="center"/>
    </xf>
    <xf numFmtId="44" fontId="49" fillId="32" borderId="43" xfId="0" applyNumberFormat="1" applyFont="1" applyFill="1" applyBorder="1" applyAlignment="1">
      <alignment horizontal="center" vertical="center"/>
    </xf>
    <xf numFmtId="44" fontId="49" fillId="32" borderId="71" xfId="0" applyNumberFormat="1" applyFont="1" applyFill="1" applyBorder="1" applyAlignment="1">
      <alignment horizontal="center" vertical="center"/>
    </xf>
    <xf numFmtId="44" fontId="49" fillId="32" borderId="53" xfId="0" applyNumberFormat="1" applyFont="1" applyFill="1" applyBorder="1" applyAlignment="1">
      <alignment horizontal="center" vertical="center"/>
    </xf>
    <xf numFmtId="44" fontId="49" fillId="32" borderId="63" xfId="0" applyNumberFormat="1" applyFont="1" applyFill="1" applyBorder="1" applyAlignment="1">
      <alignment horizontal="center" vertical="center"/>
    </xf>
    <xf numFmtId="44" fontId="49" fillId="32" borderId="36" xfId="0" applyNumberFormat="1" applyFont="1" applyFill="1" applyBorder="1" applyAlignment="1">
      <alignment horizontal="center" vertical="center"/>
    </xf>
    <xf numFmtId="44" fontId="49" fillId="32" borderId="64" xfId="0" applyNumberFormat="1" applyFont="1" applyFill="1" applyBorder="1" applyAlignment="1">
      <alignment horizontal="center" vertical="center"/>
    </xf>
    <xf numFmtId="0" fontId="99" fillId="35" borderId="35" xfId="0" applyFont="1" applyFill="1" applyBorder="1" applyAlignment="1">
      <alignment horizontal="center" vertical="center"/>
    </xf>
    <xf numFmtId="0" fontId="99" fillId="35" borderId="36" xfId="0" applyFont="1" applyFill="1" applyBorder="1" applyAlignment="1">
      <alignment horizontal="center" vertical="center"/>
    </xf>
    <xf numFmtId="0" fontId="99" fillId="35" borderId="37" xfId="0" applyFont="1" applyFill="1" applyBorder="1" applyAlignment="1">
      <alignment horizontal="center" vertical="center"/>
    </xf>
    <xf numFmtId="44" fontId="49" fillId="6" borderId="19" xfId="0" applyNumberFormat="1" applyFont="1" applyFill="1" applyBorder="1" applyAlignment="1">
      <alignment horizontal="center"/>
    </xf>
    <xf numFmtId="44" fontId="58" fillId="24" borderId="13" xfId="0" applyNumberFormat="1" applyFont="1" applyFill="1" applyBorder="1" applyAlignment="1">
      <alignment horizontal="center" vertical="center"/>
    </xf>
    <xf numFmtId="44" fontId="94" fillId="24" borderId="40" xfId="0" applyNumberFormat="1" applyFont="1" applyFill="1" applyBorder="1" applyAlignment="1">
      <alignment horizontal="center" vertical="center"/>
    </xf>
    <xf numFmtId="1" fontId="58" fillId="6" borderId="22" xfId="0" applyNumberFormat="1" applyFont="1" applyFill="1" applyBorder="1" applyAlignment="1">
      <alignment horizontal="center" vertical="center"/>
    </xf>
    <xf numFmtId="1" fontId="58" fillId="6" borderId="16" xfId="0" applyNumberFormat="1" applyFont="1" applyFill="1" applyBorder="1" applyAlignment="1">
      <alignment horizontal="center" vertical="center"/>
    </xf>
    <xf numFmtId="0" fontId="99" fillId="8" borderId="35" xfId="0" applyFont="1" applyFill="1" applyBorder="1" applyAlignment="1">
      <alignment horizontal="center" vertical="center" wrapText="1"/>
    </xf>
    <xf numFmtId="0" fontId="99" fillId="8" borderId="36" xfId="0" applyFont="1" applyFill="1" applyBorder="1" applyAlignment="1">
      <alignment horizontal="center" vertical="center" wrapText="1"/>
    </xf>
    <xf numFmtId="0" fontId="99" fillId="8" borderId="37" xfId="0" applyFont="1" applyFill="1" applyBorder="1" applyAlignment="1">
      <alignment horizontal="center" vertical="center" wrapText="1"/>
    </xf>
    <xf numFmtId="0" fontId="49" fillId="5" borderId="1" xfId="0" applyFont="1" applyFill="1" applyBorder="1" applyAlignment="1" applyProtection="1">
      <alignment horizontal="left" vertical="top"/>
      <protection locked="0"/>
    </xf>
    <xf numFmtId="0" fontId="49" fillId="5" borderId="2" xfId="0" applyFont="1" applyFill="1" applyBorder="1" applyAlignment="1" applyProtection="1">
      <alignment horizontal="left" vertical="top"/>
      <protection locked="0"/>
    </xf>
    <xf numFmtId="0" fontId="49" fillId="5" borderId="3" xfId="0" applyFont="1" applyFill="1" applyBorder="1" applyAlignment="1" applyProtection="1">
      <alignment horizontal="left" vertical="top"/>
      <protection locked="0"/>
    </xf>
    <xf numFmtId="0" fontId="49" fillId="5" borderId="14" xfId="0" applyFont="1" applyFill="1" applyBorder="1" applyAlignment="1" applyProtection="1">
      <alignment horizontal="left" vertical="top"/>
      <protection locked="0"/>
    </xf>
    <xf numFmtId="0" fontId="49" fillId="5" borderId="0" xfId="0" applyFont="1" applyFill="1" applyAlignment="1" applyProtection="1">
      <alignment horizontal="left" vertical="top"/>
      <protection locked="0"/>
    </xf>
    <xf numFmtId="0" fontId="49" fillId="5" borderId="25" xfId="0" applyFont="1" applyFill="1" applyBorder="1" applyAlignment="1" applyProtection="1">
      <alignment horizontal="left" vertical="top"/>
      <protection locked="0"/>
    </xf>
    <xf numFmtId="0" fontId="49" fillId="5" borderId="6" xfId="0" applyFont="1" applyFill="1" applyBorder="1" applyAlignment="1" applyProtection="1">
      <alignment horizontal="left" vertical="top"/>
      <protection locked="0"/>
    </xf>
    <xf numFmtId="0" fontId="49" fillId="5" borderId="7" xfId="0" applyFont="1" applyFill="1" applyBorder="1" applyAlignment="1" applyProtection="1">
      <alignment horizontal="left" vertical="top"/>
      <protection locked="0"/>
    </xf>
    <xf numFmtId="0" fontId="49" fillId="5" borderId="8" xfId="0" applyFont="1" applyFill="1" applyBorder="1" applyAlignment="1" applyProtection="1">
      <alignment horizontal="left" vertical="top"/>
      <protection locked="0"/>
    </xf>
    <xf numFmtId="0" fontId="106" fillId="0" borderId="35" xfId="0" applyFont="1" applyBorder="1" applyAlignment="1">
      <alignment horizontal="center" vertical="top" wrapText="1"/>
    </xf>
    <xf numFmtId="0" fontId="106" fillId="0" borderId="36" xfId="0" applyFont="1" applyBorder="1" applyAlignment="1">
      <alignment horizontal="center" vertical="top" wrapText="1"/>
    </xf>
    <xf numFmtId="44" fontId="106" fillId="0" borderId="36" xfId="0" applyNumberFormat="1" applyFont="1" applyBorder="1" applyAlignment="1">
      <alignment horizontal="center" vertical="top"/>
    </xf>
    <xf numFmtId="0" fontId="106" fillId="0" borderId="36" xfId="0" applyFont="1" applyBorder="1" applyAlignment="1">
      <alignment horizontal="center" vertical="top"/>
    </xf>
    <xf numFmtId="4" fontId="26" fillId="11" borderId="1" xfId="0" applyNumberFormat="1" applyFont="1" applyFill="1" applyBorder="1" applyAlignment="1">
      <alignment horizontal="center" vertical="center" wrapText="1"/>
    </xf>
    <xf numFmtId="4" fontId="26" fillId="11" borderId="2" xfId="0" applyNumberFormat="1" applyFont="1" applyFill="1" applyBorder="1" applyAlignment="1">
      <alignment horizontal="center" vertical="center" wrapText="1"/>
    </xf>
    <xf numFmtId="4" fontId="26" fillId="11" borderId="3" xfId="0" applyNumberFormat="1" applyFont="1" applyFill="1" applyBorder="1" applyAlignment="1">
      <alignment horizontal="center" vertical="center" wrapText="1"/>
    </xf>
    <xf numFmtId="4" fontId="26" fillId="11" borderId="14" xfId="0" applyNumberFormat="1" applyFont="1" applyFill="1" applyBorder="1" applyAlignment="1">
      <alignment horizontal="center" vertical="center" wrapText="1"/>
    </xf>
    <xf numFmtId="4" fontId="26" fillId="11" borderId="0" xfId="0" applyNumberFormat="1" applyFont="1" applyFill="1" applyAlignment="1">
      <alignment horizontal="center" vertical="center" wrapText="1"/>
    </xf>
    <xf numFmtId="4" fontId="26" fillId="11" borderId="25" xfId="0" applyNumberFormat="1" applyFont="1" applyFill="1" applyBorder="1" applyAlignment="1">
      <alignment horizontal="center" vertical="center" wrapText="1"/>
    </xf>
    <xf numFmtId="4" fontId="26" fillId="11" borderId="15" xfId="0" applyNumberFormat="1" applyFont="1" applyFill="1" applyBorder="1" applyAlignment="1">
      <alignment horizontal="center" vertical="center" wrapText="1"/>
    </xf>
    <xf numFmtId="4" fontId="26" fillId="11" borderId="17" xfId="0" applyNumberFormat="1" applyFont="1" applyFill="1" applyBorder="1" applyAlignment="1">
      <alignment horizontal="center" vertical="center" wrapText="1"/>
    </xf>
    <xf numFmtId="4" fontId="26" fillId="11" borderId="21" xfId="0" applyNumberFormat="1" applyFont="1" applyFill="1" applyBorder="1" applyAlignment="1">
      <alignment horizontal="center" vertical="center" wrapText="1"/>
    </xf>
    <xf numFmtId="4" fontId="26" fillId="11" borderId="45" xfId="0" applyNumberFormat="1" applyFont="1" applyFill="1" applyBorder="1" applyAlignment="1">
      <alignment horizontal="center" vertical="center" wrapText="1"/>
    </xf>
    <xf numFmtId="4" fontId="26" fillId="11" borderId="19" xfId="0" applyNumberFormat="1" applyFont="1" applyFill="1" applyBorder="1" applyAlignment="1">
      <alignment horizontal="center" vertical="center" wrapText="1"/>
    </xf>
    <xf numFmtId="4" fontId="26" fillId="11" borderId="46" xfId="0" applyNumberFormat="1" applyFont="1" applyFill="1" applyBorder="1" applyAlignment="1">
      <alignment horizontal="center" vertical="center" wrapText="1"/>
    </xf>
    <xf numFmtId="1" fontId="99" fillId="5" borderId="63" xfId="0" applyNumberFormat="1" applyFont="1" applyFill="1" applyBorder="1" applyAlignment="1" applyProtection="1">
      <alignment horizontal="center" vertical="center"/>
      <protection locked="0"/>
    </xf>
    <xf numFmtId="1" fontId="99" fillId="5" borderId="36" xfId="0" applyNumberFormat="1" applyFont="1" applyFill="1" applyBorder="1" applyAlignment="1" applyProtection="1">
      <alignment horizontal="center" vertical="center"/>
      <protection locked="0"/>
    </xf>
    <xf numFmtId="14" fontId="102" fillId="5" borderId="63" xfId="0" applyNumberFormat="1" applyFont="1" applyFill="1" applyBorder="1" applyAlignment="1" applyProtection="1">
      <alignment horizontal="center"/>
      <protection locked="0"/>
    </xf>
    <xf numFmtId="14" fontId="102" fillId="5" borderId="36" xfId="0" applyNumberFormat="1" applyFont="1" applyFill="1" applyBorder="1" applyAlignment="1" applyProtection="1">
      <alignment horizontal="center"/>
      <protection locked="0"/>
    </xf>
    <xf numFmtId="14" fontId="102" fillId="5" borderId="37" xfId="0" applyNumberFormat="1" applyFont="1" applyFill="1" applyBorder="1" applyAlignment="1" applyProtection="1">
      <alignment horizontal="center"/>
      <protection locked="0"/>
    </xf>
    <xf numFmtId="0" fontId="26" fillId="5" borderId="40" xfId="0" applyFont="1" applyFill="1" applyBorder="1" applyAlignment="1" applyProtection="1">
      <alignment horizontal="center" vertical="center" wrapText="1"/>
      <protection locked="0"/>
    </xf>
    <xf numFmtId="0" fontId="26" fillId="5" borderId="41" xfId="0" applyFont="1" applyFill="1" applyBorder="1" applyAlignment="1" applyProtection="1">
      <alignment horizontal="center" vertical="center" wrapText="1"/>
      <protection locked="0"/>
    </xf>
    <xf numFmtId="44" fontId="58" fillId="6" borderId="51" xfId="0" applyNumberFormat="1" applyFont="1" applyFill="1" applyBorder="1" applyAlignment="1">
      <alignment horizontal="center"/>
    </xf>
    <xf numFmtId="44" fontId="58" fillId="6" borderId="59" xfId="0" applyNumberFormat="1" applyFont="1" applyFill="1" applyBorder="1" applyAlignment="1">
      <alignment horizontal="center"/>
    </xf>
    <xf numFmtId="0" fontId="28" fillId="6" borderId="4" xfId="0" applyFont="1" applyFill="1" applyBorder="1" applyAlignment="1">
      <alignment horizontal="left" vertical="center"/>
    </xf>
    <xf numFmtId="0" fontId="28" fillId="6" borderId="12" xfId="0" applyFont="1" applyFill="1" applyBorder="1" applyAlignment="1">
      <alignment horizontal="left" vertical="center"/>
    </xf>
    <xf numFmtId="0" fontId="62" fillId="6" borderId="45" xfId="0" applyFont="1" applyFill="1" applyBorder="1" applyAlignment="1">
      <alignment horizontal="left" vertical="center"/>
    </xf>
    <xf numFmtId="0" fontId="62" fillId="6" borderId="19" xfId="0" applyFont="1" applyFill="1" applyBorder="1" applyAlignment="1">
      <alignment horizontal="left" vertical="center"/>
    </xf>
    <xf numFmtId="0" fontId="62" fillId="6" borderId="9" xfId="0" applyFont="1" applyFill="1" applyBorder="1" applyAlignment="1">
      <alignment horizontal="left" vertical="center" wrapText="1"/>
    </xf>
    <xf numFmtId="0" fontId="62" fillId="6" borderId="13" xfId="0" applyFont="1" applyFill="1" applyBorder="1" applyAlignment="1">
      <alignment horizontal="left" vertical="center" wrapText="1"/>
    </xf>
    <xf numFmtId="0" fontId="64" fillId="17" borderId="35" xfId="0" applyFont="1" applyFill="1" applyBorder="1" applyAlignment="1">
      <alignment horizontal="center" wrapText="1"/>
    </xf>
    <xf numFmtId="0" fontId="63" fillId="17" borderId="36" xfId="0" applyFont="1" applyFill="1" applyBorder="1" applyAlignment="1">
      <alignment horizontal="center" wrapText="1"/>
    </xf>
    <xf numFmtId="0" fontId="63" fillId="17" borderId="37" xfId="0" applyFont="1" applyFill="1" applyBorder="1" applyAlignment="1">
      <alignment horizontal="center" wrapText="1"/>
    </xf>
    <xf numFmtId="44" fontId="55" fillId="6" borderId="35" xfId="0" applyNumberFormat="1" applyFont="1" applyFill="1" applyBorder="1" applyAlignment="1">
      <alignment horizontal="center"/>
    </xf>
    <xf numFmtId="44" fontId="55" fillId="6" borderId="36" xfId="0" applyNumberFormat="1" applyFont="1" applyFill="1" applyBorder="1" applyAlignment="1">
      <alignment horizontal="center"/>
    </xf>
    <xf numFmtId="44" fontId="55" fillId="6" borderId="37" xfId="0" applyNumberFormat="1" applyFont="1" applyFill="1" applyBorder="1" applyAlignment="1">
      <alignment horizontal="center"/>
    </xf>
    <xf numFmtId="0" fontId="27" fillId="5" borderId="35" xfId="0" applyFont="1" applyFill="1" applyBorder="1" applyAlignment="1" applyProtection="1">
      <alignment horizontal="center"/>
      <protection locked="0"/>
    </xf>
    <xf numFmtId="0" fontId="27" fillId="5" borderId="37" xfId="0" applyFont="1" applyFill="1" applyBorder="1" applyAlignment="1" applyProtection="1">
      <alignment horizontal="center"/>
      <protection locked="0"/>
    </xf>
    <xf numFmtId="0" fontId="28" fillId="17" borderId="4" xfId="0" applyFont="1" applyFill="1" applyBorder="1" applyAlignment="1">
      <alignment horizontal="center" vertical="center" wrapText="1"/>
    </xf>
    <xf numFmtId="0" fontId="28" fillId="17" borderId="9" xfId="0" applyFont="1" applyFill="1" applyBorder="1" applyAlignment="1">
      <alignment horizontal="center" vertical="center" wrapText="1"/>
    </xf>
    <xf numFmtId="0" fontId="28" fillId="17" borderId="12" xfId="0" applyFont="1" applyFill="1" applyBorder="1" applyAlignment="1">
      <alignment horizontal="center" vertical="center" wrapText="1"/>
    </xf>
    <xf numFmtId="0" fontId="28" fillId="17" borderId="13" xfId="0" applyFont="1" applyFill="1" applyBorder="1" applyAlignment="1">
      <alignment horizontal="center" vertical="center" wrapText="1"/>
    </xf>
    <xf numFmtId="0" fontId="28" fillId="17" borderId="38" xfId="0" applyFont="1" applyFill="1" applyBorder="1" applyAlignment="1">
      <alignment horizontal="center" vertical="center"/>
    </xf>
    <xf numFmtId="0" fontId="28" fillId="17" borderId="42" xfId="0" applyFont="1" applyFill="1" applyBorder="1" applyAlignment="1">
      <alignment horizontal="center" vertical="center"/>
    </xf>
    <xf numFmtId="0" fontId="28" fillId="5" borderId="36" xfId="0" applyFont="1" applyFill="1" applyBorder="1" applyAlignment="1" applyProtection="1">
      <alignment horizontal="center"/>
      <protection locked="0"/>
    </xf>
    <xf numFmtId="0" fontId="28" fillId="5" borderId="37" xfId="0" applyFont="1" applyFill="1" applyBorder="1" applyAlignment="1" applyProtection="1">
      <alignment horizontal="center"/>
      <protection locked="0"/>
    </xf>
    <xf numFmtId="0" fontId="28" fillId="17" borderId="39" xfId="0" applyFont="1" applyFill="1" applyBorder="1" applyAlignment="1">
      <alignment horizontal="center"/>
    </xf>
    <xf numFmtId="0" fontId="28" fillId="17" borderId="40" xfId="0" applyFont="1" applyFill="1" applyBorder="1" applyAlignment="1">
      <alignment horizontal="center"/>
    </xf>
    <xf numFmtId="0" fontId="55" fillId="6" borderId="40" xfId="0" applyFont="1" applyFill="1" applyBorder="1" applyAlignment="1">
      <alignment horizontal="center"/>
    </xf>
    <xf numFmtId="0" fontId="55" fillId="6" borderId="41" xfId="0" applyFont="1" applyFill="1" applyBorder="1" applyAlignment="1">
      <alignment horizontal="center"/>
    </xf>
    <xf numFmtId="0" fontId="49" fillId="17" borderId="4" xfId="0" applyFont="1" applyFill="1" applyBorder="1" applyAlignment="1">
      <alignment horizontal="left" vertical="center" wrapText="1"/>
    </xf>
    <xf numFmtId="0" fontId="49" fillId="17" borderId="12" xfId="0" applyFont="1" applyFill="1" applyBorder="1" applyAlignment="1">
      <alignment horizontal="left" vertical="center" wrapText="1"/>
    </xf>
    <xf numFmtId="0" fontId="49" fillId="17" borderId="5" xfId="0" applyFont="1" applyFill="1" applyBorder="1" applyAlignment="1">
      <alignment horizontal="left" vertical="center" wrapText="1"/>
    </xf>
    <xf numFmtId="44" fontId="55" fillId="6" borderId="2" xfId="0" applyNumberFormat="1" applyFont="1" applyFill="1" applyBorder="1" applyAlignment="1">
      <alignment horizontal="center"/>
    </xf>
    <xf numFmtId="44" fontId="55" fillId="6" borderId="3" xfId="0" applyNumberFormat="1" applyFont="1" applyFill="1" applyBorder="1" applyAlignment="1">
      <alignment horizontal="center"/>
    </xf>
    <xf numFmtId="44" fontId="55" fillId="6" borderId="7" xfId="0" applyNumberFormat="1" applyFont="1" applyFill="1" applyBorder="1" applyAlignment="1">
      <alignment horizontal="center"/>
    </xf>
    <xf numFmtId="44" fontId="55" fillId="6" borderId="8" xfId="0" applyNumberFormat="1" applyFont="1" applyFill="1" applyBorder="1" applyAlignment="1">
      <alignment horizontal="center"/>
    </xf>
    <xf numFmtId="0" fontId="96" fillId="17" borderId="9" xfId="0" applyFont="1" applyFill="1" applyBorder="1" applyAlignment="1">
      <alignment horizontal="left" vertical="center" wrapText="1"/>
    </xf>
    <xf numFmtId="0" fontId="96" fillId="17" borderId="13" xfId="0" applyFont="1" applyFill="1" applyBorder="1" applyAlignment="1">
      <alignment horizontal="left" vertical="center" wrapText="1"/>
    </xf>
    <xf numFmtId="0" fontId="96" fillId="17" borderId="10" xfId="0" applyFont="1" applyFill="1" applyBorder="1" applyAlignment="1">
      <alignment horizontal="left" vertical="center" wrapText="1"/>
    </xf>
    <xf numFmtId="0" fontId="44" fillId="18" borderId="35" xfId="0" applyFont="1" applyFill="1" applyBorder="1" applyAlignment="1">
      <alignment horizontal="center" vertical="center"/>
    </xf>
    <xf numFmtId="0" fontId="44" fillId="18" borderId="36" xfId="0" applyFont="1" applyFill="1" applyBorder="1" applyAlignment="1">
      <alignment horizontal="center" vertical="center"/>
    </xf>
    <xf numFmtId="0" fontId="44" fillId="18" borderId="37" xfId="0" applyFont="1" applyFill="1" applyBorder="1" applyAlignment="1">
      <alignment horizontal="center" vertical="center"/>
    </xf>
    <xf numFmtId="0" fontId="51" fillId="5" borderId="35" xfId="0" applyFont="1" applyFill="1" applyBorder="1" applyAlignment="1" applyProtection="1">
      <alignment horizontal="left" vertical="center"/>
      <protection locked="0"/>
    </xf>
    <xf numFmtId="0" fontId="51" fillId="5" borderId="36" xfId="0" applyFont="1" applyFill="1" applyBorder="1" applyAlignment="1" applyProtection="1">
      <alignment horizontal="left" vertical="center"/>
      <protection locked="0"/>
    </xf>
    <xf numFmtId="0" fontId="51" fillId="5" borderId="37" xfId="0" applyFont="1" applyFill="1" applyBorder="1" applyAlignment="1" applyProtection="1">
      <alignment horizontal="left" vertical="center"/>
      <protection locked="0"/>
    </xf>
    <xf numFmtId="0" fontId="28" fillId="17" borderId="1" xfId="0" applyFont="1" applyFill="1" applyBorder="1" applyAlignment="1">
      <alignment horizontal="center" vertical="center" wrapText="1"/>
    </xf>
    <xf numFmtId="0" fontId="28" fillId="17" borderId="2" xfId="0" applyFont="1" applyFill="1" applyBorder="1" applyAlignment="1">
      <alignment horizontal="center" vertical="center" wrapText="1"/>
    </xf>
    <xf numFmtId="0" fontId="28" fillId="17" borderId="3" xfId="0" applyFont="1" applyFill="1" applyBorder="1" applyAlignment="1">
      <alignment horizontal="center" vertical="center" wrapText="1"/>
    </xf>
    <xf numFmtId="0" fontId="28" fillId="17" borderId="6" xfId="0" applyFont="1" applyFill="1" applyBorder="1" applyAlignment="1">
      <alignment horizontal="center" vertical="center" wrapText="1"/>
    </xf>
    <xf numFmtId="0" fontId="28" fillId="17" borderId="7" xfId="0" applyFont="1" applyFill="1" applyBorder="1" applyAlignment="1">
      <alignment horizontal="center" vertical="center" wrapText="1"/>
    </xf>
    <xf numFmtId="0" fontId="28" fillId="17" borderId="8" xfId="0" applyFont="1" applyFill="1" applyBorder="1" applyAlignment="1">
      <alignment horizontal="center" vertical="center" wrapText="1"/>
    </xf>
    <xf numFmtId="44" fontId="55" fillId="6" borderId="1" xfId="0" applyNumberFormat="1" applyFont="1" applyFill="1" applyBorder="1" applyAlignment="1">
      <alignment horizontal="center"/>
    </xf>
    <xf numFmtId="44" fontId="55" fillId="6" borderId="6" xfId="0" applyNumberFormat="1" applyFont="1" applyFill="1" applyBorder="1" applyAlignment="1">
      <alignment horizontal="center"/>
    </xf>
    <xf numFmtId="0" fontId="28" fillId="17" borderId="5" xfId="0" applyFont="1" applyFill="1" applyBorder="1" applyAlignment="1">
      <alignment horizontal="center" vertical="center" wrapText="1"/>
    </xf>
    <xf numFmtId="0" fontId="61" fillId="17" borderId="9" xfId="0" applyFont="1" applyFill="1" applyBorder="1" applyAlignment="1">
      <alignment horizontal="center" vertical="center" wrapText="1"/>
    </xf>
    <xf numFmtId="0" fontId="61" fillId="17" borderId="13" xfId="0" applyFont="1" applyFill="1" applyBorder="1" applyAlignment="1">
      <alignment horizontal="center" vertical="center" wrapText="1"/>
    </xf>
    <xf numFmtId="0" fontId="61" fillId="17" borderId="10" xfId="0" applyFont="1" applyFill="1" applyBorder="1" applyAlignment="1">
      <alignment horizontal="center" vertical="center" wrapText="1"/>
    </xf>
    <xf numFmtId="0" fontId="35" fillId="5" borderId="35" xfId="0" applyFont="1" applyFill="1" applyBorder="1" applyAlignment="1" applyProtection="1">
      <alignment horizontal="center" vertical="center" wrapText="1"/>
      <protection locked="0"/>
    </xf>
    <xf numFmtId="0" fontId="35" fillId="5" borderId="36" xfId="0" applyFont="1" applyFill="1" applyBorder="1" applyAlignment="1" applyProtection="1">
      <alignment horizontal="center" vertical="center" wrapText="1"/>
      <protection locked="0"/>
    </xf>
    <xf numFmtId="0" fontId="35" fillId="5" borderId="37" xfId="0" applyFont="1" applyFill="1" applyBorder="1" applyAlignment="1" applyProtection="1">
      <alignment horizontal="center" vertical="center" wrapText="1"/>
      <protection locked="0"/>
    </xf>
    <xf numFmtId="0" fontId="49" fillId="17" borderId="4" xfId="0" applyFont="1" applyFill="1" applyBorder="1" applyAlignment="1">
      <alignment horizontal="center" wrapText="1"/>
    </xf>
    <xf numFmtId="0" fontId="49" fillId="17" borderId="12" xfId="0" applyFont="1" applyFill="1" applyBorder="1" applyAlignment="1">
      <alignment horizontal="center" wrapText="1"/>
    </xf>
    <xf numFmtId="0" fontId="49" fillId="17" borderId="9" xfId="0" applyFont="1" applyFill="1" applyBorder="1" applyAlignment="1">
      <alignment horizontal="center" wrapText="1"/>
    </xf>
    <xf numFmtId="0" fontId="49" fillId="17" borderId="13" xfId="0" applyFont="1" applyFill="1" applyBorder="1" applyAlignment="1">
      <alignment horizontal="center" wrapText="1"/>
    </xf>
    <xf numFmtId="1" fontId="55" fillId="6" borderId="54" xfId="0" applyNumberFormat="1" applyFont="1" applyFill="1" applyBorder="1" applyAlignment="1">
      <alignment horizontal="center"/>
    </xf>
    <xf numFmtId="1" fontId="55" fillId="6" borderId="62" xfId="0" applyNumberFormat="1" applyFont="1" applyFill="1" applyBorder="1" applyAlignment="1">
      <alignment horizontal="center"/>
    </xf>
    <xf numFmtId="0" fontId="62" fillId="17" borderId="1" xfId="0" applyFont="1" applyFill="1" applyBorder="1" applyAlignment="1">
      <alignment horizontal="center" vertical="center" wrapText="1"/>
    </xf>
    <xf numFmtId="0" fontId="62" fillId="17" borderId="2" xfId="0" applyFont="1" applyFill="1" applyBorder="1" applyAlignment="1">
      <alignment horizontal="center" vertical="center" wrapText="1"/>
    </xf>
    <xf numFmtId="0" fontId="62" fillId="17" borderId="3" xfId="0" applyFont="1" applyFill="1" applyBorder="1" applyAlignment="1">
      <alignment horizontal="center" vertical="center" wrapText="1"/>
    </xf>
    <xf numFmtId="0" fontId="62" fillId="17" borderId="6" xfId="0" applyFont="1" applyFill="1" applyBorder="1" applyAlignment="1">
      <alignment horizontal="center" vertical="center" wrapText="1"/>
    </xf>
    <xf numFmtId="0" fontId="62" fillId="17" borderId="7" xfId="0" applyFont="1" applyFill="1" applyBorder="1" applyAlignment="1">
      <alignment horizontal="center" vertical="center" wrapText="1"/>
    </xf>
    <xf numFmtId="0" fontId="62" fillId="17" borderId="8" xfId="0" applyFont="1" applyFill="1" applyBorder="1" applyAlignment="1">
      <alignment horizontal="center" vertical="center" wrapText="1"/>
    </xf>
    <xf numFmtId="0" fontId="62" fillId="17" borderId="4" xfId="0" applyFont="1" applyFill="1" applyBorder="1" applyAlignment="1">
      <alignment horizontal="left" vertical="center" wrapText="1"/>
    </xf>
    <xf numFmtId="0" fontId="62" fillId="17" borderId="12" xfId="0" applyFont="1" applyFill="1" applyBorder="1" applyAlignment="1">
      <alignment horizontal="left" vertical="center" wrapText="1"/>
    </xf>
    <xf numFmtId="0" fontId="62" fillId="17" borderId="5" xfId="0" applyFont="1" applyFill="1" applyBorder="1" applyAlignment="1">
      <alignment horizontal="left" vertical="center" wrapText="1"/>
    </xf>
    <xf numFmtId="0" fontId="97" fillId="17" borderId="9" xfId="0" applyFont="1" applyFill="1" applyBorder="1" applyAlignment="1">
      <alignment horizontal="center" vertical="center" wrapText="1"/>
    </xf>
    <xf numFmtId="0" fontId="97" fillId="17" borderId="13" xfId="0" applyFont="1" applyFill="1" applyBorder="1" applyAlignment="1">
      <alignment horizontal="center" vertical="center" wrapText="1"/>
    </xf>
    <xf numFmtId="0" fontId="97" fillId="17" borderId="10" xfId="0" applyFont="1" applyFill="1" applyBorder="1" applyAlignment="1">
      <alignment horizontal="center" vertical="center" wrapText="1"/>
    </xf>
    <xf numFmtId="0" fontId="28" fillId="19" borderId="38" xfId="0" applyFont="1" applyFill="1" applyBorder="1" applyAlignment="1">
      <alignment horizontal="center" vertical="center"/>
    </xf>
    <xf numFmtId="0" fontId="28" fillId="19" borderId="42" xfId="0" applyFont="1" applyFill="1" applyBorder="1" applyAlignment="1">
      <alignment horizontal="center" vertical="center"/>
    </xf>
    <xf numFmtId="0" fontId="64" fillId="19" borderId="35" xfId="0" applyFont="1" applyFill="1" applyBorder="1" applyAlignment="1">
      <alignment horizontal="center" wrapText="1"/>
    </xf>
    <xf numFmtId="0" fontId="63" fillId="19" borderId="36" xfId="0" applyFont="1" applyFill="1" applyBorder="1" applyAlignment="1">
      <alignment horizontal="center" wrapText="1"/>
    </xf>
    <xf numFmtId="0" fontId="63" fillId="19" borderId="37" xfId="0" applyFont="1" applyFill="1" applyBorder="1" applyAlignment="1">
      <alignment horizontal="center" wrapText="1"/>
    </xf>
    <xf numFmtId="0" fontId="28" fillId="19" borderId="4" xfId="0" applyFont="1" applyFill="1" applyBorder="1" applyAlignment="1">
      <alignment horizontal="center" vertical="center" wrapText="1"/>
    </xf>
    <xf numFmtId="0" fontId="28" fillId="19" borderId="9" xfId="0" applyFont="1" applyFill="1" applyBorder="1" applyAlignment="1">
      <alignment horizontal="center" vertical="center" wrapText="1"/>
    </xf>
    <xf numFmtId="0" fontId="28" fillId="19" borderId="12" xfId="0" applyFont="1" applyFill="1" applyBorder="1" applyAlignment="1">
      <alignment horizontal="center" vertical="center" wrapText="1"/>
    </xf>
    <xf numFmtId="0" fontId="28" fillId="19" borderId="13" xfId="0" applyFont="1" applyFill="1" applyBorder="1" applyAlignment="1">
      <alignment horizontal="center" vertical="center" wrapText="1"/>
    </xf>
    <xf numFmtId="0" fontId="28" fillId="19" borderId="54" xfId="0" applyFont="1" applyFill="1" applyBorder="1" applyAlignment="1">
      <alignment horizontal="center" vertical="center" wrapText="1"/>
    </xf>
    <xf numFmtId="0" fontId="28" fillId="19" borderId="62" xfId="0" applyFont="1" applyFill="1" applyBorder="1" applyAlignment="1">
      <alignment horizontal="center" vertical="center" wrapText="1"/>
    </xf>
    <xf numFmtId="0" fontId="28" fillId="19" borderId="39" xfId="0" applyFont="1" applyFill="1" applyBorder="1" applyAlignment="1">
      <alignment horizontal="center"/>
    </xf>
    <xf numFmtId="0" fontId="28" fillId="19" borderId="40" xfId="0" applyFont="1" applyFill="1" applyBorder="1" applyAlignment="1">
      <alignment horizontal="center"/>
    </xf>
    <xf numFmtId="0" fontId="62" fillId="19" borderId="35" xfId="0" applyFont="1" applyFill="1" applyBorder="1" applyAlignment="1">
      <alignment horizontal="center" wrapText="1"/>
    </xf>
    <xf numFmtId="0" fontId="62" fillId="19" borderId="37" xfId="0" applyFont="1" applyFill="1" applyBorder="1" applyAlignment="1">
      <alignment horizontal="center" wrapText="1"/>
    </xf>
    <xf numFmtId="0" fontId="28" fillId="19" borderId="4" xfId="0" applyFont="1" applyFill="1" applyBorder="1" applyAlignment="1">
      <alignment horizontal="left" vertical="center" wrapText="1"/>
    </xf>
    <xf numFmtId="0" fontId="28" fillId="19" borderId="12" xfId="0" applyFont="1" applyFill="1" applyBorder="1" applyAlignment="1">
      <alignment horizontal="left" vertical="center" wrapText="1"/>
    </xf>
    <xf numFmtId="0" fontId="28" fillId="19" borderId="5" xfId="0" applyFont="1" applyFill="1" applyBorder="1" applyAlignment="1">
      <alignment horizontal="left" vertical="center" wrapText="1"/>
    </xf>
    <xf numFmtId="0" fontId="61" fillId="19" borderId="9" xfId="0" applyFont="1" applyFill="1" applyBorder="1" applyAlignment="1">
      <alignment horizontal="left" vertical="center" wrapText="1"/>
    </xf>
    <xf numFmtId="0" fontId="61" fillId="19" borderId="13" xfId="0" applyFont="1" applyFill="1" applyBorder="1" applyAlignment="1">
      <alignment horizontal="left" vertical="center" wrapText="1"/>
    </xf>
    <xf numFmtId="0" fontId="61" fillId="19" borderId="10" xfId="0" applyFont="1" applyFill="1" applyBorder="1" applyAlignment="1">
      <alignment horizontal="left" vertical="center" wrapText="1"/>
    </xf>
    <xf numFmtId="0" fontId="28" fillId="19" borderId="1" xfId="0" applyFont="1" applyFill="1" applyBorder="1" applyAlignment="1">
      <alignment horizontal="center" vertical="center" wrapText="1"/>
    </xf>
    <xf numFmtId="0" fontId="28" fillId="19" borderId="2" xfId="0" applyFont="1" applyFill="1" applyBorder="1" applyAlignment="1">
      <alignment horizontal="center" vertical="center" wrapText="1"/>
    </xf>
    <xf numFmtId="0" fontId="28" fillId="19" borderId="3" xfId="0" applyFont="1" applyFill="1" applyBorder="1" applyAlignment="1">
      <alignment horizontal="center" vertical="center" wrapText="1"/>
    </xf>
    <xf numFmtId="0" fontId="28" fillId="19" borderId="6" xfId="0" applyFont="1" applyFill="1" applyBorder="1" applyAlignment="1">
      <alignment horizontal="center" vertical="center" wrapText="1"/>
    </xf>
    <xf numFmtId="0" fontId="28" fillId="19" borderId="7" xfId="0" applyFont="1" applyFill="1" applyBorder="1" applyAlignment="1">
      <alignment horizontal="center" vertical="center" wrapText="1"/>
    </xf>
    <xf numFmtId="0" fontId="28" fillId="19" borderId="8" xfId="0" applyFont="1" applyFill="1" applyBorder="1" applyAlignment="1">
      <alignment horizontal="center" vertical="center" wrapText="1"/>
    </xf>
    <xf numFmtId="0" fontId="44" fillId="20" borderId="35" xfId="0" applyFont="1" applyFill="1" applyBorder="1" applyAlignment="1">
      <alignment horizontal="center" vertical="center"/>
    </xf>
    <xf numFmtId="0" fontId="44" fillId="20" borderId="36" xfId="0" applyFont="1" applyFill="1" applyBorder="1" applyAlignment="1">
      <alignment horizontal="center" vertical="center"/>
    </xf>
    <xf numFmtId="0" fontId="44" fillId="20" borderId="37" xfId="0" applyFont="1" applyFill="1" applyBorder="1" applyAlignment="1">
      <alignment horizontal="center" vertical="center"/>
    </xf>
    <xf numFmtId="0" fontId="28" fillId="19" borderId="1" xfId="0" applyFont="1" applyFill="1" applyBorder="1" applyAlignment="1">
      <alignment horizontal="center"/>
    </xf>
    <xf numFmtId="0" fontId="28" fillId="19" borderId="65" xfId="0" applyFont="1" applyFill="1" applyBorder="1" applyAlignment="1">
      <alignment horizontal="center"/>
    </xf>
    <xf numFmtId="0" fontId="28" fillId="19" borderId="6" xfId="0" applyFont="1" applyFill="1" applyBorder="1" applyAlignment="1">
      <alignment horizontal="center"/>
    </xf>
    <xf numFmtId="0" fontId="28" fillId="19" borderId="68" xfId="0" applyFont="1" applyFill="1" applyBorder="1" applyAlignment="1">
      <alignment horizontal="center"/>
    </xf>
    <xf numFmtId="0" fontId="49" fillId="19" borderId="35" xfId="0" applyFont="1" applyFill="1" applyBorder="1" applyAlignment="1">
      <alignment horizontal="center" wrapText="1"/>
    </xf>
    <xf numFmtId="0" fontId="49" fillId="19" borderId="37" xfId="0" applyFont="1" applyFill="1" applyBorder="1" applyAlignment="1">
      <alignment horizontal="center" wrapText="1"/>
    </xf>
    <xf numFmtId="0" fontId="62" fillId="19" borderId="1" xfId="0" applyFont="1" applyFill="1" applyBorder="1" applyAlignment="1">
      <alignment horizontal="center" vertical="center" wrapText="1"/>
    </xf>
    <xf numFmtId="0" fontId="62" fillId="19" borderId="2" xfId="0" applyFont="1" applyFill="1" applyBorder="1" applyAlignment="1">
      <alignment horizontal="center" vertical="center" wrapText="1"/>
    </xf>
    <xf numFmtId="0" fontId="62" fillId="19" borderId="3" xfId="0" applyFont="1" applyFill="1" applyBorder="1" applyAlignment="1">
      <alignment horizontal="center" vertical="center" wrapText="1"/>
    </xf>
    <xf numFmtId="0" fontId="62" fillId="19" borderId="6" xfId="0" applyFont="1" applyFill="1" applyBorder="1" applyAlignment="1">
      <alignment horizontal="center" vertical="center" wrapText="1"/>
    </xf>
    <xf numFmtId="0" fontId="62" fillId="19" borderId="7" xfId="0" applyFont="1" applyFill="1" applyBorder="1" applyAlignment="1">
      <alignment horizontal="center" vertical="center" wrapText="1"/>
    </xf>
    <xf numFmtId="0" fontId="62" fillId="19" borderId="8" xfId="0" applyFont="1" applyFill="1" applyBorder="1" applyAlignment="1">
      <alignment horizontal="center" vertical="center" wrapText="1"/>
    </xf>
    <xf numFmtId="0" fontId="62" fillId="19" borderId="4" xfId="0" applyFont="1" applyFill="1" applyBorder="1" applyAlignment="1">
      <alignment horizontal="left" vertical="center" wrapText="1"/>
    </xf>
    <xf numFmtId="0" fontId="62" fillId="19" borderId="12" xfId="0" applyFont="1" applyFill="1" applyBorder="1" applyAlignment="1">
      <alignment horizontal="left" vertical="center" wrapText="1"/>
    </xf>
    <xf numFmtId="0" fontId="62" fillId="19" borderId="5" xfId="0" applyFont="1" applyFill="1" applyBorder="1" applyAlignment="1">
      <alignment horizontal="left" vertical="center" wrapText="1"/>
    </xf>
    <xf numFmtId="0" fontId="96" fillId="19" borderId="9" xfId="0" applyFont="1" applyFill="1" applyBorder="1" applyAlignment="1">
      <alignment horizontal="left" vertical="center" wrapText="1"/>
    </xf>
    <xf numFmtId="0" fontId="96" fillId="19" borderId="13" xfId="0" applyFont="1" applyFill="1" applyBorder="1" applyAlignment="1">
      <alignment horizontal="left" vertical="center" wrapText="1"/>
    </xf>
    <xf numFmtId="0" fontId="96" fillId="19" borderId="10" xfId="0" applyFont="1" applyFill="1" applyBorder="1" applyAlignment="1">
      <alignment horizontal="left" vertical="center" wrapText="1"/>
    </xf>
    <xf numFmtId="0" fontId="28" fillId="29" borderId="39" xfId="0" applyFont="1" applyFill="1" applyBorder="1" applyAlignment="1">
      <alignment horizontal="center"/>
    </xf>
    <xf numFmtId="0" fontId="28" fillId="29" borderId="40" xfId="0" applyFont="1" applyFill="1" applyBorder="1" applyAlignment="1">
      <alignment horizontal="center"/>
    </xf>
    <xf numFmtId="0" fontId="44" fillId="30" borderId="35" xfId="0" applyFont="1" applyFill="1" applyBorder="1" applyAlignment="1">
      <alignment horizontal="center" vertical="center"/>
    </xf>
    <xf numFmtId="0" fontId="44" fillId="30" borderId="36" xfId="0" applyFont="1" applyFill="1" applyBorder="1" applyAlignment="1">
      <alignment horizontal="center" vertical="center"/>
    </xf>
    <xf numFmtId="0" fontId="44" fillId="30" borderId="37" xfId="0" applyFont="1" applyFill="1" applyBorder="1" applyAlignment="1">
      <alignment horizontal="center" vertical="center"/>
    </xf>
    <xf numFmtId="0" fontId="28" fillId="29" borderId="1" xfId="0" applyFont="1" applyFill="1" applyBorder="1" applyAlignment="1">
      <alignment horizontal="center" vertical="center" wrapText="1"/>
    </xf>
    <xf numFmtId="0" fontId="28" fillId="29" borderId="2" xfId="0" applyFont="1" applyFill="1" applyBorder="1" applyAlignment="1">
      <alignment horizontal="center" vertical="center" wrapText="1"/>
    </xf>
    <xf numFmtId="0" fontId="28" fillId="29" borderId="3" xfId="0" applyFont="1" applyFill="1" applyBorder="1" applyAlignment="1">
      <alignment horizontal="center" vertical="center" wrapText="1"/>
    </xf>
    <xf numFmtId="0" fontId="28" fillId="29" borderId="6" xfId="0" applyFont="1" applyFill="1" applyBorder="1" applyAlignment="1">
      <alignment horizontal="center" vertical="center" wrapText="1"/>
    </xf>
    <xf numFmtId="0" fontId="28" fillId="29" borderId="7" xfId="0" applyFont="1" applyFill="1" applyBorder="1" applyAlignment="1">
      <alignment horizontal="center" vertical="center" wrapText="1"/>
    </xf>
    <xf numFmtId="0" fontId="28" fillId="29" borderId="8" xfId="0" applyFont="1" applyFill="1" applyBorder="1" applyAlignment="1">
      <alignment horizontal="center" vertical="center" wrapText="1"/>
    </xf>
    <xf numFmtId="0" fontId="28" fillId="29" borderId="4" xfId="0" applyFont="1" applyFill="1" applyBorder="1" applyAlignment="1">
      <alignment horizontal="left" vertical="center" wrapText="1"/>
    </xf>
    <xf numFmtId="0" fontId="28" fillId="29" borderId="12" xfId="0" applyFont="1" applyFill="1" applyBorder="1" applyAlignment="1">
      <alignment horizontal="left" vertical="center" wrapText="1"/>
    </xf>
    <xf numFmtId="0" fontId="28" fillId="29" borderId="5" xfId="0" applyFont="1" applyFill="1" applyBorder="1" applyAlignment="1">
      <alignment horizontal="left" vertical="center" wrapText="1"/>
    </xf>
    <xf numFmtId="0" fontId="61" fillId="29" borderId="9" xfId="0" applyFont="1" applyFill="1" applyBorder="1" applyAlignment="1">
      <alignment horizontal="left" vertical="center" wrapText="1"/>
    </xf>
    <xf numFmtId="0" fontId="61" fillId="29" borderId="13" xfId="0" applyFont="1" applyFill="1" applyBorder="1" applyAlignment="1">
      <alignment horizontal="left" vertical="center" wrapText="1"/>
    </xf>
    <xf numFmtId="0" fontId="61" fillId="29" borderId="10" xfId="0" applyFont="1" applyFill="1" applyBorder="1" applyAlignment="1">
      <alignment horizontal="left" vertical="center" wrapText="1"/>
    </xf>
    <xf numFmtId="0" fontId="28" fillId="29" borderId="1" xfId="0" applyFont="1" applyFill="1" applyBorder="1" applyAlignment="1">
      <alignment horizontal="center" vertical="center"/>
    </xf>
    <xf numFmtId="0" fontId="28" fillId="29" borderId="65" xfId="0" applyFont="1" applyFill="1" applyBorder="1" applyAlignment="1">
      <alignment horizontal="center" vertical="center"/>
    </xf>
    <xf numFmtId="0" fontId="28" fillId="29" borderId="6" xfId="0" applyFont="1" applyFill="1" applyBorder="1" applyAlignment="1">
      <alignment horizontal="center" vertical="center"/>
    </xf>
    <xf numFmtId="0" fontId="28" fillId="29" borderId="68" xfId="0" applyFont="1" applyFill="1" applyBorder="1" applyAlignment="1">
      <alignment horizontal="center" vertical="center"/>
    </xf>
    <xf numFmtId="0" fontId="62" fillId="29" borderId="4" xfId="0" applyFont="1" applyFill="1" applyBorder="1" applyAlignment="1">
      <alignment horizontal="left" vertical="center" wrapText="1"/>
    </xf>
    <xf numFmtId="0" fontId="62" fillId="29" borderId="12" xfId="0" applyFont="1" applyFill="1" applyBorder="1" applyAlignment="1">
      <alignment horizontal="left" vertical="center" wrapText="1"/>
    </xf>
    <xf numFmtId="0" fontId="62" fillId="29" borderId="5" xfId="0" applyFont="1" applyFill="1" applyBorder="1" applyAlignment="1">
      <alignment horizontal="left" vertical="center" wrapText="1"/>
    </xf>
    <xf numFmtId="0" fontId="96" fillId="29" borderId="9" xfId="0" applyFont="1" applyFill="1" applyBorder="1" applyAlignment="1">
      <alignment horizontal="left" vertical="center" wrapText="1"/>
    </xf>
    <xf numFmtId="0" fontId="96" fillId="29" borderId="13" xfId="0" applyFont="1" applyFill="1" applyBorder="1" applyAlignment="1">
      <alignment horizontal="left" vertical="center" wrapText="1"/>
    </xf>
    <xf numFmtId="0" fontId="96" fillId="29" borderId="10" xfId="0" applyFont="1" applyFill="1" applyBorder="1" applyAlignment="1">
      <alignment horizontal="left" vertical="center" wrapText="1"/>
    </xf>
    <xf numFmtId="0" fontId="64" fillId="29" borderId="35" xfId="0" applyFont="1" applyFill="1" applyBorder="1" applyAlignment="1">
      <alignment horizontal="center" wrapText="1"/>
    </xf>
    <xf numFmtId="0" fontId="63" fillId="29" borderId="36" xfId="0" applyFont="1" applyFill="1" applyBorder="1" applyAlignment="1">
      <alignment horizontal="center" wrapText="1"/>
    </xf>
    <xf numFmtId="0" fontId="63" fillId="29" borderId="37" xfId="0" applyFont="1" applyFill="1" applyBorder="1" applyAlignment="1">
      <alignment horizontal="center" wrapText="1"/>
    </xf>
    <xf numFmtId="0" fontId="49" fillId="29" borderId="35" xfId="0" applyFont="1" applyFill="1" applyBorder="1" applyAlignment="1">
      <alignment horizontal="center" wrapText="1"/>
    </xf>
    <xf numFmtId="0" fontId="49" fillId="29" borderId="37" xfId="0" applyFont="1" applyFill="1" applyBorder="1" applyAlignment="1">
      <alignment horizontal="center" wrapText="1"/>
    </xf>
    <xf numFmtId="0" fontId="28" fillId="29" borderId="4" xfId="0" applyFont="1" applyFill="1" applyBorder="1" applyAlignment="1">
      <alignment horizontal="center" vertical="center" wrapText="1"/>
    </xf>
    <xf numFmtId="0" fontId="28" fillId="29" borderId="9" xfId="0" applyFont="1" applyFill="1" applyBorder="1" applyAlignment="1">
      <alignment horizontal="center" vertical="center" wrapText="1"/>
    </xf>
    <xf numFmtId="0" fontId="28" fillId="29" borderId="12" xfId="0" applyFont="1" applyFill="1" applyBorder="1" applyAlignment="1">
      <alignment horizontal="center" vertical="center" wrapText="1"/>
    </xf>
    <xf numFmtId="0" fontId="28" fillId="29" borderId="13" xfId="0" applyFont="1" applyFill="1" applyBorder="1" applyAlignment="1">
      <alignment horizontal="center" vertical="center" wrapText="1"/>
    </xf>
    <xf numFmtId="0" fontId="28" fillId="29" borderId="54" xfId="0" applyFont="1" applyFill="1" applyBorder="1" applyAlignment="1">
      <alignment horizontal="center" vertical="center" wrapText="1"/>
    </xf>
    <xf numFmtId="0" fontId="28" fillId="29" borderId="62" xfId="0" applyFont="1" applyFill="1" applyBorder="1" applyAlignment="1">
      <alignment horizontal="center" vertical="center" wrapText="1"/>
    </xf>
    <xf numFmtId="0" fontId="28" fillId="29" borderId="38" xfId="0" applyFont="1" applyFill="1" applyBorder="1" applyAlignment="1">
      <alignment horizontal="center" vertical="center"/>
    </xf>
    <xf numFmtId="0" fontId="28" fillId="29" borderId="42" xfId="0" applyFont="1" applyFill="1" applyBorder="1" applyAlignment="1">
      <alignment horizontal="center" vertical="center"/>
    </xf>
    <xf numFmtId="0" fontId="62" fillId="29" borderId="1" xfId="0" applyFont="1" applyFill="1" applyBorder="1" applyAlignment="1">
      <alignment horizontal="center" vertical="center" wrapText="1"/>
    </xf>
    <xf numFmtId="0" fontId="62" fillId="29" borderId="2" xfId="0" applyFont="1" applyFill="1" applyBorder="1" applyAlignment="1">
      <alignment horizontal="center" vertical="center" wrapText="1"/>
    </xf>
    <xf numFmtId="0" fontId="62" fillId="29" borderId="3" xfId="0" applyFont="1" applyFill="1" applyBorder="1" applyAlignment="1">
      <alignment horizontal="center" vertical="center" wrapText="1"/>
    </xf>
    <xf numFmtId="0" fontId="62" fillId="29" borderId="6" xfId="0" applyFont="1" applyFill="1" applyBorder="1" applyAlignment="1">
      <alignment horizontal="center" vertical="center" wrapText="1"/>
    </xf>
    <xf numFmtId="0" fontId="62" fillId="29" borderId="7" xfId="0" applyFont="1" applyFill="1" applyBorder="1" applyAlignment="1">
      <alignment horizontal="center" vertical="center" wrapText="1"/>
    </xf>
    <xf numFmtId="0" fontId="62" fillId="29" borderId="8" xfId="0" applyFont="1" applyFill="1" applyBorder="1" applyAlignment="1">
      <alignment horizontal="center" vertical="center" wrapText="1"/>
    </xf>
    <xf numFmtId="0" fontId="96" fillId="21" borderId="9" xfId="0" applyFont="1" applyFill="1" applyBorder="1" applyAlignment="1">
      <alignment horizontal="left" vertical="center" wrapText="1"/>
    </xf>
    <xf numFmtId="0" fontId="96" fillId="21" borderId="13" xfId="0" applyFont="1" applyFill="1" applyBorder="1" applyAlignment="1">
      <alignment horizontal="left" vertical="center" wrapText="1"/>
    </xf>
    <xf numFmtId="0" fontId="96" fillId="21" borderId="10" xfId="0" applyFont="1" applyFill="1" applyBorder="1" applyAlignment="1">
      <alignment horizontal="left" vertical="center" wrapText="1"/>
    </xf>
    <xf numFmtId="0" fontId="62" fillId="21" borderId="1" xfId="0" applyFont="1" applyFill="1" applyBorder="1" applyAlignment="1">
      <alignment horizontal="center" vertical="center" wrapText="1"/>
    </xf>
    <xf numFmtId="0" fontId="62" fillId="21" borderId="2" xfId="0" applyFont="1" applyFill="1" applyBorder="1" applyAlignment="1">
      <alignment horizontal="center" vertical="center" wrapText="1"/>
    </xf>
    <xf numFmtId="0" fontId="62" fillId="21" borderId="3" xfId="0" applyFont="1" applyFill="1" applyBorder="1" applyAlignment="1">
      <alignment horizontal="center" vertical="center" wrapText="1"/>
    </xf>
    <xf numFmtId="0" fontId="62" fillId="21" borderId="6" xfId="0" applyFont="1" applyFill="1" applyBorder="1" applyAlignment="1">
      <alignment horizontal="center" vertical="center" wrapText="1"/>
    </xf>
    <xf numFmtId="0" fontId="62" fillId="21" borderId="7" xfId="0" applyFont="1" applyFill="1" applyBorder="1" applyAlignment="1">
      <alignment horizontal="center" vertical="center" wrapText="1"/>
    </xf>
    <xf numFmtId="0" fontId="62" fillId="21" borderId="8" xfId="0" applyFont="1" applyFill="1" applyBorder="1" applyAlignment="1">
      <alignment horizontal="center" vertical="center" wrapText="1"/>
    </xf>
    <xf numFmtId="0" fontId="62" fillId="21" borderId="4" xfId="0" applyFont="1" applyFill="1" applyBorder="1" applyAlignment="1">
      <alignment horizontal="left" vertical="center" wrapText="1"/>
    </xf>
    <xf numFmtId="0" fontId="62" fillId="21" borderId="12" xfId="0" applyFont="1" applyFill="1" applyBorder="1" applyAlignment="1">
      <alignment horizontal="left" vertical="center" wrapText="1"/>
    </xf>
    <xf numFmtId="0" fontId="62" fillId="21" borderId="5" xfId="0" applyFont="1" applyFill="1" applyBorder="1" applyAlignment="1">
      <alignment horizontal="left" vertical="center" wrapText="1"/>
    </xf>
    <xf numFmtId="0" fontId="64" fillId="21" borderId="35" xfId="0" applyFont="1" applyFill="1" applyBorder="1" applyAlignment="1">
      <alignment horizontal="center" wrapText="1"/>
    </xf>
    <xf numFmtId="0" fontId="63" fillId="21" borderId="36" xfId="0" applyFont="1" applyFill="1" applyBorder="1" applyAlignment="1">
      <alignment horizontal="center" wrapText="1"/>
    </xf>
    <xf numFmtId="0" fontId="28" fillId="21" borderId="4" xfId="0" applyFont="1" applyFill="1" applyBorder="1" applyAlignment="1">
      <alignment horizontal="center" vertical="center" wrapText="1"/>
    </xf>
    <xf numFmtId="0" fontId="28" fillId="21" borderId="9" xfId="0" applyFont="1" applyFill="1" applyBorder="1" applyAlignment="1">
      <alignment horizontal="center" vertical="center" wrapText="1"/>
    </xf>
    <xf numFmtId="0" fontId="28" fillId="21" borderId="12" xfId="0" applyFont="1" applyFill="1" applyBorder="1" applyAlignment="1">
      <alignment horizontal="center" vertical="center" wrapText="1"/>
    </xf>
    <xf numFmtId="0" fontId="28" fillId="21" borderId="13" xfId="0" applyFont="1" applyFill="1" applyBorder="1" applyAlignment="1">
      <alignment horizontal="center" vertical="center" wrapText="1"/>
    </xf>
    <xf numFmtId="0" fontId="28" fillId="21" borderId="38" xfId="0" applyFont="1" applyFill="1" applyBorder="1" applyAlignment="1">
      <alignment horizontal="center" vertical="center"/>
    </xf>
    <xf numFmtId="0" fontId="28" fillId="21" borderId="42" xfId="0" applyFont="1" applyFill="1" applyBorder="1" applyAlignment="1">
      <alignment horizontal="center" vertical="center"/>
    </xf>
    <xf numFmtId="0" fontId="28" fillId="21" borderId="39" xfId="0" applyFont="1" applyFill="1" applyBorder="1" applyAlignment="1">
      <alignment horizontal="center"/>
    </xf>
    <xf numFmtId="0" fontId="28" fillId="21" borderId="40" xfId="0" applyFont="1" applyFill="1" applyBorder="1" applyAlignment="1">
      <alignment horizontal="center"/>
    </xf>
    <xf numFmtId="0" fontId="63" fillId="21" borderId="37" xfId="0" applyFont="1" applyFill="1" applyBorder="1" applyAlignment="1">
      <alignment horizontal="center" wrapText="1"/>
    </xf>
    <xf numFmtId="0" fontId="28" fillId="21" borderId="54" xfId="0" applyFont="1" applyFill="1" applyBorder="1" applyAlignment="1">
      <alignment horizontal="center" vertical="center" wrapText="1"/>
    </xf>
    <xf numFmtId="0" fontId="28" fillId="21" borderId="62" xfId="0" applyFont="1" applyFill="1" applyBorder="1" applyAlignment="1">
      <alignment horizontal="center" vertical="center" wrapText="1"/>
    </xf>
    <xf numFmtId="0" fontId="28" fillId="6" borderId="73" xfId="0" applyFont="1" applyFill="1" applyBorder="1" applyAlignment="1">
      <alignment horizontal="left" vertical="center"/>
    </xf>
    <xf numFmtId="0" fontId="28" fillId="6" borderId="61" xfId="0" applyFont="1" applyFill="1" applyBorder="1" applyAlignment="1">
      <alignment horizontal="left" vertical="center"/>
    </xf>
    <xf numFmtId="0" fontId="62" fillId="6" borderId="69" xfId="0" applyFont="1" applyFill="1" applyBorder="1" applyAlignment="1">
      <alignment horizontal="left" vertical="center"/>
    </xf>
    <xf numFmtId="0" fontId="62" fillId="6" borderId="20" xfId="0" applyFont="1" applyFill="1" applyBorder="1" applyAlignment="1">
      <alignment horizontal="left" vertical="center"/>
    </xf>
    <xf numFmtId="0" fontId="62" fillId="6" borderId="72" xfId="0" applyFont="1" applyFill="1" applyBorder="1" applyAlignment="1">
      <alignment horizontal="left" vertical="center" wrapText="1"/>
    </xf>
    <xf numFmtId="0" fontId="62" fillId="6" borderId="53" xfId="0" applyFont="1" applyFill="1" applyBorder="1" applyAlignment="1">
      <alignment horizontal="left" vertical="center" wrapText="1"/>
    </xf>
    <xf numFmtId="0" fontId="44" fillId="22" borderId="35" xfId="0" applyFont="1" applyFill="1" applyBorder="1" applyAlignment="1">
      <alignment horizontal="center" vertical="center"/>
    </xf>
    <xf numFmtId="0" fontId="44" fillId="22" borderId="36" xfId="0" applyFont="1" applyFill="1" applyBorder="1" applyAlignment="1">
      <alignment horizontal="center" vertical="center"/>
    </xf>
    <xf numFmtId="0" fontId="44" fillId="22" borderId="37" xfId="0" applyFont="1" applyFill="1" applyBorder="1" applyAlignment="1">
      <alignment horizontal="center" vertical="center"/>
    </xf>
    <xf numFmtId="0" fontId="28" fillId="21" borderId="1" xfId="0" applyFont="1" applyFill="1" applyBorder="1" applyAlignment="1">
      <alignment horizontal="center" vertical="center" wrapText="1"/>
    </xf>
    <xf numFmtId="0" fontId="28" fillId="21" borderId="2" xfId="0" applyFont="1" applyFill="1" applyBorder="1" applyAlignment="1">
      <alignment horizontal="center" vertical="center" wrapText="1"/>
    </xf>
    <xf numFmtId="0" fontId="28" fillId="21" borderId="3" xfId="0" applyFont="1" applyFill="1" applyBorder="1" applyAlignment="1">
      <alignment horizontal="center" vertical="center" wrapText="1"/>
    </xf>
    <xf numFmtId="0" fontId="28" fillId="21" borderId="6" xfId="0" applyFont="1" applyFill="1" applyBorder="1" applyAlignment="1">
      <alignment horizontal="center" vertical="center" wrapText="1"/>
    </xf>
    <xf numFmtId="0" fontId="28" fillId="21" borderId="7" xfId="0" applyFont="1" applyFill="1" applyBorder="1" applyAlignment="1">
      <alignment horizontal="center" vertical="center" wrapText="1"/>
    </xf>
    <xf numFmtId="0" fontId="28" fillId="21" borderId="8" xfId="0" applyFont="1" applyFill="1" applyBorder="1" applyAlignment="1">
      <alignment horizontal="center" vertical="center" wrapText="1"/>
    </xf>
    <xf numFmtId="0" fontId="28" fillId="21" borderId="4" xfId="0" applyFont="1" applyFill="1" applyBorder="1" applyAlignment="1">
      <alignment horizontal="left" vertical="center" wrapText="1"/>
    </xf>
    <xf numFmtId="0" fontId="28" fillId="21" borderId="12" xfId="0" applyFont="1" applyFill="1" applyBorder="1" applyAlignment="1">
      <alignment horizontal="left" vertical="center" wrapText="1"/>
    </xf>
    <xf numFmtId="0" fontId="28" fillId="21" borderId="5" xfId="0" applyFont="1" applyFill="1" applyBorder="1" applyAlignment="1">
      <alignment horizontal="left" vertical="center" wrapText="1"/>
    </xf>
    <xf numFmtId="0" fontId="61" fillId="21" borderId="9" xfId="0" applyFont="1" applyFill="1" applyBorder="1" applyAlignment="1">
      <alignment horizontal="left" vertical="center" wrapText="1"/>
    </xf>
    <xf numFmtId="0" fontId="61" fillId="21" borderId="13" xfId="0" applyFont="1" applyFill="1" applyBorder="1" applyAlignment="1">
      <alignment horizontal="left" vertical="center" wrapText="1"/>
    </xf>
    <xf numFmtId="0" fontId="61" fillId="21" borderId="10" xfId="0" applyFont="1" applyFill="1" applyBorder="1" applyAlignment="1">
      <alignment horizontal="left" vertical="center" wrapText="1"/>
    </xf>
    <xf numFmtId="0" fontId="28" fillId="21" borderId="1" xfId="0" applyFont="1" applyFill="1" applyBorder="1" applyAlignment="1">
      <alignment horizontal="center" vertical="center"/>
    </xf>
    <xf numFmtId="0" fontId="28" fillId="21" borderId="65" xfId="0" applyFont="1" applyFill="1" applyBorder="1" applyAlignment="1">
      <alignment horizontal="center" vertical="center"/>
    </xf>
    <xf numFmtId="0" fontId="28" fillId="21" borderId="6" xfId="0" applyFont="1" applyFill="1" applyBorder="1" applyAlignment="1">
      <alignment horizontal="center" vertical="center"/>
    </xf>
    <xf numFmtId="0" fontId="28" fillId="21" borderId="68" xfId="0" applyFont="1" applyFill="1" applyBorder="1" applyAlignment="1">
      <alignment horizontal="center" vertical="center"/>
    </xf>
    <xf numFmtId="0" fontId="28" fillId="21" borderId="38" xfId="0" applyFont="1" applyFill="1" applyBorder="1" applyAlignment="1">
      <alignment horizontal="center" vertical="center" wrapText="1"/>
    </xf>
    <xf numFmtId="0" fontId="28" fillId="21" borderId="42" xfId="0" applyFont="1" applyFill="1" applyBorder="1" applyAlignment="1">
      <alignment horizontal="center" vertical="center" wrapText="1"/>
    </xf>
    <xf numFmtId="0" fontId="27" fillId="5" borderId="35" xfId="0" applyFont="1" applyFill="1" applyBorder="1" applyAlignment="1" applyProtection="1">
      <alignment horizontal="center" wrapText="1"/>
      <protection locked="0"/>
    </xf>
    <xf numFmtId="0" fontId="27" fillId="5" borderId="37" xfId="0" applyFont="1" applyFill="1" applyBorder="1" applyAlignment="1" applyProtection="1">
      <alignment horizontal="center" wrapText="1"/>
      <protection locked="0"/>
    </xf>
    <xf numFmtId="44" fontId="55" fillId="6" borderId="35" xfId="0" applyNumberFormat="1" applyFont="1" applyFill="1" applyBorder="1" applyAlignment="1">
      <alignment horizontal="center" wrapText="1"/>
    </xf>
    <xf numFmtId="44" fontId="55" fillId="6" borderId="36" xfId="0" applyNumberFormat="1" applyFont="1" applyFill="1" applyBorder="1" applyAlignment="1">
      <alignment horizontal="center" wrapText="1"/>
    </xf>
    <xf numFmtId="44" fontId="55" fillId="6" borderId="37" xfId="0" applyNumberFormat="1" applyFont="1" applyFill="1" applyBorder="1" applyAlignment="1">
      <alignment horizontal="center" wrapText="1"/>
    </xf>
    <xf numFmtId="0" fontId="49" fillId="21" borderId="35" xfId="0" applyFont="1" applyFill="1" applyBorder="1" applyAlignment="1">
      <alignment horizontal="center" wrapText="1"/>
    </xf>
    <xf numFmtId="0" fontId="49" fillId="21" borderId="37" xfId="0" applyFont="1" applyFill="1" applyBorder="1" applyAlignment="1">
      <alignment horizontal="center" wrapText="1"/>
    </xf>
    <xf numFmtId="0" fontId="28" fillId="5" borderId="36" xfId="0" applyFont="1" applyFill="1" applyBorder="1" applyAlignment="1" applyProtection="1">
      <alignment horizontal="center" wrapText="1"/>
      <protection locked="0"/>
    </xf>
    <xf numFmtId="0" fontId="28" fillId="5" borderId="37" xfId="0" applyFont="1" applyFill="1" applyBorder="1" applyAlignment="1" applyProtection="1">
      <alignment horizontal="center" wrapText="1"/>
      <protection locked="0"/>
    </xf>
    <xf numFmtId="0" fontId="28" fillId="21" borderId="39" xfId="0" applyFont="1" applyFill="1" applyBorder="1" applyAlignment="1">
      <alignment horizontal="center" wrapText="1"/>
    </xf>
    <xf numFmtId="0" fontId="28" fillId="21" borderId="40" xfId="0" applyFont="1" applyFill="1" applyBorder="1" applyAlignment="1">
      <alignment horizontal="center" wrapText="1"/>
    </xf>
    <xf numFmtId="0" fontId="55" fillId="6" borderId="40" xfId="0" applyFont="1" applyFill="1" applyBorder="1" applyAlignment="1">
      <alignment horizontal="center" wrapText="1"/>
    </xf>
    <xf numFmtId="0" fontId="55" fillId="6" borderId="41" xfId="0" applyFont="1" applyFill="1" applyBorder="1" applyAlignment="1">
      <alignment horizontal="center" wrapText="1"/>
    </xf>
    <xf numFmtId="0" fontId="37" fillId="8" borderId="35" xfId="0" applyFont="1" applyFill="1" applyBorder="1" applyAlignment="1">
      <alignment horizontal="center" vertical="center" wrapText="1"/>
    </xf>
    <xf numFmtId="0" fontId="37" fillId="8" borderId="36" xfId="0" applyFont="1" applyFill="1" applyBorder="1" applyAlignment="1">
      <alignment horizontal="center" vertical="center" wrapText="1"/>
    </xf>
    <xf numFmtId="0" fontId="37" fillId="8" borderId="37" xfId="0" applyFont="1" applyFill="1" applyBorder="1" applyAlignment="1">
      <alignment horizontal="center" vertical="center" wrapText="1"/>
    </xf>
    <xf numFmtId="0" fontId="43" fillId="2" borderId="35" xfId="0" applyFont="1" applyFill="1" applyBorder="1" applyAlignment="1">
      <alignment horizontal="left" vertical="center" wrapText="1"/>
    </xf>
    <xf numFmtId="0" fontId="43" fillId="2" borderId="36" xfId="0" applyFont="1" applyFill="1" applyBorder="1" applyAlignment="1">
      <alignment horizontal="left" vertical="center" wrapText="1"/>
    </xf>
    <xf numFmtId="0" fontId="43" fillId="2" borderId="37" xfId="0" applyFont="1" applyFill="1" applyBorder="1" applyAlignment="1">
      <alignment horizontal="left" vertical="center" wrapText="1"/>
    </xf>
    <xf numFmtId="0" fontId="51" fillId="5" borderId="35" xfId="0" applyFont="1" applyFill="1" applyBorder="1" applyAlignment="1" applyProtection="1">
      <alignment horizontal="left" vertical="center" wrapText="1"/>
      <protection locked="0"/>
    </xf>
    <xf numFmtId="0" fontId="51" fillId="5" borderId="36" xfId="0" applyFont="1" applyFill="1" applyBorder="1" applyAlignment="1" applyProtection="1">
      <alignment horizontal="left" vertical="center" wrapText="1"/>
      <protection locked="0"/>
    </xf>
    <xf numFmtId="0" fontId="51" fillId="5" borderId="37" xfId="0" applyFont="1" applyFill="1" applyBorder="1" applyAlignment="1" applyProtection="1">
      <alignment horizontal="left" vertical="center" wrapText="1"/>
      <protection locked="0"/>
    </xf>
    <xf numFmtId="0" fontId="44" fillId="22" borderId="35" xfId="0" applyFont="1" applyFill="1" applyBorder="1" applyAlignment="1">
      <alignment horizontal="center" vertical="center" wrapText="1"/>
    </xf>
    <xf numFmtId="0" fontId="44" fillId="22" borderId="36" xfId="0" applyFont="1" applyFill="1" applyBorder="1" applyAlignment="1">
      <alignment horizontal="center" vertical="center" wrapText="1"/>
    </xf>
    <xf numFmtId="0" fontId="44" fillId="22" borderId="37" xfId="0" applyFont="1" applyFill="1" applyBorder="1" applyAlignment="1">
      <alignment horizontal="center" vertical="center" wrapText="1"/>
    </xf>
    <xf numFmtId="0" fontId="49" fillId="0" borderId="0" xfId="0" applyFont="1" applyAlignment="1">
      <alignment horizontal="center" vertical="center" wrapText="1"/>
    </xf>
    <xf numFmtId="0" fontId="37" fillId="0" borderId="0" xfId="0" applyFont="1" applyAlignment="1">
      <alignment horizontal="center" vertical="center"/>
    </xf>
    <xf numFmtId="0" fontId="37" fillId="0" borderId="35" xfId="0" applyFont="1" applyBorder="1" applyAlignment="1">
      <alignment horizontal="center" vertical="center"/>
    </xf>
    <xf numFmtId="0" fontId="37" fillId="0" borderId="36" xfId="0" applyFont="1" applyBorder="1" applyAlignment="1">
      <alignment horizontal="center" vertical="center"/>
    </xf>
    <xf numFmtId="0" fontId="37" fillId="0" borderId="37" xfId="0" applyFont="1" applyBorder="1" applyAlignment="1">
      <alignment horizontal="center" vertical="center"/>
    </xf>
    <xf numFmtId="0" fontId="49" fillId="26" borderId="35" xfId="0" applyFont="1" applyFill="1" applyBorder="1" applyAlignment="1">
      <alignment horizontal="center"/>
    </xf>
    <xf numFmtId="0" fontId="49" fillId="26" borderId="36" xfId="0" applyFont="1" applyFill="1" applyBorder="1" applyAlignment="1">
      <alignment horizontal="center"/>
    </xf>
    <xf numFmtId="0" fontId="49" fillId="26" borderId="37" xfId="0" applyFont="1" applyFill="1" applyBorder="1" applyAlignment="1">
      <alignment horizontal="center"/>
    </xf>
    <xf numFmtId="0" fontId="49" fillId="26" borderId="35" xfId="0" applyFont="1" applyFill="1" applyBorder="1" applyAlignment="1">
      <alignment horizontal="center" vertical="center" wrapText="1"/>
    </xf>
    <xf numFmtId="0" fontId="49" fillId="26" borderId="36" xfId="0" applyFont="1" applyFill="1" applyBorder="1" applyAlignment="1">
      <alignment horizontal="center" vertical="center" wrapText="1"/>
    </xf>
    <xf numFmtId="0" fontId="49" fillId="26" borderId="37" xfId="0" applyFont="1" applyFill="1" applyBorder="1" applyAlignment="1">
      <alignment horizontal="center" vertical="center" wrapText="1"/>
    </xf>
    <xf numFmtId="0" fontId="43" fillId="2" borderId="39" xfId="0" applyFont="1" applyFill="1" applyBorder="1" applyAlignment="1">
      <alignment horizontal="center" vertical="center"/>
    </xf>
    <xf numFmtId="0" fontId="43" fillId="2" borderId="40" xfId="0" applyFont="1" applyFill="1" applyBorder="1" applyAlignment="1">
      <alignment horizontal="center" vertical="center"/>
    </xf>
    <xf numFmtId="0" fontId="52" fillId="6" borderId="40" xfId="0" applyFont="1" applyFill="1" applyBorder="1" applyAlignment="1">
      <alignment horizontal="center" vertical="center" wrapText="1"/>
    </xf>
    <xf numFmtId="0" fontId="52" fillId="6" borderId="41" xfId="0" applyFont="1" applyFill="1" applyBorder="1" applyAlignment="1">
      <alignment horizontal="center" vertical="center" wrapText="1"/>
    </xf>
    <xf numFmtId="0" fontId="49" fillId="0" borderId="0" xfId="0" applyFont="1" applyAlignment="1">
      <alignment horizontal="center"/>
    </xf>
    <xf numFmtId="0" fontId="43" fillId="25" borderId="40" xfId="0" applyFont="1" applyFill="1" applyBorder="1" applyAlignment="1" applyProtection="1">
      <alignment horizontal="center" vertical="center" wrapText="1"/>
      <protection locked="0"/>
    </xf>
    <xf numFmtId="0" fontId="43" fillId="25" borderId="41" xfId="0" applyFont="1" applyFill="1" applyBorder="1" applyAlignment="1" applyProtection="1">
      <alignment horizontal="center" vertical="center" wrapText="1"/>
      <protection locked="0"/>
    </xf>
    <xf numFmtId="0" fontId="43" fillId="5" borderId="35" xfId="0" applyFont="1" applyFill="1" applyBorder="1" applyAlignment="1" applyProtection="1">
      <alignment horizontal="left" vertical="top"/>
      <protection locked="0"/>
    </xf>
    <xf numFmtId="0" fontId="43" fillId="5" borderId="36" xfId="0" applyFont="1" applyFill="1" applyBorder="1" applyAlignment="1" applyProtection="1">
      <alignment horizontal="left" vertical="top"/>
      <protection locked="0"/>
    </xf>
    <xf numFmtId="0" fontId="43" fillId="5" borderId="37" xfId="0" applyFont="1" applyFill="1" applyBorder="1" applyAlignment="1" applyProtection="1">
      <alignment horizontal="left" vertical="top"/>
      <protection locked="0"/>
    </xf>
    <xf numFmtId="0" fontId="43" fillId="2" borderId="4" xfId="0" applyFont="1" applyFill="1" applyBorder="1" applyAlignment="1">
      <alignment horizontal="center" vertical="center"/>
    </xf>
    <xf numFmtId="0" fontId="43" fillId="2" borderId="12" xfId="0" applyFont="1" applyFill="1" applyBorder="1" applyAlignment="1">
      <alignment horizontal="center" vertical="center"/>
    </xf>
    <xf numFmtId="0" fontId="43" fillId="2" borderId="9" xfId="0" applyFont="1" applyFill="1" applyBorder="1" applyAlignment="1">
      <alignment horizontal="center" vertical="center"/>
    </xf>
    <xf numFmtId="0" fontId="43" fillId="2" borderId="13" xfId="0" applyFont="1" applyFill="1" applyBorder="1" applyAlignment="1">
      <alignment horizontal="center" vertical="center"/>
    </xf>
    <xf numFmtId="0" fontId="51" fillId="5" borderId="12" xfId="0" applyFont="1" applyFill="1" applyBorder="1" applyAlignment="1" applyProtection="1">
      <alignment horizontal="center" vertical="center"/>
      <protection locked="0"/>
    </xf>
    <xf numFmtId="0" fontId="51" fillId="5" borderId="5" xfId="0" applyFont="1" applyFill="1" applyBorder="1" applyAlignment="1" applyProtection="1">
      <alignment horizontal="center" vertical="center"/>
      <protection locked="0"/>
    </xf>
    <xf numFmtId="0" fontId="51" fillId="5" borderId="13" xfId="0" applyFont="1" applyFill="1" applyBorder="1" applyAlignment="1" applyProtection="1">
      <alignment horizontal="center" vertical="center"/>
      <protection locked="0"/>
    </xf>
    <xf numFmtId="0" fontId="51" fillId="5" borderId="10" xfId="0" applyFont="1" applyFill="1" applyBorder="1" applyAlignment="1" applyProtection="1">
      <alignment horizontal="center" vertical="center"/>
      <protection locked="0"/>
    </xf>
    <xf numFmtId="0" fontId="43" fillId="2" borderId="64" xfId="0" applyFont="1" applyFill="1" applyBorder="1" applyAlignment="1">
      <alignment horizontal="center" wrapText="1"/>
    </xf>
    <xf numFmtId="0" fontId="50" fillId="17" borderId="65" xfId="0" applyFont="1" applyFill="1" applyBorder="1" applyAlignment="1">
      <alignment horizontal="center"/>
    </xf>
    <xf numFmtId="0" fontId="50" fillId="17" borderId="11" xfId="0" applyFont="1" applyFill="1" applyBorder="1" applyAlignment="1">
      <alignment horizontal="center"/>
    </xf>
    <xf numFmtId="0" fontId="50" fillId="17" borderId="56" xfId="0" applyFont="1" applyFill="1" applyBorder="1" applyAlignment="1">
      <alignment horizontal="center"/>
    </xf>
    <xf numFmtId="0" fontId="50" fillId="17" borderId="55" xfId="0" applyFont="1" applyFill="1" applyBorder="1" applyAlignment="1">
      <alignment horizontal="center"/>
    </xf>
    <xf numFmtId="0" fontId="26" fillId="17" borderId="1" xfId="0" applyFont="1" applyFill="1" applyBorder="1" applyAlignment="1">
      <alignment horizontal="center"/>
    </xf>
    <xf numFmtId="0" fontId="26" fillId="17" borderId="2" xfId="0" applyFont="1" applyFill="1" applyBorder="1" applyAlignment="1">
      <alignment horizontal="center"/>
    </xf>
    <xf numFmtId="0" fontId="26" fillId="17" borderId="36" xfId="0" applyFont="1" applyFill="1" applyBorder="1" applyAlignment="1">
      <alignment horizontal="center"/>
    </xf>
    <xf numFmtId="0" fontId="26" fillId="17" borderId="37" xfId="0" applyFont="1" applyFill="1" applyBorder="1" applyAlignment="1">
      <alignment horizontal="center"/>
    </xf>
    <xf numFmtId="0" fontId="62" fillId="17" borderId="33" xfId="0" applyFont="1" applyFill="1" applyBorder="1" applyAlignment="1">
      <alignment horizontal="center" wrapText="1"/>
    </xf>
    <xf numFmtId="0" fontId="62" fillId="17" borderId="28" xfId="0" applyFont="1" applyFill="1" applyBorder="1" applyAlignment="1">
      <alignment horizontal="center" wrapText="1"/>
    </xf>
    <xf numFmtId="0" fontId="62" fillId="17" borderId="12" xfId="0" applyFont="1" applyFill="1" applyBorder="1" applyAlignment="1">
      <alignment horizontal="center" vertical="center" wrapText="1"/>
    </xf>
    <xf numFmtId="0" fontId="62" fillId="17" borderId="19" xfId="0" applyFont="1" applyFill="1" applyBorder="1" applyAlignment="1">
      <alignment horizontal="center" vertical="center" wrapText="1"/>
    </xf>
    <xf numFmtId="0" fontId="62" fillId="17" borderId="4" xfId="0" applyFont="1" applyFill="1" applyBorder="1" applyAlignment="1">
      <alignment horizontal="center" vertical="center" wrapText="1"/>
    </xf>
    <xf numFmtId="0" fontId="62" fillId="17" borderId="45" xfId="0" applyFont="1" applyFill="1" applyBorder="1" applyAlignment="1">
      <alignment horizontal="center" vertical="center" wrapText="1"/>
    </xf>
    <xf numFmtId="0" fontId="55" fillId="17" borderId="55" xfId="0" applyFont="1" applyFill="1" applyBorder="1" applyAlignment="1">
      <alignment horizontal="center" vertical="center" wrapText="1"/>
    </xf>
    <xf numFmtId="0" fontId="55" fillId="17" borderId="38" xfId="0" applyFont="1" applyFill="1" applyBorder="1" applyAlignment="1">
      <alignment horizontal="center" vertical="center" wrapText="1"/>
    </xf>
    <xf numFmtId="0" fontId="55" fillId="17" borderId="42" xfId="0" applyFont="1" applyFill="1" applyBorder="1" applyAlignment="1">
      <alignment horizontal="center" vertical="center" wrapText="1"/>
    </xf>
    <xf numFmtId="0" fontId="55" fillId="17" borderId="11" xfId="0" applyFont="1" applyFill="1" applyBorder="1" applyAlignment="1">
      <alignment horizontal="center" vertical="center"/>
    </xf>
    <xf numFmtId="0" fontId="55" fillId="17" borderId="48" xfId="0" applyFont="1" applyFill="1" applyBorder="1" applyAlignment="1">
      <alignment horizontal="center" vertical="center"/>
    </xf>
    <xf numFmtId="0" fontId="55" fillId="17" borderId="58" xfId="0" applyFont="1" applyFill="1" applyBorder="1" applyAlignment="1">
      <alignment horizontal="center" vertical="center"/>
    </xf>
    <xf numFmtId="0" fontId="55" fillId="17" borderId="54" xfId="0" applyFont="1" applyFill="1" applyBorder="1" applyAlignment="1">
      <alignment horizontal="center" vertical="center"/>
    </xf>
    <xf numFmtId="0" fontId="55" fillId="17" borderId="60" xfId="0" applyFont="1" applyFill="1" applyBorder="1" applyAlignment="1">
      <alignment horizontal="center" vertical="center"/>
    </xf>
    <xf numFmtId="0" fontId="55" fillId="17" borderId="62" xfId="0" applyFont="1" applyFill="1" applyBorder="1" applyAlignment="1">
      <alignment horizontal="center" vertical="center"/>
    </xf>
    <xf numFmtId="0" fontId="62" fillId="19" borderId="56" xfId="0" applyFont="1" applyFill="1" applyBorder="1" applyAlignment="1">
      <alignment horizontal="center" vertical="center" wrapText="1"/>
    </xf>
    <xf numFmtId="0" fontId="62" fillId="19" borderId="18" xfId="0" applyFont="1" applyFill="1" applyBorder="1" applyAlignment="1">
      <alignment horizontal="center" vertical="center" wrapText="1"/>
    </xf>
    <xf numFmtId="0" fontId="55" fillId="19" borderId="55" xfId="0" applyFont="1" applyFill="1" applyBorder="1" applyAlignment="1">
      <alignment horizontal="center" vertical="center" wrapText="1"/>
    </xf>
    <xf numFmtId="0" fontId="55" fillId="19" borderId="38" xfId="0" applyFont="1" applyFill="1" applyBorder="1" applyAlignment="1">
      <alignment horizontal="center" vertical="center" wrapText="1"/>
    </xf>
    <xf numFmtId="0" fontId="55" fillId="19" borderId="42" xfId="0" applyFont="1" applyFill="1" applyBorder="1" applyAlignment="1">
      <alignment horizontal="center" vertical="center" wrapText="1"/>
    </xf>
    <xf numFmtId="0" fontId="55" fillId="19" borderId="11" xfId="0" applyFont="1" applyFill="1" applyBorder="1" applyAlignment="1">
      <alignment horizontal="center" vertical="center"/>
    </xf>
    <xf numFmtId="0" fontId="55" fillId="19" borderId="48" xfId="0" applyFont="1" applyFill="1" applyBorder="1" applyAlignment="1">
      <alignment horizontal="center" vertical="center"/>
    </xf>
    <xf numFmtId="0" fontId="55" fillId="19" borderId="58" xfId="0" applyFont="1" applyFill="1" applyBorder="1" applyAlignment="1">
      <alignment horizontal="center" vertical="center"/>
    </xf>
    <xf numFmtId="0" fontId="55" fillId="19" borderId="54" xfId="0" applyFont="1" applyFill="1" applyBorder="1" applyAlignment="1">
      <alignment horizontal="center" vertical="center"/>
    </xf>
    <xf numFmtId="0" fontId="55" fillId="19" borderId="60" xfId="0" applyFont="1" applyFill="1" applyBorder="1" applyAlignment="1">
      <alignment horizontal="center" vertical="center"/>
    </xf>
    <xf numFmtId="0" fontId="55" fillId="19" borderId="62" xfId="0" applyFont="1" applyFill="1" applyBorder="1" applyAlignment="1">
      <alignment horizontal="center" vertical="center"/>
    </xf>
    <xf numFmtId="0" fontId="50" fillId="19" borderId="65" xfId="0" applyFont="1" applyFill="1" applyBorder="1" applyAlignment="1">
      <alignment horizontal="center"/>
    </xf>
    <xf numFmtId="0" fontId="50" fillId="19" borderId="11" xfId="0" applyFont="1" applyFill="1" applyBorder="1" applyAlignment="1">
      <alignment horizontal="center"/>
    </xf>
    <xf numFmtId="0" fontId="50" fillId="19" borderId="56" xfId="0" applyFont="1" applyFill="1" applyBorder="1" applyAlignment="1">
      <alignment horizontal="center"/>
    </xf>
    <xf numFmtId="0" fontId="50" fillId="19" borderId="55" xfId="0" applyFont="1" applyFill="1" applyBorder="1" applyAlignment="1">
      <alignment horizontal="center"/>
    </xf>
    <xf numFmtId="0" fontId="62" fillId="19" borderId="45" xfId="0" applyFont="1" applyFill="1" applyBorder="1" applyAlignment="1">
      <alignment horizontal="center" vertical="center" wrapText="1"/>
    </xf>
    <xf numFmtId="0" fontId="62" fillId="19" borderId="52" xfId="0" applyFont="1" applyFill="1" applyBorder="1" applyAlignment="1">
      <alignment horizontal="center" vertical="center" wrapText="1"/>
    </xf>
    <xf numFmtId="0" fontId="62" fillId="19" borderId="19" xfId="0" applyFont="1" applyFill="1" applyBorder="1" applyAlignment="1">
      <alignment horizontal="center" vertical="center" wrapText="1"/>
    </xf>
    <xf numFmtId="0" fontId="62" fillId="19" borderId="22" xfId="0" applyFont="1" applyFill="1" applyBorder="1" applyAlignment="1">
      <alignment horizontal="center" vertical="center" wrapText="1"/>
    </xf>
    <xf numFmtId="0" fontId="62" fillId="19" borderId="19" xfId="0" applyFont="1" applyFill="1" applyBorder="1" applyAlignment="1">
      <alignment horizontal="center" vertical="center"/>
    </xf>
    <xf numFmtId="0" fontId="62" fillId="19" borderId="22" xfId="0" applyFont="1" applyFill="1" applyBorder="1" applyAlignment="1">
      <alignment horizontal="center" vertical="center"/>
    </xf>
    <xf numFmtId="0" fontId="43" fillId="2" borderId="39" xfId="0" applyFont="1" applyFill="1" applyBorder="1" applyAlignment="1">
      <alignment horizontal="center" vertical="center" wrapText="1"/>
    </xf>
    <xf numFmtId="0" fontId="43" fillId="2" borderId="40" xfId="0" applyFont="1" applyFill="1" applyBorder="1" applyAlignment="1">
      <alignment horizontal="center" vertical="center" wrapText="1"/>
    </xf>
    <xf numFmtId="0" fontId="26" fillId="19" borderId="4" xfId="0" applyFont="1" applyFill="1" applyBorder="1" applyAlignment="1">
      <alignment horizontal="center"/>
    </xf>
    <xf numFmtId="0" fontId="26" fillId="19" borderId="12" xfId="0" applyFont="1" applyFill="1" applyBorder="1" applyAlignment="1">
      <alignment horizontal="center"/>
    </xf>
    <xf numFmtId="0" fontId="26" fillId="19" borderId="5" xfId="0" applyFont="1" applyFill="1" applyBorder="1" applyAlignment="1">
      <alignment horizontal="center"/>
    </xf>
    <xf numFmtId="0" fontId="26" fillId="28" borderId="1" xfId="0" applyFont="1" applyFill="1" applyBorder="1" applyAlignment="1">
      <alignment horizontal="center"/>
    </xf>
    <xf numFmtId="0" fontId="26" fillId="28" borderId="2" xfId="0" applyFont="1" applyFill="1" applyBorder="1" applyAlignment="1">
      <alignment horizontal="center"/>
    </xf>
    <xf numFmtId="0" fontId="26" fillId="28" borderId="3" xfId="0" applyFont="1" applyFill="1" applyBorder="1" applyAlignment="1">
      <alignment horizontal="center"/>
    </xf>
    <xf numFmtId="0" fontId="62" fillId="28" borderId="45" xfId="0" applyFont="1" applyFill="1" applyBorder="1" applyAlignment="1">
      <alignment horizontal="center" vertical="center" wrapText="1"/>
    </xf>
    <xf numFmtId="0" fontId="62" fillId="28" borderId="52" xfId="0" applyFont="1" applyFill="1" applyBorder="1" applyAlignment="1">
      <alignment horizontal="center" vertical="center" wrapText="1"/>
    </xf>
    <xf numFmtId="0" fontId="62" fillId="28" borderId="19" xfId="0" applyFont="1" applyFill="1" applyBorder="1" applyAlignment="1">
      <alignment horizontal="center" vertical="center" wrapText="1"/>
    </xf>
    <xf numFmtId="0" fontId="62" fillId="28" borderId="22" xfId="0" applyFont="1" applyFill="1" applyBorder="1" applyAlignment="1">
      <alignment horizontal="center" vertical="center" wrapText="1"/>
    </xf>
    <xf numFmtId="0" fontId="44" fillId="31" borderId="36" xfId="0" applyFont="1" applyFill="1" applyBorder="1" applyAlignment="1">
      <alignment horizontal="center" vertical="center"/>
    </xf>
    <xf numFmtId="0" fontId="44" fillId="31" borderId="37" xfId="0" applyFont="1" applyFill="1" applyBorder="1" applyAlignment="1">
      <alignment horizontal="center" vertical="center"/>
    </xf>
    <xf numFmtId="0" fontId="55" fillId="28" borderId="55" xfId="0" applyFont="1" applyFill="1" applyBorder="1" applyAlignment="1">
      <alignment horizontal="center" vertical="center" wrapText="1"/>
    </xf>
    <xf numFmtId="0" fontId="55" fillId="28" borderId="38" xfId="0" applyFont="1" applyFill="1" applyBorder="1" applyAlignment="1">
      <alignment horizontal="center" vertical="center" wrapText="1"/>
    </xf>
    <xf numFmtId="0" fontId="55" fillId="28" borderId="42" xfId="0" applyFont="1" applyFill="1" applyBorder="1" applyAlignment="1">
      <alignment horizontal="center" vertical="center" wrapText="1"/>
    </xf>
    <xf numFmtId="0" fontId="55" fillId="28" borderId="11" xfId="0" applyFont="1" applyFill="1" applyBorder="1" applyAlignment="1">
      <alignment horizontal="center" vertical="center"/>
    </xf>
    <xf numFmtId="0" fontId="55" fillId="28" borderId="48" xfId="0" applyFont="1" applyFill="1" applyBorder="1" applyAlignment="1">
      <alignment horizontal="center" vertical="center"/>
    </xf>
    <xf numFmtId="0" fontId="55" fillId="28" borderId="58" xfId="0" applyFont="1" applyFill="1" applyBorder="1" applyAlignment="1">
      <alignment horizontal="center" vertical="center"/>
    </xf>
    <xf numFmtId="0" fontId="55" fillId="28" borderId="54" xfId="0" applyFont="1" applyFill="1" applyBorder="1" applyAlignment="1">
      <alignment horizontal="center" vertical="center"/>
    </xf>
    <xf numFmtId="0" fontId="55" fillId="28" borderId="60" xfId="0" applyFont="1" applyFill="1" applyBorder="1" applyAlignment="1">
      <alignment horizontal="center" vertical="center"/>
    </xf>
    <xf numFmtId="0" fontId="55" fillId="28" borderId="62" xfId="0" applyFont="1" applyFill="1" applyBorder="1" applyAlignment="1">
      <alignment horizontal="center" vertical="center"/>
    </xf>
    <xf numFmtId="0" fontId="50" fillId="28" borderId="65" xfId="0" applyFont="1" applyFill="1" applyBorder="1" applyAlignment="1">
      <alignment horizontal="center"/>
    </xf>
    <xf numFmtId="0" fontId="50" fillId="28" borderId="11" xfId="0" applyFont="1" applyFill="1" applyBorder="1" applyAlignment="1">
      <alignment horizontal="center"/>
    </xf>
    <xf numFmtId="0" fontId="50" fillId="28" borderId="56" xfId="0" applyFont="1" applyFill="1" applyBorder="1" applyAlignment="1">
      <alignment horizontal="center"/>
    </xf>
    <xf numFmtId="0" fontId="50" fillId="28" borderId="55" xfId="0" applyFont="1" applyFill="1" applyBorder="1" applyAlignment="1">
      <alignment horizontal="center"/>
    </xf>
    <xf numFmtId="0" fontId="62" fillId="28" borderId="33" xfId="0" applyFont="1" applyFill="1" applyBorder="1" applyAlignment="1">
      <alignment horizontal="center" vertical="center" wrapText="1"/>
    </xf>
    <xf numFmtId="0" fontId="62" fillId="28" borderId="28" xfId="0" applyFont="1" applyFill="1" applyBorder="1" applyAlignment="1">
      <alignment horizontal="center" vertical="center" wrapText="1"/>
    </xf>
    <xf numFmtId="0" fontId="62" fillId="28" borderId="19" xfId="0" applyFont="1" applyFill="1" applyBorder="1" applyAlignment="1">
      <alignment horizontal="center" vertical="center"/>
    </xf>
    <xf numFmtId="0" fontId="62" fillId="28" borderId="22" xfId="0" applyFont="1" applyFill="1" applyBorder="1" applyAlignment="1">
      <alignment horizontal="center" vertical="center"/>
    </xf>
    <xf numFmtId="0" fontId="28" fillId="0" borderId="0" xfId="0" applyFont="1" applyAlignment="1">
      <alignment horizontal="center" vertical="center" wrapText="1"/>
    </xf>
    <xf numFmtId="0" fontId="62" fillId="28" borderId="9" xfId="0" applyFont="1" applyFill="1" applyBorder="1" applyAlignment="1">
      <alignment horizontal="center" vertical="center" wrapText="1"/>
    </xf>
    <xf numFmtId="0" fontId="62" fillId="28" borderId="13" xfId="0" applyFont="1" applyFill="1" applyBorder="1" applyAlignment="1">
      <alignment horizontal="center" vertical="center" wrapText="1"/>
    </xf>
    <xf numFmtId="0" fontId="62" fillId="28" borderId="13" xfId="0" applyFont="1" applyFill="1" applyBorder="1" applyAlignment="1">
      <alignment horizontal="center" vertical="center"/>
    </xf>
    <xf numFmtId="0" fontId="81" fillId="0" borderId="17" xfId="0" applyFont="1" applyBorder="1" applyAlignment="1">
      <alignment horizontal="center"/>
    </xf>
    <xf numFmtId="0" fontId="0" fillId="0" borderId="19" xfId="0" applyBorder="1" applyAlignment="1">
      <alignment horizontal="center"/>
    </xf>
    <xf numFmtId="0" fontId="0" fillId="0" borderId="24" xfId="0" applyBorder="1" applyAlignment="1">
      <alignment horizontal="center"/>
    </xf>
    <xf numFmtId="0" fontId="0" fillId="0" borderId="20" xfId="0" applyBorder="1" applyAlignment="1">
      <alignment horizontal="center"/>
    </xf>
  </cellXfs>
  <cellStyles count="3">
    <cellStyle name="Normale" xfId="0" builtinId="0"/>
    <cellStyle name="Normale 2" xfId="1" xr:uid="{00000000-0005-0000-0000-000001000000}"/>
    <cellStyle name="Valuta 2" xfId="2" xr:uid="{00000000-0005-0000-0000-000002000000}"/>
  </cellStyles>
  <dxfs count="14">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s>
  <tableStyles count="0" defaultTableStyle="TableStyleMedium2" defaultPivotStyle="PivotStyleLight16"/>
  <colors>
    <mruColors>
      <color rgb="FFFFCC99"/>
      <color rgb="FF99FFCC"/>
      <color rgb="FFFFFFCC"/>
      <color rgb="FFCCFFFF"/>
      <color rgb="FFFFCCFF"/>
      <color rgb="FFCC99FF"/>
      <color rgb="FFBFAE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mitgov-my.sharepoint.com/Users/armento.s/AppData/Local/Microsoft/Windows/Temporary%20Internet%20Files/Content.Outlook/Y50012UO/faBBBio/Anticipazione_DI_345_2016_annualita_2015_e_2016_agg._DI%2019_2022_v04.3.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ticipazione 2015  2016"/>
      <sheetName val="Foglio1"/>
    </sheetNames>
    <sheetDataSet>
      <sheetData sheetId="0"/>
      <sheetData sheetId="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39997558519241921"/>
    <pageSetUpPr fitToPage="1"/>
  </sheetPr>
  <dimension ref="A1:AC216"/>
  <sheetViews>
    <sheetView zoomScale="67" zoomScaleNormal="67" workbookViewId="0">
      <selection activeCell="B2" sqref="B2:AC216"/>
    </sheetView>
  </sheetViews>
  <sheetFormatPr defaultColWidth="8.5703125" defaultRowHeight="15" x14ac:dyDescent="0.25"/>
  <cols>
    <col min="1" max="1" width="2.85546875" style="1" customWidth="1"/>
    <col min="2" max="2" width="10.5703125" style="1" customWidth="1"/>
    <col min="3" max="3" width="1.85546875" style="10" customWidth="1"/>
    <col min="4" max="4" width="12.140625" style="11" customWidth="1"/>
    <col min="5" max="5" width="2" style="11" customWidth="1"/>
    <col min="6" max="6" width="25.5703125" style="11" customWidth="1"/>
    <col min="7" max="7" width="25.5703125" style="12" customWidth="1"/>
    <col min="8" max="8" width="17.140625" style="1" customWidth="1"/>
    <col min="9" max="9" width="2.42578125" style="1" customWidth="1"/>
    <col min="10" max="10" width="23" style="9" bestFit="1" customWidth="1"/>
    <col min="11" max="11" width="10.140625" style="9" bestFit="1" customWidth="1"/>
    <col min="12" max="12" width="11.140625" style="9" customWidth="1"/>
    <col min="13" max="13" width="1.85546875" style="10" customWidth="1"/>
    <col min="14" max="14" width="22" style="1" customWidth="1"/>
    <col min="15" max="15" width="2.42578125" style="12" customWidth="1"/>
    <col min="16" max="16" width="20" style="1" customWidth="1"/>
    <col min="17" max="17" width="24" style="1" bestFit="1" customWidth="1"/>
    <col min="18" max="18" width="18.140625" style="10" customWidth="1"/>
    <col min="19" max="19" width="2.85546875" style="1" customWidth="1"/>
    <col min="20" max="20" width="22.5703125" style="10" customWidth="1"/>
    <col min="21" max="21" width="1.5703125" style="10" customWidth="1"/>
    <col min="22" max="22" width="17.85546875" style="10" customWidth="1"/>
    <col min="23" max="23" width="2.42578125" style="10" customWidth="1"/>
    <col min="24" max="24" width="19.42578125" style="1" customWidth="1"/>
    <col min="25" max="25" width="2.140625" style="10" customWidth="1"/>
    <col min="26" max="26" width="15" style="1" customWidth="1"/>
    <col min="27" max="27" width="1.85546875" style="1" customWidth="1"/>
    <col min="28" max="28" width="16" style="1" customWidth="1"/>
    <col min="29" max="36" width="9.140625" style="1" customWidth="1"/>
    <col min="37" max="37" width="10.5703125" style="1" customWidth="1"/>
    <col min="38" max="938" width="9.140625" style="1" customWidth="1"/>
    <col min="939" max="16384" width="8.5703125" style="1"/>
  </cols>
  <sheetData>
    <row r="1" spans="1:29" ht="15.75" thickBot="1" x14ac:dyDescent="0.3">
      <c r="A1" s="95"/>
      <c r="B1" s="38"/>
      <c r="C1" s="39"/>
      <c r="D1" s="40"/>
      <c r="E1" s="40"/>
      <c r="F1" s="40"/>
      <c r="G1" s="41"/>
      <c r="H1" s="38"/>
      <c r="I1" s="38"/>
      <c r="J1" s="43"/>
      <c r="K1" s="43"/>
      <c r="L1" s="43"/>
      <c r="M1" s="39"/>
      <c r="N1" s="38"/>
      <c r="O1" s="41"/>
      <c r="P1" s="38"/>
      <c r="Q1" s="38"/>
      <c r="R1" s="39"/>
      <c r="S1" s="38"/>
      <c r="T1" s="39"/>
      <c r="U1" s="39"/>
      <c r="V1" s="39"/>
      <c r="W1" s="39"/>
      <c r="X1" s="38"/>
      <c r="Y1" s="39"/>
      <c r="Z1" s="38"/>
      <c r="AA1" s="38"/>
      <c r="AB1" s="38"/>
      <c r="AC1" s="44"/>
    </row>
    <row r="2" spans="1:29" ht="33.75" thickBot="1" x14ac:dyDescent="0.3">
      <c r="A2" s="88"/>
      <c r="C2" s="836" t="s">
        <v>0</v>
      </c>
      <c r="D2" s="837"/>
      <c r="E2" s="837"/>
      <c r="F2" s="837"/>
      <c r="G2" s="837"/>
      <c r="H2" s="837"/>
      <c r="I2" s="837"/>
      <c r="J2" s="837"/>
      <c r="K2" s="837"/>
      <c r="L2" s="837"/>
      <c r="M2" s="837"/>
      <c r="N2" s="837"/>
      <c r="O2" s="837"/>
      <c r="P2" s="837"/>
      <c r="Q2" s="837"/>
      <c r="R2" s="837"/>
      <c r="S2" s="837"/>
      <c r="T2" s="837"/>
      <c r="U2" s="837"/>
      <c r="V2" s="837"/>
      <c r="W2" s="837"/>
      <c r="X2" s="838"/>
      <c r="Y2" s="51"/>
      <c r="Z2" s="51"/>
      <c r="AA2" s="51"/>
      <c r="AB2" s="51"/>
      <c r="AC2" s="89"/>
    </row>
    <row r="3" spans="1:29" ht="23.25" thickBot="1" x14ac:dyDescent="0.3">
      <c r="A3" s="88"/>
      <c r="C3" s="37"/>
      <c r="D3" s="37"/>
      <c r="E3" s="37"/>
      <c r="F3" s="37"/>
      <c r="G3" s="37"/>
      <c r="H3" s="37"/>
      <c r="I3" s="37"/>
      <c r="J3" s="37"/>
      <c r="K3" s="37"/>
      <c r="L3" s="37"/>
      <c r="M3" s="37"/>
      <c r="N3" s="37"/>
      <c r="O3" s="37"/>
      <c r="P3" s="37"/>
      <c r="Q3" s="37"/>
      <c r="R3" s="37"/>
      <c r="S3" s="37"/>
      <c r="T3" s="37"/>
      <c r="U3" s="37"/>
      <c r="V3" s="37"/>
      <c r="W3" s="37"/>
      <c r="X3" s="37"/>
      <c r="Y3" s="37"/>
      <c r="Z3" s="37"/>
      <c r="AA3" s="37"/>
      <c r="AB3" s="37"/>
      <c r="AC3" s="89"/>
    </row>
    <row r="4" spans="1:29" ht="27.75" thickBot="1" x14ac:dyDescent="0.3">
      <c r="A4" s="88"/>
      <c r="C4" s="833" t="s">
        <v>1</v>
      </c>
      <c r="D4" s="834"/>
      <c r="E4" s="834"/>
      <c r="F4" s="834"/>
      <c r="G4" s="834"/>
      <c r="H4" s="834"/>
      <c r="I4" s="834"/>
      <c r="J4" s="834"/>
      <c r="K4" s="834"/>
      <c r="L4" s="834"/>
      <c r="M4" s="834"/>
      <c r="N4" s="834"/>
      <c r="O4" s="834"/>
      <c r="P4" s="834"/>
      <c r="Q4" s="834"/>
      <c r="R4" s="834"/>
      <c r="S4" s="834"/>
      <c r="T4" s="834"/>
      <c r="U4" s="834"/>
      <c r="V4" s="834"/>
      <c r="W4" s="834"/>
      <c r="X4" s="835"/>
      <c r="Y4" s="35"/>
      <c r="Z4" s="35"/>
      <c r="AA4" s="35"/>
      <c r="AB4" s="35"/>
      <c r="AC4" s="89"/>
    </row>
    <row r="5" spans="1:29" ht="21" customHeight="1" thickBot="1" x14ac:dyDescent="0.3">
      <c r="A5" s="88"/>
      <c r="C5" s="1"/>
      <c r="D5" s="34"/>
      <c r="E5" s="34"/>
      <c r="F5" s="34"/>
      <c r="G5" s="34"/>
      <c r="H5" s="34"/>
      <c r="I5" s="34"/>
      <c r="J5" s="34"/>
      <c r="K5" s="34"/>
      <c r="L5" s="34"/>
      <c r="M5" s="34"/>
      <c r="N5" s="34"/>
      <c r="O5" s="34"/>
      <c r="P5" s="34"/>
      <c r="Q5" s="34"/>
      <c r="R5" s="34"/>
      <c r="S5" s="34"/>
      <c r="T5" s="34"/>
      <c r="U5" s="34"/>
      <c r="V5" s="34"/>
      <c r="W5" s="34"/>
      <c r="X5" s="34"/>
      <c r="Y5" s="35"/>
      <c r="Z5" s="35"/>
      <c r="AA5" s="35"/>
      <c r="AB5" s="35"/>
      <c r="AC5" s="89"/>
    </row>
    <row r="6" spans="1:29" ht="53.1" customHeight="1" thickBot="1" x14ac:dyDescent="0.3">
      <c r="A6" s="88"/>
      <c r="B6" s="89"/>
      <c r="C6" s="800" t="s">
        <v>2</v>
      </c>
      <c r="D6" s="801"/>
      <c r="E6" s="801"/>
      <c r="F6" s="802"/>
      <c r="G6" s="790" t="s">
        <v>469</v>
      </c>
      <c r="H6" s="791"/>
      <c r="I6" s="791"/>
      <c r="J6" s="792"/>
      <c r="K6" s="803" t="s">
        <v>4</v>
      </c>
      <c r="L6" s="804"/>
      <c r="M6" s="804"/>
      <c r="N6" s="863"/>
      <c r="O6" s="864"/>
      <c r="P6" s="864"/>
      <c r="Q6" s="864"/>
      <c r="R6" s="864"/>
      <c r="S6" s="864"/>
      <c r="T6" s="864"/>
      <c r="U6" s="864"/>
      <c r="V6" s="864"/>
      <c r="W6" s="864"/>
      <c r="X6" s="865"/>
      <c r="AC6" s="89"/>
    </row>
    <row r="7" spans="1:29" ht="21.6" customHeight="1" thickBot="1" x14ac:dyDescent="0.3">
      <c r="A7" s="88"/>
      <c r="C7" s="120"/>
      <c r="D7" s="120"/>
      <c r="E7" s="120"/>
      <c r="F7" s="120"/>
      <c r="G7" s="121"/>
      <c r="H7" s="121"/>
      <c r="I7" s="121"/>
      <c r="J7" s="121"/>
      <c r="K7" s="121"/>
      <c r="L7" s="121"/>
      <c r="M7" s="121"/>
      <c r="N7" s="121"/>
      <c r="O7" s="121"/>
      <c r="P7" s="121"/>
      <c r="Q7" s="121"/>
      <c r="R7" s="350"/>
      <c r="S7" s="350"/>
      <c r="T7" s="122"/>
      <c r="U7" s="351"/>
      <c r="V7" s="352"/>
      <c r="W7" s="352"/>
      <c r="X7" s="352"/>
      <c r="Y7" s="28"/>
      <c r="Z7" s="28"/>
      <c r="AA7" s="28"/>
      <c r="AB7" s="28"/>
      <c r="AC7" s="89"/>
    </row>
    <row r="8" spans="1:29" s="2" customFormat="1" ht="18.75" thickBot="1" x14ac:dyDescent="0.3">
      <c r="A8" s="45"/>
      <c r="B8" s="94"/>
      <c r="C8" s="787" t="s">
        <v>5</v>
      </c>
      <c r="D8" s="788"/>
      <c r="E8" s="788"/>
      <c r="F8" s="789"/>
      <c r="G8" s="860" t="str">
        <f>VLOOKUP(G6,'DATI EROGAZIONI'!$A$2:$I$20,9,FALSE)</f>
        <v>H20C19000000009 - CUP BOLOGNA, FERRARA-H20J19000000009 - CUP BOLOGNA, FERRARA E90J19000000009 - CUP PARMA H90J20000020009 - CUP MODENA H80J20000010009 - CUP REGGIO EMILIA H30J20000030009 - CUP PIACENZA C10J19000000009 - CUP ROMAGNA</v>
      </c>
      <c r="H8" s="861"/>
      <c r="I8" s="861"/>
      <c r="J8" s="861"/>
      <c r="K8" s="861"/>
      <c r="L8" s="861"/>
      <c r="M8" s="861"/>
      <c r="N8" s="861"/>
      <c r="O8" s="861"/>
      <c r="P8" s="861"/>
      <c r="Q8" s="861"/>
      <c r="R8" s="861"/>
      <c r="S8" s="861"/>
      <c r="T8" s="861"/>
      <c r="U8" s="861"/>
      <c r="V8" s="861"/>
      <c r="W8" s="861"/>
      <c r="X8" s="862"/>
      <c r="Y8" s="58"/>
      <c r="Z8" s="58"/>
      <c r="AA8" s="58"/>
      <c r="AB8" s="58"/>
      <c r="AC8" s="94"/>
    </row>
    <row r="9" spans="1:29" s="2" customFormat="1" ht="19.5" thickBot="1" x14ac:dyDescent="0.3">
      <c r="A9" s="45"/>
      <c r="C9" s="200"/>
      <c r="D9" s="200"/>
      <c r="E9" s="200"/>
      <c r="F9" s="200"/>
      <c r="G9" s="201"/>
      <c r="H9" s="201"/>
      <c r="I9" s="201"/>
      <c r="J9" s="201"/>
      <c r="K9" s="201"/>
      <c r="L9" s="201"/>
      <c r="M9" s="201"/>
      <c r="N9" s="201"/>
      <c r="O9" s="201"/>
      <c r="P9" s="201"/>
      <c r="Q9" s="201"/>
      <c r="R9" s="201"/>
      <c r="S9" s="201"/>
      <c r="T9" s="201"/>
      <c r="U9" s="201"/>
      <c r="V9" s="201"/>
      <c r="W9" s="201"/>
      <c r="X9" s="201"/>
      <c r="Y9" s="58"/>
      <c r="Z9" s="58"/>
      <c r="AA9" s="58"/>
      <c r="AB9" s="58"/>
      <c r="AC9" s="94"/>
    </row>
    <row r="10" spans="1:29" s="2" customFormat="1" ht="60" customHeight="1" thickBot="1" x14ac:dyDescent="0.3">
      <c r="A10" s="45"/>
      <c r="C10" s="813" t="s">
        <v>6</v>
      </c>
      <c r="D10" s="814"/>
      <c r="E10" s="814"/>
      <c r="F10" s="814"/>
      <c r="G10" s="814"/>
      <c r="H10" s="814"/>
      <c r="I10" s="814"/>
      <c r="J10" s="814"/>
      <c r="K10" s="814"/>
      <c r="L10" s="814"/>
      <c r="M10" s="814"/>
      <c r="N10" s="814"/>
      <c r="O10" s="814"/>
      <c r="P10" s="814"/>
      <c r="Q10" s="814"/>
      <c r="R10" s="814"/>
      <c r="S10" s="814"/>
      <c r="T10" s="814"/>
      <c r="U10" s="814"/>
      <c r="V10" s="814"/>
      <c r="W10" s="814"/>
      <c r="X10" s="815"/>
      <c r="Y10" s="58"/>
      <c r="Z10" s="58"/>
      <c r="AA10" s="58"/>
      <c r="AB10" s="58"/>
      <c r="AC10" s="94"/>
    </row>
    <row r="11" spans="1:29" s="2" customFormat="1" ht="25.5" customHeight="1" thickBot="1" x14ac:dyDescent="0.3">
      <c r="A11" s="45"/>
      <c r="C11" s="37"/>
      <c r="D11" s="55"/>
      <c r="E11" s="55"/>
      <c r="F11" s="55"/>
      <c r="G11" s="54"/>
      <c r="H11" s="56"/>
      <c r="I11" s="37"/>
      <c r="J11" s="37"/>
      <c r="K11" s="37"/>
      <c r="L11" s="37"/>
      <c r="M11" s="37"/>
      <c r="N11" s="57"/>
      <c r="O11" s="57"/>
      <c r="P11" s="57"/>
      <c r="Q11" s="57"/>
      <c r="R11" s="57"/>
      <c r="S11" s="57"/>
      <c r="T11" s="58"/>
      <c r="U11" s="58"/>
      <c r="V11" s="58"/>
      <c r="W11" s="58"/>
      <c r="X11" s="58"/>
      <c r="Y11" s="58"/>
      <c r="Z11" s="58"/>
      <c r="AA11" s="58"/>
      <c r="AB11" s="58"/>
      <c r="AC11" s="94"/>
    </row>
    <row r="12" spans="1:29" s="2" customFormat="1" ht="35.25" thickBot="1" x14ac:dyDescent="0.3">
      <c r="A12" s="45"/>
      <c r="B12" s="816" t="s">
        <v>7</v>
      </c>
      <c r="C12" s="817"/>
      <c r="D12" s="817"/>
      <c r="E12" s="817"/>
      <c r="F12" s="817"/>
      <c r="G12" s="817"/>
      <c r="H12" s="817"/>
      <c r="I12" s="817"/>
      <c r="J12" s="817"/>
      <c r="K12" s="817"/>
      <c r="L12" s="817"/>
      <c r="M12" s="817"/>
      <c r="N12" s="817"/>
      <c r="O12" s="817"/>
      <c r="P12" s="817"/>
      <c r="Q12" s="817"/>
      <c r="R12" s="817"/>
      <c r="S12" s="817"/>
      <c r="T12" s="817"/>
      <c r="U12" s="817"/>
      <c r="V12" s="817"/>
      <c r="W12" s="817"/>
      <c r="X12" s="817"/>
      <c r="Y12" s="817"/>
      <c r="Z12" s="817"/>
      <c r="AA12" s="817"/>
      <c r="AB12" s="818"/>
      <c r="AC12" s="94"/>
    </row>
    <row r="13" spans="1:29" s="3" customFormat="1" ht="16.5" thickBot="1" x14ac:dyDescent="0.25">
      <c r="A13" s="73"/>
      <c r="B13" s="75"/>
      <c r="C13" s="74"/>
      <c r="D13" s="76"/>
      <c r="E13" s="76"/>
      <c r="F13" s="76"/>
      <c r="G13" s="77"/>
      <c r="H13" s="75"/>
      <c r="I13" s="75"/>
      <c r="J13" s="75"/>
      <c r="K13" s="75"/>
      <c r="L13" s="75"/>
      <c r="M13" s="78"/>
      <c r="N13" s="75"/>
      <c r="O13" s="77"/>
      <c r="P13" s="75"/>
      <c r="Q13" s="75"/>
      <c r="R13" s="74"/>
      <c r="S13" s="75"/>
      <c r="T13" s="74"/>
      <c r="U13" s="74"/>
      <c r="V13" s="74"/>
      <c r="W13" s="74"/>
      <c r="X13" s="79"/>
      <c r="Y13" s="74"/>
      <c r="Z13" s="75"/>
      <c r="AA13" s="75"/>
      <c r="AB13" s="75"/>
      <c r="AC13" s="80"/>
    </row>
    <row r="14" spans="1:29" s="4" customFormat="1" ht="68.099999999999994" customHeight="1" thickBot="1" x14ac:dyDescent="0.25">
      <c r="A14" s="46"/>
      <c r="B14" s="829" t="s">
        <v>8</v>
      </c>
      <c r="C14" s="59"/>
      <c r="D14" s="810" t="s">
        <v>9</v>
      </c>
      <c r="E14" s="141"/>
      <c r="F14" s="877" t="s">
        <v>10</v>
      </c>
      <c r="G14" s="878"/>
      <c r="H14" s="879"/>
      <c r="I14" s="5"/>
      <c r="J14" s="805" t="s">
        <v>11</v>
      </c>
      <c r="K14" s="806"/>
      <c r="L14" s="807"/>
      <c r="M14" s="297"/>
      <c r="N14" s="819" t="s">
        <v>12</v>
      </c>
      <c r="O14" s="298"/>
      <c r="P14" s="821" t="s">
        <v>13</v>
      </c>
      <c r="Q14" s="822"/>
      <c r="R14" s="823"/>
      <c r="S14" s="5"/>
      <c r="T14" s="795" t="s">
        <v>14</v>
      </c>
      <c r="U14" s="60"/>
      <c r="V14" s="795" t="s">
        <v>15</v>
      </c>
      <c r="W14" s="297"/>
      <c r="X14" s="795" t="s">
        <v>16</v>
      </c>
      <c r="Y14" s="297"/>
      <c r="Z14" s="819" t="s">
        <v>17</v>
      </c>
      <c r="AA14" s="299"/>
      <c r="AB14" s="819" t="s">
        <v>18</v>
      </c>
      <c r="AC14" s="81"/>
    </row>
    <row r="15" spans="1:29" s="5" customFormat="1" ht="27.95" customHeight="1" thickBot="1" x14ac:dyDescent="0.25">
      <c r="A15" s="82"/>
      <c r="B15" s="830"/>
      <c r="C15" s="59"/>
      <c r="D15" s="811"/>
      <c r="E15" s="141"/>
      <c r="F15" s="880"/>
      <c r="G15" s="881"/>
      <c r="H15" s="882"/>
      <c r="J15" s="808" t="s">
        <v>19</v>
      </c>
      <c r="K15" s="808" t="s">
        <v>20</v>
      </c>
      <c r="L15" s="857" t="s">
        <v>21</v>
      </c>
      <c r="M15" s="297"/>
      <c r="N15" s="798"/>
      <c r="O15" s="298"/>
      <c r="P15" s="824"/>
      <c r="Q15" s="825"/>
      <c r="R15" s="826"/>
      <c r="T15" s="796"/>
      <c r="U15" s="60"/>
      <c r="V15" s="796"/>
      <c r="W15" s="297"/>
      <c r="X15" s="796"/>
      <c r="Y15" s="297"/>
      <c r="Z15" s="798"/>
      <c r="AA15" s="299"/>
      <c r="AB15" s="798"/>
      <c r="AC15" s="83"/>
    </row>
    <row r="16" spans="1:29" s="4" customFormat="1" ht="16.5" customHeight="1" thickBot="1" x14ac:dyDescent="0.25">
      <c r="A16" s="46"/>
      <c r="B16" s="830"/>
      <c r="C16" s="60"/>
      <c r="D16" s="812"/>
      <c r="E16" s="141"/>
      <c r="F16" s="869" t="s">
        <v>22</v>
      </c>
      <c r="G16" s="871" t="s">
        <v>23</v>
      </c>
      <c r="H16" s="832" t="s">
        <v>24</v>
      </c>
      <c r="I16" s="5"/>
      <c r="J16" s="809"/>
      <c r="K16" s="809"/>
      <c r="L16" s="858"/>
      <c r="M16" s="60"/>
      <c r="N16" s="798"/>
      <c r="O16" s="298"/>
      <c r="P16" s="827" t="s">
        <v>25</v>
      </c>
      <c r="Q16" s="798" t="s">
        <v>26</v>
      </c>
      <c r="R16" s="798" t="s">
        <v>27</v>
      </c>
      <c r="S16" s="5"/>
      <c r="T16" s="797"/>
      <c r="U16" s="60"/>
      <c r="V16" s="797"/>
      <c r="W16" s="60"/>
      <c r="X16" s="797"/>
      <c r="Y16" s="60"/>
      <c r="Z16" s="820"/>
      <c r="AA16" s="299"/>
      <c r="AB16" s="820"/>
      <c r="AC16" s="81"/>
    </row>
    <row r="17" spans="1:29" s="4" customFormat="1" ht="57.75" customHeight="1" x14ac:dyDescent="0.25">
      <c r="A17" s="46"/>
      <c r="B17" s="830"/>
      <c r="C17" s="61"/>
      <c r="D17" s="137" t="s">
        <v>28</v>
      </c>
      <c r="E17" s="138"/>
      <c r="F17" s="869"/>
      <c r="G17" s="871"/>
      <c r="H17" s="832"/>
      <c r="I17" s="5"/>
      <c r="J17" s="809"/>
      <c r="K17" s="809"/>
      <c r="L17" s="858"/>
      <c r="M17" s="61"/>
      <c r="N17" s="798"/>
      <c r="O17" s="300"/>
      <c r="P17" s="827"/>
      <c r="Q17" s="798"/>
      <c r="R17" s="798"/>
      <c r="S17" s="5"/>
      <c r="T17" s="793" t="s">
        <v>29</v>
      </c>
      <c r="U17" s="301"/>
      <c r="V17" s="793" t="s">
        <v>29</v>
      </c>
      <c r="W17" s="61"/>
      <c r="X17" s="793" t="s">
        <v>29</v>
      </c>
      <c r="Y17" s="61"/>
      <c r="Z17" s="302" t="s">
        <v>30</v>
      </c>
      <c r="AA17" s="61"/>
      <c r="AB17" s="302" t="s">
        <v>30</v>
      </c>
      <c r="AC17" s="81"/>
    </row>
    <row r="18" spans="1:29" s="6" customFormat="1" ht="27" customHeight="1" thickBot="1" x14ac:dyDescent="0.3">
      <c r="A18" s="47"/>
      <c r="B18" s="830"/>
      <c r="C18" s="62"/>
      <c r="D18" s="138"/>
      <c r="E18" s="138"/>
      <c r="F18" s="870"/>
      <c r="G18" s="872"/>
      <c r="H18" s="353" t="s">
        <v>31</v>
      </c>
      <c r="I18" s="5"/>
      <c r="J18" s="609" t="s">
        <v>566</v>
      </c>
      <c r="K18" s="304" t="s">
        <v>33</v>
      </c>
      <c r="L18" s="859"/>
      <c r="M18" s="301"/>
      <c r="N18" s="799"/>
      <c r="O18" s="300"/>
      <c r="P18" s="828"/>
      <c r="Q18" s="799"/>
      <c r="R18" s="799"/>
      <c r="S18" s="300"/>
      <c r="T18" s="794"/>
      <c r="U18" s="301"/>
      <c r="V18" s="794"/>
      <c r="W18" s="301"/>
      <c r="X18" s="794"/>
      <c r="Y18" s="301"/>
      <c r="Z18" s="305" t="s">
        <v>34</v>
      </c>
      <c r="AA18" s="306"/>
      <c r="AB18" s="305" t="s">
        <v>34</v>
      </c>
      <c r="AC18" s="84"/>
    </row>
    <row r="19" spans="1:29" s="71" customFormat="1" ht="14.45" customHeight="1" x14ac:dyDescent="0.25">
      <c r="A19" s="48"/>
      <c r="B19" s="830"/>
      <c r="C19" s="63"/>
      <c r="D19" s="139"/>
      <c r="E19" s="139"/>
      <c r="F19" s="307"/>
      <c r="G19" s="308"/>
      <c r="H19" s="308"/>
      <c r="I19" s="309"/>
      <c r="J19" s="309"/>
      <c r="K19" s="309"/>
      <c r="L19" s="309"/>
      <c r="M19" s="310"/>
      <c r="N19" s="308"/>
      <c r="O19" s="308"/>
      <c r="P19" s="311" t="s">
        <v>35</v>
      </c>
      <c r="Q19" s="311" t="s">
        <v>35</v>
      </c>
      <c r="R19" s="310"/>
      <c r="S19" s="309"/>
      <c r="T19" s="310"/>
      <c r="U19" s="310"/>
      <c r="V19" s="310"/>
      <c r="W19" s="310"/>
      <c r="X19" s="309"/>
      <c r="Y19" s="310"/>
      <c r="Z19" s="309"/>
      <c r="AA19" s="309"/>
      <c r="AB19" s="309"/>
      <c r="AC19" s="85"/>
    </row>
    <row r="20" spans="1:29" s="7" customFormat="1" ht="17.45" customHeight="1" x14ac:dyDescent="0.2">
      <c r="A20" s="49"/>
      <c r="B20" s="830"/>
      <c r="C20" s="64"/>
      <c r="D20" s="140" t="s">
        <v>36</v>
      </c>
      <c r="E20" s="141"/>
      <c r="F20" s="372"/>
      <c r="G20" s="372"/>
      <c r="H20" s="379"/>
      <c r="I20" s="373"/>
      <c r="J20" s="385" t="s">
        <v>35</v>
      </c>
      <c r="K20" s="374" t="s">
        <v>35</v>
      </c>
      <c r="L20" s="375" t="s">
        <v>35</v>
      </c>
      <c r="M20" s="376"/>
      <c r="N20" s="380">
        <v>0</v>
      </c>
      <c r="O20" s="373"/>
      <c r="P20" s="380">
        <v>0</v>
      </c>
      <c r="Q20" s="381"/>
      <c r="R20" s="377" t="str">
        <f t="shared" ref="R20:R21" si="0">IF(P20&lt;=0.05*N20,"0K","NON AMMISSIBILE")</f>
        <v>0K</v>
      </c>
      <c r="S20" s="378"/>
      <c r="T20" s="382">
        <f t="shared" ref="T20:T21" si="1">P20+N20</f>
        <v>0</v>
      </c>
      <c r="U20" s="376"/>
      <c r="V20" s="380">
        <v>0</v>
      </c>
      <c r="W20" s="376"/>
      <c r="X20" s="382">
        <f t="shared" ref="X20:X21" si="2">T20+V20</f>
        <v>0</v>
      </c>
      <c r="Y20" s="376"/>
      <c r="Z20" s="383"/>
      <c r="AA20" s="384"/>
      <c r="AB20" s="383"/>
      <c r="AC20" s="86"/>
    </row>
    <row r="21" spans="1:29" s="7" customFormat="1" ht="17.45" customHeight="1" x14ac:dyDescent="0.2">
      <c r="A21" s="49"/>
      <c r="B21" s="830"/>
      <c r="C21" s="64"/>
      <c r="D21" s="140" t="s">
        <v>37</v>
      </c>
      <c r="E21" s="141"/>
      <c r="F21" s="372"/>
      <c r="G21" s="372"/>
      <c r="H21" s="379"/>
      <c r="I21" s="373"/>
      <c r="J21" s="385" t="s">
        <v>35</v>
      </c>
      <c r="K21" s="374" t="s">
        <v>35</v>
      </c>
      <c r="L21" s="375" t="s">
        <v>35</v>
      </c>
      <c r="M21" s="376"/>
      <c r="N21" s="380">
        <v>0</v>
      </c>
      <c r="O21" s="373"/>
      <c r="P21" s="380">
        <v>0</v>
      </c>
      <c r="Q21" s="381"/>
      <c r="R21" s="377" t="str">
        <f t="shared" si="0"/>
        <v>0K</v>
      </c>
      <c r="S21" s="378"/>
      <c r="T21" s="382">
        <f t="shared" si="1"/>
        <v>0</v>
      </c>
      <c r="U21" s="376"/>
      <c r="V21" s="380">
        <v>0</v>
      </c>
      <c r="W21" s="376"/>
      <c r="X21" s="382">
        <f t="shared" si="2"/>
        <v>0</v>
      </c>
      <c r="Y21" s="376"/>
      <c r="Z21" s="383"/>
      <c r="AA21" s="384"/>
      <c r="AB21" s="383"/>
      <c r="AC21" s="86"/>
    </row>
    <row r="22" spans="1:29" s="7" customFormat="1" ht="17.45" customHeight="1" x14ac:dyDescent="0.2">
      <c r="A22" s="49"/>
      <c r="B22" s="830"/>
      <c r="C22" s="64"/>
      <c r="D22" s="140" t="s">
        <v>38</v>
      </c>
      <c r="E22" s="141"/>
      <c r="F22" s="372"/>
      <c r="G22" s="372"/>
      <c r="H22" s="379"/>
      <c r="I22" s="373"/>
      <c r="J22" s="385" t="s">
        <v>35</v>
      </c>
      <c r="K22" s="374" t="s">
        <v>35</v>
      </c>
      <c r="L22" s="375" t="s">
        <v>35</v>
      </c>
      <c r="M22" s="376"/>
      <c r="N22" s="380">
        <v>0</v>
      </c>
      <c r="O22" s="373"/>
      <c r="P22" s="380">
        <v>0</v>
      </c>
      <c r="Q22" s="381"/>
      <c r="R22" s="377" t="str">
        <f t="shared" ref="R22" si="3">IF(P22&lt;=0.05*N22,"0K","NON AMMISSIBILE")</f>
        <v>0K</v>
      </c>
      <c r="S22" s="378"/>
      <c r="T22" s="382">
        <f t="shared" ref="T22" si="4">P22+N22</f>
        <v>0</v>
      </c>
      <c r="U22" s="376"/>
      <c r="V22" s="380">
        <v>0</v>
      </c>
      <c r="W22" s="376"/>
      <c r="X22" s="382">
        <f t="shared" ref="X22" si="5">T22+V22</f>
        <v>0</v>
      </c>
      <c r="Y22" s="376"/>
      <c r="Z22" s="383"/>
      <c r="AA22" s="384"/>
      <c r="AB22" s="383"/>
      <c r="AC22" s="86"/>
    </row>
    <row r="23" spans="1:29" s="7" customFormat="1" ht="17.45" customHeight="1" x14ac:dyDescent="0.2">
      <c r="A23" s="49"/>
      <c r="B23" s="830"/>
      <c r="C23" s="64"/>
      <c r="D23" s="140" t="s">
        <v>39</v>
      </c>
      <c r="E23" s="141"/>
      <c r="F23" s="372"/>
      <c r="G23" s="372"/>
      <c r="H23" s="379"/>
      <c r="I23" s="373"/>
      <c r="J23" s="385" t="s">
        <v>35</v>
      </c>
      <c r="K23" s="374" t="s">
        <v>35</v>
      </c>
      <c r="L23" s="375" t="s">
        <v>35</v>
      </c>
      <c r="M23" s="376"/>
      <c r="N23" s="380">
        <v>0</v>
      </c>
      <c r="O23" s="373"/>
      <c r="P23" s="380">
        <v>0</v>
      </c>
      <c r="Q23" s="381"/>
      <c r="R23" s="377" t="str">
        <f t="shared" ref="R23:R27" si="6">IF(P23&lt;=0.05*N23,"0K","NON AMMISSIBILE")</f>
        <v>0K</v>
      </c>
      <c r="S23" s="378"/>
      <c r="T23" s="382">
        <f t="shared" ref="T23:T27" si="7">P23+N23</f>
        <v>0</v>
      </c>
      <c r="U23" s="376"/>
      <c r="V23" s="380">
        <v>0</v>
      </c>
      <c r="W23" s="376"/>
      <c r="X23" s="382">
        <f t="shared" ref="X23:X27" si="8">T23+V23</f>
        <v>0</v>
      </c>
      <c r="Y23" s="376"/>
      <c r="Z23" s="383"/>
      <c r="AA23" s="384"/>
      <c r="AB23" s="383"/>
      <c r="AC23" s="86"/>
    </row>
    <row r="24" spans="1:29" s="7" customFormat="1" ht="17.45" customHeight="1" x14ac:dyDescent="0.2">
      <c r="A24" s="49"/>
      <c r="B24" s="830"/>
      <c r="C24" s="64"/>
      <c r="D24" s="140" t="s">
        <v>40</v>
      </c>
      <c r="E24" s="141"/>
      <c r="F24" s="372"/>
      <c r="G24" s="372"/>
      <c r="H24" s="379"/>
      <c r="I24" s="373"/>
      <c r="J24" s="385" t="s">
        <v>35</v>
      </c>
      <c r="K24" s="374" t="s">
        <v>35</v>
      </c>
      <c r="L24" s="375" t="s">
        <v>35</v>
      </c>
      <c r="M24" s="376"/>
      <c r="N24" s="380">
        <v>0</v>
      </c>
      <c r="O24" s="373"/>
      <c r="P24" s="380">
        <v>0</v>
      </c>
      <c r="Q24" s="381"/>
      <c r="R24" s="377" t="str">
        <f t="shared" si="6"/>
        <v>0K</v>
      </c>
      <c r="S24" s="378"/>
      <c r="T24" s="382">
        <f t="shared" si="7"/>
        <v>0</v>
      </c>
      <c r="U24" s="376"/>
      <c r="V24" s="380">
        <v>0</v>
      </c>
      <c r="W24" s="376"/>
      <c r="X24" s="382">
        <f t="shared" si="8"/>
        <v>0</v>
      </c>
      <c r="Y24" s="376"/>
      <c r="Z24" s="383"/>
      <c r="AA24" s="384"/>
      <c r="AB24" s="383"/>
      <c r="AC24" s="86"/>
    </row>
    <row r="25" spans="1:29" s="7" customFormat="1" ht="17.45" customHeight="1" x14ac:dyDescent="0.2">
      <c r="A25" s="49"/>
      <c r="B25" s="830"/>
      <c r="C25" s="64"/>
      <c r="D25" s="140" t="s">
        <v>41</v>
      </c>
      <c r="E25" s="141"/>
      <c r="F25" s="372"/>
      <c r="G25" s="372"/>
      <c r="H25" s="379"/>
      <c r="I25" s="373"/>
      <c r="J25" s="385" t="s">
        <v>35</v>
      </c>
      <c r="K25" s="374" t="s">
        <v>35</v>
      </c>
      <c r="L25" s="375" t="s">
        <v>35</v>
      </c>
      <c r="M25" s="376"/>
      <c r="N25" s="380">
        <v>0</v>
      </c>
      <c r="O25" s="373"/>
      <c r="P25" s="380">
        <v>0</v>
      </c>
      <c r="Q25" s="381"/>
      <c r="R25" s="377" t="str">
        <f t="shared" si="6"/>
        <v>0K</v>
      </c>
      <c r="S25" s="378"/>
      <c r="T25" s="382">
        <f t="shared" si="7"/>
        <v>0</v>
      </c>
      <c r="U25" s="376"/>
      <c r="V25" s="380">
        <v>0</v>
      </c>
      <c r="W25" s="376"/>
      <c r="X25" s="382">
        <f t="shared" si="8"/>
        <v>0</v>
      </c>
      <c r="Y25" s="376"/>
      <c r="Z25" s="383"/>
      <c r="AA25" s="384"/>
      <c r="AB25" s="383"/>
      <c r="AC25" s="86"/>
    </row>
    <row r="26" spans="1:29" s="7" customFormat="1" ht="17.45" customHeight="1" x14ac:dyDescent="0.2">
      <c r="A26" s="49"/>
      <c r="B26" s="830"/>
      <c r="C26" s="64"/>
      <c r="D26" s="140" t="s">
        <v>42</v>
      </c>
      <c r="E26" s="141"/>
      <c r="F26" s="372"/>
      <c r="G26" s="372"/>
      <c r="H26" s="379"/>
      <c r="I26" s="373"/>
      <c r="J26" s="385" t="s">
        <v>35</v>
      </c>
      <c r="K26" s="374" t="s">
        <v>35</v>
      </c>
      <c r="L26" s="375" t="s">
        <v>35</v>
      </c>
      <c r="M26" s="376"/>
      <c r="N26" s="380">
        <v>0</v>
      </c>
      <c r="O26" s="373"/>
      <c r="P26" s="380">
        <v>0</v>
      </c>
      <c r="Q26" s="381"/>
      <c r="R26" s="377" t="str">
        <f t="shared" si="6"/>
        <v>0K</v>
      </c>
      <c r="S26" s="378"/>
      <c r="T26" s="382">
        <f t="shared" si="7"/>
        <v>0</v>
      </c>
      <c r="U26" s="376"/>
      <c r="V26" s="380">
        <v>0</v>
      </c>
      <c r="W26" s="376"/>
      <c r="X26" s="382">
        <f t="shared" si="8"/>
        <v>0</v>
      </c>
      <c r="Y26" s="376"/>
      <c r="Z26" s="383"/>
      <c r="AA26" s="384"/>
      <c r="AB26" s="383"/>
      <c r="AC26" s="86"/>
    </row>
    <row r="27" spans="1:29" s="7" customFormat="1" ht="17.45" customHeight="1" x14ac:dyDescent="0.2">
      <c r="A27" s="49"/>
      <c r="B27" s="830"/>
      <c r="C27" s="64"/>
      <c r="D27" s="140" t="s">
        <v>43</v>
      </c>
      <c r="E27" s="141"/>
      <c r="F27" s="372"/>
      <c r="G27" s="372"/>
      <c r="H27" s="379"/>
      <c r="I27" s="373"/>
      <c r="J27" s="385" t="s">
        <v>35</v>
      </c>
      <c r="K27" s="374" t="s">
        <v>35</v>
      </c>
      <c r="L27" s="375" t="s">
        <v>35</v>
      </c>
      <c r="M27" s="376"/>
      <c r="N27" s="380">
        <v>0</v>
      </c>
      <c r="O27" s="373"/>
      <c r="P27" s="380">
        <v>0</v>
      </c>
      <c r="Q27" s="381"/>
      <c r="R27" s="377" t="str">
        <f t="shared" si="6"/>
        <v>0K</v>
      </c>
      <c r="S27" s="378"/>
      <c r="T27" s="382">
        <f t="shared" si="7"/>
        <v>0</v>
      </c>
      <c r="U27" s="376"/>
      <c r="V27" s="380">
        <v>0</v>
      </c>
      <c r="W27" s="376"/>
      <c r="X27" s="382">
        <f t="shared" si="8"/>
        <v>0</v>
      </c>
      <c r="Y27" s="376"/>
      <c r="Z27" s="383"/>
      <c r="AA27" s="384"/>
      <c r="AB27" s="383"/>
      <c r="AC27" s="86"/>
    </row>
    <row r="28" spans="1:29" s="7" customFormat="1" ht="17.45" customHeight="1" x14ac:dyDescent="0.2">
      <c r="A28" s="49"/>
      <c r="B28" s="830"/>
      <c r="C28" s="64"/>
      <c r="D28" s="140" t="s">
        <v>44</v>
      </c>
      <c r="E28" s="141"/>
      <c r="F28" s="372"/>
      <c r="G28" s="372"/>
      <c r="H28" s="379"/>
      <c r="I28" s="373"/>
      <c r="J28" s="385" t="s">
        <v>35</v>
      </c>
      <c r="K28" s="374" t="s">
        <v>35</v>
      </c>
      <c r="L28" s="375" t="s">
        <v>35</v>
      </c>
      <c r="M28" s="376"/>
      <c r="N28" s="380">
        <v>0</v>
      </c>
      <c r="O28" s="373"/>
      <c r="P28" s="380">
        <v>0</v>
      </c>
      <c r="Q28" s="381"/>
      <c r="R28" s="377" t="str">
        <f t="shared" ref="R28:R49" si="9">IF(P28&lt;=0.05*N28,"0K","NON AMMISSIBILE")</f>
        <v>0K</v>
      </c>
      <c r="S28" s="378"/>
      <c r="T28" s="382">
        <f t="shared" ref="T28:T49" si="10">P28+N28</f>
        <v>0</v>
      </c>
      <c r="U28" s="376"/>
      <c r="V28" s="380">
        <v>0</v>
      </c>
      <c r="W28" s="376"/>
      <c r="X28" s="382">
        <f t="shared" ref="X28:X49" si="11">T28+V28</f>
        <v>0</v>
      </c>
      <c r="Y28" s="376"/>
      <c r="Z28" s="383"/>
      <c r="AA28" s="384"/>
      <c r="AB28" s="383"/>
      <c r="AC28" s="86"/>
    </row>
    <row r="29" spans="1:29" s="7" customFormat="1" ht="17.45" customHeight="1" x14ac:dyDescent="0.2">
      <c r="A29" s="49"/>
      <c r="B29" s="830"/>
      <c r="C29" s="64"/>
      <c r="D29" s="140" t="s">
        <v>45</v>
      </c>
      <c r="E29" s="141"/>
      <c r="F29" s="372"/>
      <c r="G29" s="372"/>
      <c r="H29" s="379"/>
      <c r="I29" s="373"/>
      <c r="J29" s="385" t="s">
        <v>35</v>
      </c>
      <c r="K29" s="374" t="s">
        <v>35</v>
      </c>
      <c r="L29" s="375" t="s">
        <v>35</v>
      </c>
      <c r="M29" s="376"/>
      <c r="N29" s="380">
        <v>0</v>
      </c>
      <c r="O29" s="373"/>
      <c r="P29" s="380">
        <v>0</v>
      </c>
      <c r="Q29" s="381"/>
      <c r="R29" s="377" t="str">
        <f t="shared" si="9"/>
        <v>0K</v>
      </c>
      <c r="S29" s="378"/>
      <c r="T29" s="382">
        <f t="shared" si="10"/>
        <v>0</v>
      </c>
      <c r="U29" s="376"/>
      <c r="V29" s="380">
        <v>0</v>
      </c>
      <c r="W29" s="376"/>
      <c r="X29" s="382">
        <f t="shared" si="11"/>
        <v>0</v>
      </c>
      <c r="Y29" s="376"/>
      <c r="Z29" s="383"/>
      <c r="AA29" s="384"/>
      <c r="AB29" s="383"/>
      <c r="AC29" s="86"/>
    </row>
    <row r="30" spans="1:29" s="7" customFormat="1" ht="17.45" customHeight="1" x14ac:dyDescent="0.2">
      <c r="A30" s="49"/>
      <c r="B30" s="830"/>
      <c r="C30" s="64"/>
      <c r="D30" s="140" t="s">
        <v>46</v>
      </c>
      <c r="E30" s="141"/>
      <c r="F30" s="372"/>
      <c r="G30" s="372"/>
      <c r="H30" s="379"/>
      <c r="I30" s="373"/>
      <c r="J30" s="385" t="s">
        <v>35</v>
      </c>
      <c r="K30" s="374" t="s">
        <v>35</v>
      </c>
      <c r="L30" s="375" t="s">
        <v>35</v>
      </c>
      <c r="M30" s="376"/>
      <c r="N30" s="380">
        <v>0</v>
      </c>
      <c r="O30" s="373"/>
      <c r="P30" s="380">
        <v>0</v>
      </c>
      <c r="Q30" s="381"/>
      <c r="R30" s="377" t="str">
        <f t="shared" si="9"/>
        <v>0K</v>
      </c>
      <c r="S30" s="378"/>
      <c r="T30" s="382">
        <f t="shared" si="10"/>
        <v>0</v>
      </c>
      <c r="U30" s="376"/>
      <c r="V30" s="380">
        <v>0</v>
      </c>
      <c r="W30" s="376"/>
      <c r="X30" s="382">
        <f t="shared" si="11"/>
        <v>0</v>
      </c>
      <c r="Y30" s="376"/>
      <c r="Z30" s="383"/>
      <c r="AA30" s="384"/>
      <c r="AB30" s="383"/>
      <c r="AC30" s="86"/>
    </row>
    <row r="31" spans="1:29" s="7" customFormat="1" ht="17.45" customHeight="1" x14ac:dyDescent="0.2">
      <c r="A31" s="49"/>
      <c r="B31" s="830"/>
      <c r="C31" s="64"/>
      <c r="D31" s="140" t="s">
        <v>47</v>
      </c>
      <c r="E31" s="141"/>
      <c r="F31" s="372"/>
      <c r="G31" s="372"/>
      <c r="H31" s="379"/>
      <c r="I31" s="373"/>
      <c r="J31" s="385" t="s">
        <v>35</v>
      </c>
      <c r="K31" s="374" t="s">
        <v>35</v>
      </c>
      <c r="L31" s="375" t="s">
        <v>35</v>
      </c>
      <c r="M31" s="376"/>
      <c r="N31" s="380">
        <v>0</v>
      </c>
      <c r="O31" s="373"/>
      <c r="P31" s="380">
        <v>0</v>
      </c>
      <c r="Q31" s="381"/>
      <c r="R31" s="377" t="str">
        <f t="shared" si="9"/>
        <v>0K</v>
      </c>
      <c r="S31" s="378"/>
      <c r="T31" s="382">
        <f t="shared" si="10"/>
        <v>0</v>
      </c>
      <c r="U31" s="376"/>
      <c r="V31" s="380">
        <v>0</v>
      </c>
      <c r="W31" s="376"/>
      <c r="X31" s="382">
        <f t="shared" si="11"/>
        <v>0</v>
      </c>
      <c r="Y31" s="376"/>
      <c r="Z31" s="383"/>
      <c r="AA31" s="384"/>
      <c r="AB31" s="383"/>
      <c r="AC31" s="86"/>
    </row>
    <row r="32" spans="1:29" s="7" customFormat="1" ht="17.45" customHeight="1" x14ac:dyDescent="0.2">
      <c r="A32" s="49"/>
      <c r="B32" s="830"/>
      <c r="C32" s="64"/>
      <c r="D32" s="140" t="s">
        <v>48</v>
      </c>
      <c r="E32" s="141"/>
      <c r="F32" s="372"/>
      <c r="G32" s="372"/>
      <c r="H32" s="379"/>
      <c r="I32" s="373"/>
      <c r="J32" s="385" t="s">
        <v>35</v>
      </c>
      <c r="K32" s="374" t="s">
        <v>35</v>
      </c>
      <c r="L32" s="375" t="s">
        <v>35</v>
      </c>
      <c r="M32" s="376"/>
      <c r="N32" s="380">
        <v>0</v>
      </c>
      <c r="O32" s="373"/>
      <c r="P32" s="380">
        <v>0</v>
      </c>
      <c r="Q32" s="381"/>
      <c r="R32" s="377" t="str">
        <f t="shared" si="9"/>
        <v>0K</v>
      </c>
      <c r="S32" s="378"/>
      <c r="T32" s="382">
        <f t="shared" si="10"/>
        <v>0</v>
      </c>
      <c r="U32" s="376"/>
      <c r="V32" s="380">
        <v>0</v>
      </c>
      <c r="W32" s="376"/>
      <c r="X32" s="382">
        <f t="shared" si="11"/>
        <v>0</v>
      </c>
      <c r="Y32" s="376"/>
      <c r="Z32" s="383"/>
      <c r="AA32" s="384"/>
      <c r="AB32" s="383"/>
      <c r="AC32" s="86"/>
    </row>
    <row r="33" spans="1:29" s="7" customFormat="1" ht="17.45" customHeight="1" x14ac:dyDescent="0.2">
      <c r="A33" s="49"/>
      <c r="B33" s="830"/>
      <c r="C33" s="64"/>
      <c r="D33" s="140" t="s">
        <v>49</v>
      </c>
      <c r="E33" s="141"/>
      <c r="F33" s="372"/>
      <c r="G33" s="372"/>
      <c r="H33" s="379"/>
      <c r="I33" s="373"/>
      <c r="J33" s="385" t="s">
        <v>35</v>
      </c>
      <c r="K33" s="374" t="s">
        <v>35</v>
      </c>
      <c r="L33" s="375" t="s">
        <v>35</v>
      </c>
      <c r="M33" s="376"/>
      <c r="N33" s="380">
        <v>0</v>
      </c>
      <c r="O33" s="373"/>
      <c r="P33" s="380">
        <v>0</v>
      </c>
      <c r="Q33" s="381"/>
      <c r="R33" s="377" t="str">
        <f t="shared" si="9"/>
        <v>0K</v>
      </c>
      <c r="S33" s="378"/>
      <c r="T33" s="382">
        <f t="shared" si="10"/>
        <v>0</v>
      </c>
      <c r="U33" s="376"/>
      <c r="V33" s="380">
        <v>0</v>
      </c>
      <c r="W33" s="376"/>
      <c r="X33" s="382">
        <f t="shared" si="11"/>
        <v>0</v>
      </c>
      <c r="Y33" s="376"/>
      <c r="Z33" s="383"/>
      <c r="AA33" s="384"/>
      <c r="AB33" s="383"/>
      <c r="AC33" s="86"/>
    </row>
    <row r="34" spans="1:29" s="7" customFormat="1" ht="17.45" customHeight="1" x14ac:dyDescent="0.2">
      <c r="A34" s="49"/>
      <c r="B34" s="830"/>
      <c r="C34" s="64"/>
      <c r="D34" s="140" t="s">
        <v>50</v>
      </c>
      <c r="E34" s="141"/>
      <c r="F34" s="372"/>
      <c r="G34" s="372"/>
      <c r="H34" s="379"/>
      <c r="I34" s="373"/>
      <c r="J34" s="385" t="s">
        <v>35</v>
      </c>
      <c r="K34" s="374" t="s">
        <v>35</v>
      </c>
      <c r="L34" s="375" t="s">
        <v>35</v>
      </c>
      <c r="M34" s="376"/>
      <c r="N34" s="380">
        <v>0</v>
      </c>
      <c r="O34" s="373"/>
      <c r="P34" s="380">
        <v>0</v>
      </c>
      <c r="Q34" s="381"/>
      <c r="R34" s="377" t="str">
        <f t="shared" si="9"/>
        <v>0K</v>
      </c>
      <c r="S34" s="378"/>
      <c r="T34" s="382">
        <f t="shared" si="10"/>
        <v>0</v>
      </c>
      <c r="U34" s="376"/>
      <c r="V34" s="380">
        <v>0</v>
      </c>
      <c r="W34" s="376"/>
      <c r="X34" s="382">
        <f t="shared" si="11"/>
        <v>0</v>
      </c>
      <c r="Y34" s="376"/>
      <c r="Z34" s="383"/>
      <c r="AA34" s="384"/>
      <c r="AB34" s="383"/>
      <c r="AC34" s="86"/>
    </row>
    <row r="35" spans="1:29" s="7" customFormat="1" ht="17.45" customHeight="1" x14ac:dyDescent="0.2">
      <c r="A35" s="49"/>
      <c r="B35" s="830"/>
      <c r="C35" s="64"/>
      <c r="D35" s="140" t="s">
        <v>51</v>
      </c>
      <c r="E35" s="141"/>
      <c r="F35" s="372"/>
      <c r="G35" s="372"/>
      <c r="H35" s="379"/>
      <c r="I35" s="373"/>
      <c r="J35" s="385" t="s">
        <v>35</v>
      </c>
      <c r="K35" s="374" t="s">
        <v>35</v>
      </c>
      <c r="L35" s="375" t="s">
        <v>35</v>
      </c>
      <c r="M35" s="376"/>
      <c r="N35" s="380">
        <v>0</v>
      </c>
      <c r="O35" s="373"/>
      <c r="P35" s="380">
        <v>0</v>
      </c>
      <c r="Q35" s="381"/>
      <c r="R35" s="377" t="str">
        <f t="shared" si="9"/>
        <v>0K</v>
      </c>
      <c r="S35" s="378"/>
      <c r="T35" s="382">
        <f t="shared" si="10"/>
        <v>0</v>
      </c>
      <c r="U35" s="376"/>
      <c r="V35" s="380">
        <v>0</v>
      </c>
      <c r="W35" s="376"/>
      <c r="X35" s="382">
        <f t="shared" si="11"/>
        <v>0</v>
      </c>
      <c r="Y35" s="376"/>
      <c r="Z35" s="383"/>
      <c r="AA35" s="384"/>
      <c r="AB35" s="383"/>
      <c r="AC35" s="86"/>
    </row>
    <row r="36" spans="1:29" s="7" customFormat="1" ht="17.45" customHeight="1" x14ac:dyDescent="0.2">
      <c r="A36" s="49"/>
      <c r="B36" s="830"/>
      <c r="C36" s="64"/>
      <c r="D36" s="140" t="s">
        <v>52</v>
      </c>
      <c r="E36" s="141"/>
      <c r="F36" s="372"/>
      <c r="G36" s="372"/>
      <c r="H36" s="379"/>
      <c r="I36" s="373"/>
      <c r="J36" s="385" t="s">
        <v>35</v>
      </c>
      <c r="K36" s="374" t="s">
        <v>35</v>
      </c>
      <c r="L36" s="375" t="s">
        <v>35</v>
      </c>
      <c r="M36" s="376"/>
      <c r="N36" s="380">
        <v>0</v>
      </c>
      <c r="O36" s="373"/>
      <c r="P36" s="380">
        <v>0</v>
      </c>
      <c r="Q36" s="381"/>
      <c r="R36" s="377" t="str">
        <f t="shared" si="9"/>
        <v>0K</v>
      </c>
      <c r="S36" s="378"/>
      <c r="T36" s="382">
        <f t="shared" si="10"/>
        <v>0</v>
      </c>
      <c r="U36" s="376"/>
      <c r="V36" s="380">
        <v>0</v>
      </c>
      <c r="W36" s="376"/>
      <c r="X36" s="382">
        <f t="shared" si="11"/>
        <v>0</v>
      </c>
      <c r="Y36" s="376"/>
      <c r="Z36" s="383"/>
      <c r="AA36" s="384"/>
      <c r="AB36" s="383"/>
      <c r="AC36" s="86"/>
    </row>
    <row r="37" spans="1:29" s="7" customFormat="1" ht="17.45" customHeight="1" x14ac:dyDescent="0.2">
      <c r="A37" s="49"/>
      <c r="B37" s="830"/>
      <c r="C37" s="64"/>
      <c r="D37" s="140" t="s">
        <v>53</v>
      </c>
      <c r="E37" s="141"/>
      <c r="F37" s="372"/>
      <c r="G37" s="372"/>
      <c r="H37" s="379"/>
      <c r="I37" s="373"/>
      <c r="J37" s="385" t="s">
        <v>35</v>
      </c>
      <c r="K37" s="374" t="s">
        <v>35</v>
      </c>
      <c r="L37" s="375" t="s">
        <v>35</v>
      </c>
      <c r="M37" s="376"/>
      <c r="N37" s="380">
        <v>0</v>
      </c>
      <c r="O37" s="373"/>
      <c r="P37" s="380">
        <v>0</v>
      </c>
      <c r="Q37" s="381"/>
      <c r="R37" s="377" t="str">
        <f t="shared" si="9"/>
        <v>0K</v>
      </c>
      <c r="S37" s="378"/>
      <c r="T37" s="382">
        <f t="shared" si="10"/>
        <v>0</v>
      </c>
      <c r="U37" s="376"/>
      <c r="V37" s="380">
        <v>0</v>
      </c>
      <c r="W37" s="376"/>
      <c r="X37" s="382">
        <f t="shared" si="11"/>
        <v>0</v>
      </c>
      <c r="Y37" s="376"/>
      <c r="Z37" s="383"/>
      <c r="AA37" s="384"/>
      <c r="AB37" s="383"/>
      <c r="AC37" s="86"/>
    </row>
    <row r="38" spans="1:29" s="7" customFormat="1" ht="17.45" customHeight="1" x14ac:dyDescent="0.2">
      <c r="A38" s="49"/>
      <c r="B38" s="830"/>
      <c r="C38" s="64"/>
      <c r="D38" s="140" t="s">
        <v>54</v>
      </c>
      <c r="E38" s="141"/>
      <c r="F38" s="372"/>
      <c r="G38" s="372"/>
      <c r="H38" s="379"/>
      <c r="I38" s="373"/>
      <c r="J38" s="385" t="s">
        <v>35</v>
      </c>
      <c r="K38" s="374" t="s">
        <v>35</v>
      </c>
      <c r="L38" s="375" t="s">
        <v>35</v>
      </c>
      <c r="M38" s="376"/>
      <c r="N38" s="380">
        <v>0</v>
      </c>
      <c r="O38" s="373"/>
      <c r="P38" s="380">
        <v>0</v>
      </c>
      <c r="Q38" s="381"/>
      <c r="R38" s="377" t="str">
        <f t="shared" si="9"/>
        <v>0K</v>
      </c>
      <c r="S38" s="378"/>
      <c r="T38" s="382">
        <f t="shared" si="10"/>
        <v>0</v>
      </c>
      <c r="U38" s="376"/>
      <c r="V38" s="380">
        <v>0</v>
      </c>
      <c r="W38" s="376"/>
      <c r="X38" s="382">
        <f t="shared" si="11"/>
        <v>0</v>
      </c>
      <c r="Y38" s="376"/>
      <c r="Z38" s="383"/>
      <c r="AA38" s="384"/>
      <c r="AB38" s="383"/>
      <c r="AC38" s="86"/>
    </row>
    <row r="39" spans="1:29" s="7" customFormat="1" ht="17.45" customHeight="1" x14ac:dyDescent="0.2">
      <c r="A39" s="49"/>
      <c r="B39" s="830"/>
      <c r="C39" s="64"/>
      <c r="D39" s="140" t="s">
        <v>55</v>
      </c>
      <c r="E39" s="141"/>
      <c r="F39" s="372"/>
      <c r="G39" s="372"/>
      <c r="H39" s="379"/>
      <c r="I39" s="373"/>
      <c r="J39" s="385" t="s">
        <v>35</v>
      </c>
      <c r="K39" s="374" t="s">
        <v>35</v>
      </c>
      <c r="L39" s="375" t="s">
        <v>35</v>
      </c>
      <c r="M39" s="376"/>
      <c r="N39" s="380">
        <v>0</v>
      </c>
      <c r="O39" s="373"/>
      <c r="P39" s="380">
        <v>0</v>
      </c>
      <c r="Q39" s="381"/>
      <c r="R39" s="377" t="str">
        <f t="shared" si="9"/>
        <v>0K</v>
      </c>
      <c r="S39" s="378"/>
      <c r="T39" s="382">
        <f t="shared" si="10"/>
        <v>0</v>
      </c>
      <c r="U39" s="376"/>
      <c r="V39" s="380">
        <v>0</v>
      </c>
      <c r="W39" s="376"/>
      <c r="X39" s="382">
        <f t="shared" si="11"/>
        <v>0</v>
      </c>
      <c r="Y39" s="376"/>
      <c r="Z39" s="383"/>
      <c r="AA39" s="384"/>
      <c r="AB39" s="383"/>
      <c r="AC39" s="86"/>
    </row>
    <row r="40" spans="1:29" s="7" customFormat="1" ht="17.45" customHeight="1" x14ac:dyDescent="0.2">
      <c r="A40" s="49"/>
      <c r="B40" s="830"/>
      <c r="C40" s="64"/>
      <c r="D40" s="140" t="s">
        <v>523</v>
      </c>
      <c r="E40" s="141"/>
      <c r="F40" s="372"/>
      <c r="G40" s="372"/>
      <c r="H40" s="379"/>
      <c r="I40" s="373"/>
      <c r="J40" s="385" t="s">
        <v>35</v>
      </c>
      <c r="K40" s="374" t="s">
        <v>35</v>
      </c>
      <c r="L40" s="375" t="s">
        <v>35</v>
      </c>
      <c r="M40" s="376"/>
      <c r="N40" s="380">
        <v>0</v>
      </c>
      <c r="O40" s="373"/>
      <c r="P40" s="380">
        <v>0</v>
      </c>
      <c r="Q40" s="381"/>
      <c r="R40" s="377" t="str">
        <f t="shared" si="9"/>
        <v>0K</v>
      </c>
      <c r="S40" s="378"/>
      <c r="T40" s="382">
        <f t="shared" si="10"/>
        <v>0</v>
      </c>
      <c r="U40" s="376"/>
      <c r="V40" s="380">
        <v>0</v>
      </c>
      <c r="W40" s="376"/>
      <c r="X40" s="382">
        <f t="shared" si="11"/>
        <v>0</v>
      </c>
      <c r="Y40" s="376"/>
      <c r="Z40" s="383"/>
      <c r="AA40" s="384"/>
      <c r="AB40" s="383"/>
      <c r="AC40" s="86"/>
    </row>
    <row r="41" spans="1:29" s="7" customFormat="1" ht="17.45" customHeight="1" x14ac:dyDescent="0.2">
      <c r="A41" s="49"/>
      <c r="B41" s="830"/>
      <c r="C41" s="64"/>
      <c r="D41" s="140" t="s">
        <v>524</v>
      </c>
      <c r="E41" s="141"/>
      <c r="F41" s="372"/>
      <c r="G41" s="372"/>
      <c r="H41" s="379"/>
      <c r="I41" s="373"/>
      <c r="J41" s="385" t="s">
        <v>35</v>
      </c>
      <c r="K41" s="374" t="s">
        <v>35</v>
      </c>
      <c r="L41" s="375" t="s">
        <v>35</v>
      </c>
      <c r="M41" s="376"/>
      <c r="N41" s="380">
        <v>0</v>
      </c>
      <c r="O41" s="373"/>
      <c r="P41" s="380">
        <v>0</v>
      </c>
      <c r="Q41" s="381"/>
      <c r="R41" s="377" t="str">
        <f t="shared" si="9"/>
        <v>0K</v>
      </c>
      <c r="S41" s="378"/>
      <c r="T41" s="382">
        <f t="shared" si="10"/>
        <v>0</v>
      </c>
      <c r="U41" s="376"/>
      <c r="V41" s="380">
        <v>0</v>
      </c>
      <c r="W41" s="376"/>
      <c r="X41" s="382">
        <f t="shared" si="11"/>
        <v>0</v>
      </c>
      <c r="Y41" s="376"/>
      <c r="Z41" s="383"/>
      <c r="AA41" s="384"/>
      <c r="AB41" s="383"/>
      <c r="AC41" s="86"/>
    </row>
    <row r="42" spans="1:29" s="7" customFormat="1" ht="17.45" customHeight="1" x14ac:dyDescent="0.2">
      <c r="A42" s="49"/>
      <c r="B42" s="830"/>
      <c r="C42" s="64"/>
      <c r="D42" s="140" t="s">
        <v>525</v>
      </c>
      <c r="E42" s="141"/>
      <c r="F42" s="372"/>
      <c r="G42" s="372"/>
      <c r="H42" s="379"/>
      <c r="I42" s="373"/>
      <c r="J42" s="385" t="s">
        <v>35</v>
      </c>
      <c r="K42" s="374" t="s">
        <v>35</v>
      </c>
      <c r="L42" s="375" t="s">
        <v>35</v>
      </c>
      <c r="M42" s="376"/>
      <c r="N42" s="380">
        <v>0</v>
      </c>
      <c r="O42" s="373"/>
      <c r="P42" s="380">
        <v>0</v>
      </c>
      <c r="Q42" s="381"/>
      <c r="R42" s="377" t="str">
        <f t="shared" si="9"/>
        <v>0K</v>
      </c>
      <c r="S42" s="378"/>
      <c r="T42" s="382">
        <f t="shared" si="10"/>
        <v>0</v>
      </c>
      <c r="U42" s="376"/>
      <c r="V42" s="380">
        <v>0</v>
      </c>
      <c r="W42" s="376"/>
      <c r="X42" s="382">
        <f t="shared" si="11"/>
        <v>0</v>
      </c>
      <c r="Y42" s="376"/>
      <c r="Z42" s="383"/>
      <c r="AA42" s="384"/>
      <c r="AB42" s="383"/>
      <c r="AC42" s="86"/>
    </row>
    <row r="43" spans="1:29" s="7" customFormat="1" ht="17.45" customHeight="1" x14ac:dyDescent="0.2">
      <c r="A43" s="49"/>
      <c r="B43" s="830"/>
      <c r="C43" s="64"/>
      <c r="D43" s="140" t="s">
        <v>526</v>
      </c>
      <c r="E43" s="141"/>
      <c r="F43" s="372"/>
      <c r="G43" s="372"/>
      <c r="H43" s="379"/>
      <c r="I43" s="373"/>
      <c r="J43" s="385" t="s">
        <v>35</v>
      </c>
      <c r="K43" s="374" t="s">
        <v>35</v>
      </c>
      <c r="L43" s="375" t="s">
        <v>35</v>
      </c>
      <c r="M43" s="376"/>
      <c r="N43" s="380">
        <v>0</v>
      </c>
      <c r="O43" s="373"/>
      <c r="P43" s="380">
        <v>0</v>
      </c>
      <c r="Q43" s="381"/>
      <c r="R43" s="377" t="str">
        <f t="shared" si="9"/>
        <v>0K</v>
      </c>
      <c r="S43" s="378"/>
      <c r="T43" s="382">
        <f t="shared" si="10"/>
        <v>0</v>
      </c>
      <c r="U43" s="376"/>
      <c r="V43" s="380">
        <v>0</v>
      </c>
      <c r="W43" s="376"/>
      <c r="X43" s="382">
        <f t="shared" si="11"/>
        <v>0</v>
      </c>
      <c r="Y43" s="376"/>
      <c r="Z43" s="383"/>
      <c r="AA43" s="384"/>
      <c r="AB43" s="383"/>
      <c r="AC43" s="86"/>
    </row>
    <row r="44" spans="1:29" s="7" customFormat="1" ht="17.45" customHeight="1" x14ac:dyDescent="0.2">
      <c r="A44" s="49"/>
      <c r="B44" s="830"/>
      <c r="C44" s="64"/>
      <c r="D44" s="140" t="s">
        <v>527</v>
      </c>
      <c r="E44" s="141"/>
      <c r="F44" s="372"/>
      <c r="G44" s="372"/>
      <c r="H44" s="379"/>
      <c r="I44" s="373"/>
      <c r="J44" s="385" t="s">
        <v>35</v>
      </c>
      <c r="K44" s="374" t="s">
        <v>35</v>
      </c>
      <c r="L44" s="375" t="s">
        <v>35</v>
      </c>
      <c r="M44" s="376"/>
      <c r="N44" s="380">
        <v>0</v>
      </c>
      <c r="O44" s="373"/>
      <c r="P44" s="380">
        <v>0</v>
      </c>
      <c r="Q44" s="381"/>
      <c r="R44" s="377" t="str">
        <f t="shared" si="9"/>
        <v>0K</v>
      </c>
      <c r="S44" s="378"/>
      <c r="T44" s="382">
        <f t="shared" si="10"/>
        <v>0</v>
      </c>
      <c r="U44" s="376"/>
      <c r="V44" s="380">
        <v>0</v>
      </c>
      <c r="W44" s="376"/>
      <c r="X44" s="382">
        <f t="shared" si="11"/>
        <v>0</v>
      </c>
      <c r="Y44" s="376"/>
      <c r="Z44" s="383"/>
      <c r="AA44" s="384"/>
      <c r="AB44" s="383"/>
      <c r="AC44" s="86"/>
    </row>
    <row r="45" spans="1:29" s="7" customFormat="1" ht="17.45" customHeight="1" x14ac:dyDescent="0.2">
      <c r="A45" s="49"/>
      <c r="B45" s="830"/>
      <c r="C45" s="64"/>
      <c r="D45" s="140" t="s">
        <v>528</v>
      </c>
      <c r="E45" s="141"/>
      <c r="F45" s="372"/>
      <c r="G45" s="372"/>
      <c r="H45" s="379"/>
      <c r="I45" s="373"/>
      <c r="J45" s="385" t="s">
        <v>35</v>
      </c>
      <c r="K45" s="374" t="s">
        <v>35</v>
      </c>
      <c r="L45" s="375" t="s">
        <v>35</v>
      </c>
      <c r="M45" s="376"/>
      <c r="N45" s="380">
        <v>0</v>
      </c>
      <c r="O45" s="373"/>
      <c r="P45" s="380">
        <v>0</v>
      </c>
      <c r="Q45" s="381"/>
      <c r="R45" s="377" t="str">
        <f t="shared" si="9"/>
        <v>0K</v>
      </c>
      <c r="S45" s="378"/>
      <c r="T45" s="382">
        <f t="shared" si="10"/>
        <v>0</v>
      </c>
      <c r="U45" s="376"/>
      <c r="V45" s="380">
        <v>0</v>
      </c>
      <c r="W45" s="376"/>
      <c r="X45" s="382">
        <f t="shared" si="11"/>
        <v>0</v>
      </c>
      <c r="Y45" s="376"/>
      <c r="Z45" s="383"/>
      <c r="AA45" s="384"/>
      <c r="AB45" s="383"/>
      <c r="AC45" s="86"/>
    </row>
    <row r="46" spans="1:29" s="7" customFormat="1" ht="17.45" customHeight="1" x14ac:dyDescent="0.2">
      <c r="A46" s="49"/>
      <c r="B46" s="830"/>
      <c r="C46" s="64"/>
      <c r="D46" s="140" t="s">
        <v>529</v>
      </c>
      <c r="E46" s="141"/>
      <c r="F46" s="372"/>
      <c r="G46" s="372"/>
      <c r="H46" s="379"/>
      <c r="I46" s="373"/>
      <c r="J46" s="385" t="s">
        <v>35</v>
      </c>
      <c r="K46" s="374" t="s">
        <v>35</v>
      </c>
      <c r="L46" s="375" t="s">
        <v>35</v>
      </c>
      <c r="M46" s="376"/>
      <c r="N46" s="380">
        <v>0</v>
      </c>
      <c r="O46" s="373"/>
      <c r="P46" s="380">
        <v>0</v>
      </c>
      <c r="Q46" s="381"/>
      <c r="R46" s="377" t="str">
        <f t="shared" si="9"/>
        <v>0K</v>
      </c>
      <c r="S46" s="378"/>
      <c r="T46" s="382">
        <f t="shared" si="10"/>
        <v>0</v>
      </c>
      <c r="U46" s="376"/>
      <c r="V46" s="380">
        <v>0</v>
      </c>
      <c r="W46" s="376"/>
      <c r="X46" s="382">
        <f t="shared" si="11"/>
        <v>0</v>
      </c>
      <c r="Y46" s="376"/>
      <c r="Z46" s="383"/>
      <c r="AA46" s="384"/>
      <c r="AB46" s="383"/>
      <c r="AC46" s="86"/>
    </row>
    <row r="47" spans="1:29" s="7" customFormat="1" ht="17.45" customHeight="1" x14ac:dyDescent="0.2">
      <c r="A47" s="49"/>
      <c r="B47" s="830"/>
      <c r="C47" s="64"/>
      <c r="D47" s="140" t="s">
        <v>530</v>
      </c>
      <c r="E47" s="141"/>
      <c r="F47" s="372"/>
      <c r="G47" s="372"/>
      <c r="H47" s="379"/>
      <c r="I47" s="373"/>
      <c r="J47" s="385" t="s">
        <v>35</v>
      </c>
      <c r="K47" s="374" t="s">
        <v>35</v>
      </c>
      <c r="L47" s="375" t="s">
        <v>35</v>
      </c>
      <c r="M47" s="376"/>
      <c r="N47" s="380">
        <v>0</v>
      </c>
      <c r="O47" s="373"/>
      <c r="P47" s="380">
        <v>0</v>
      </c>
      <c r="Q47" s="381"/>
      <c r="R47" s="377" t="str">
        <f t="shared" si="9"/>
        <v>0K</v>
      </c>
      <c r="S47" s="378"/>
      <c r="T47" s="382">
        <f t="shared" si="10"/>
        <v>0</v>
      </c>
      <c r="U47" s="376"/>
      <c r="V47" s="380">
        <v>0</v>
      </c>
      <c r="W47" s="376"/>
      <c r="X47" s="382">
        <f t="shared" si="11"/>
        <v>0</v>
      </c>
      <c r="Y47" s="376"/>
      <c r="Z47" s="383"/>
      <c r="AA47" s="384"/>
      <c r="AB47" s="383"/>
      <c r="AC47" s="86"/>
    </row>
    <row r="48" spans="1:29" s="7" customFormat="1" ht="17.45" customHeight="1" x14ac:dyDescent="0.2">
      <c r="A48" s="49"/>
      <c r="B48" s="830"/>
      <c r="C48" s="64"/>
      <c r="D48" s="140" t="s">
        <v>531</v>
      </c>
      <c r="E48" s="141"/>
      <c r="F48" s="372"/>
      <c r="G48" s="372"/>
      <c r="H48" s="379"/>
      <c r="I48" s="373"/>
      <c r="J48" s="385" t="s">
        <v>35</v>
      </c>
      <c r="K48" s="374" t="s">
        <v>35</v>
      </c>
      <c r="L48" s="375" t="s">
        <v>35</v>
      </c>
      <c r="M48" s="376"/>
      <c r="N48" s="380">
        <v>0</v>
      </c>
      <c r="O48" s="373"/>
      <c r="P48" s="380">
        <v>0</v>
      </c>
      <c r="Q48" s="381"/>
      <c r="R48" s="377" t="str">
        <f t="shared" si="9"/>
        <v>0K</v>
      </c>
      <c r="S48" s="378"/>
      <c r="T48" s="382">
        <f t="shared" si="10"/>
        <v>0</v>
      </c>
      <c r="U48" s="376"/>
      <c r="V48" s="380">
        <v>0</v>
      </c>
      <c r="W48" s="376"/>
      <c r="X48" s="382">
        <f t="shared" si="11"/>
        <v>0</v>
      </c>
      <c r="Y48" s="376"/>
      <c r="Z48" s="383"/>
      <c r="AA48" s="384"/>
      <c r="AB48" s="383"/>
      <c r="AC48" s="86"/>
    </row>
    <row r="49" spans="1:29" s="7" customFormat="1" ht="18" customHeight="1" x14ac:dyDescent="0.2">
      <c r="A49" s="49"/>
      <c r="B49" s="830"/>
      <c r="C49" s="64"/>
      <c r="D49" s="140" t="s">
        <v>532</v>
      </c>
      <c r="E49" s="141"/>
      <c r="F49" s="372"/>
      <c r="G49" s="372"/>
      <c r="H49" s="379"/>
      <c r="I49" s="373"/>
      <c r="J49" s="385" t="s">
        <v>35</v>
      </c>
      <c r="K49" s="374" t="s">
        <v>35</v>
      </c>
      <c r="L49" s="375" t="s">
        <v>35</v>
      </c>
      <c r="M49" s="376"/>
      <c r="N49" s="380">
        <v>0</v>
      </c>
      <c r="O49" s="373"/>
      <c r="P49" s="380">
        <v>0</v>
      </c>
      <c r="Q49" s="381"/>
      <c r="R49" s="377" t="str">
        <f t="shared" si="9"/>
        <v>0K</v>
      </c>
      <c r="S49" s="378"/>
      <c r="T49" s="382">
        <f t="shared" si="10"/>
        <v>0</v>
      </c>
      <c r="U49" s="376"/>
      <c r="V49" s="380">
        <v>0</v>
      </c>
      <c r="W49" s="376"/>
      <c r="X49" s="382">
        <f t="shared" si="11"/>
        <v>0</v>
      </c>
      <c r="Y49" s="376"/>
      <c r="Z49" s="383"/>
      <c r="AA49" s="384"/>
      <c r="AB49" s="383"/>
      <c r="AC49" s="86"/>
    </row>
    <row r="50" spans="1:29" s="7" customFormat="1" ht="17.45" customHeight="1" thickBot="1" x14ac:dyDescent="0.3">
      <c r="A50" s="49"/>
      <c r="B50" s="830"/>
      <c r="C50" s="64"/>
      <c r="D50" s="141"/>
      <c r="E50" s="141"/>
      <c r="F50" s="317"/>
      <c r="G50" s="318"/>
      <c r="H50" s="319"/>
      <c r="I50" s="312"/>
      <c r="J50" s="320"/>
      <c r="K50" s="320"/>
      <c r="L50" s="320"/>
      <c r="M50" s="313"/>
      <c r="N50" s="321"/>
      <c r="O50" s="312"/>
      <c r="P50" s="321"/>
      <c r="Q50" s="321"/>
      <c r="R50" s="313"/>
      <c r="S50" s="314"/>
      <c r="T50" s="322"/>
      <c r="U50" s="313"/>
      <c r="V50" s="322"/>
      <c r="W50" s="313"/>
      <c r="X50" s="323"/>
      <c r="Y50" s="313"/>
      <c r="Z50" s="316"/>
      <c r="AA50" s="316"/>
      <c r="AB50" s="316"/>
      <c r="AC50" s="86"/>
    </row>
    <row r="51" spans="1:29" s="7" customFormat="1" ht="24.95" customHeight="1" thickBot="1" x14ac:dyDescent="0.25">
      <c r="A51" s="49"/>
      <c r="B51" s="830"/>
      <c r="C51" s="64"/>
      <c r="D51" s="141"/>
      <c r="E51" s="141"/>
      <c r="F51" s="866" t="s">
        <v>56</v>
      </c>
      <c r="G51" s="867"/>
      <c r="H51" s="867"/>
      <c r="I51" s="867"/>
      <c r="J51" s="867"/>
      <c r="K51" s="868"/>
      <c r="L51" s="324">
        <f>SUM(L20:L49)</f>
        <v>0</v>
      </c>
      <c r="M51" s="313"/>
      <c r="N51" s="315">
        <f>SUM(N20:N49)</f>
        <v>0</v>
      </c>
      <c r="O51" s="312"/>
      <c r="P51" s="315">
        <f>SUM(P20:P49)</f>
        <v>0</v>
      </c>
      <c r="Q51" s="315">
        <f>SUM(Q20:Q49)</f>
        <v>0</v>
      </c>
      <c r="R51" s="313"/>
      <c r="S51" s="314"/>
      <c r="T51" s="315">
        <f>SUM(T20:T49)</f>
        <v>0</v>
      </c>
      <c r="U51" s="313"/>
      <c r="V51" s="315">
        <f>SUM(V20:V49)</f>
        <v>0</v>
      </c>
      <c r="W51" s="313"/>
      <c r="X51" s="315">
        <f>SUM(X20:X49)</f>
        <v>0</v>
      </c>
      <c r="Y51" s="313"/>
      <c r="Z51" s="316"/>
      <c r="AA51" s="316"/>
      <c r="AB51" s="316"/>
      <c r="AC51" s="86"/>
    </row>
    <row r="52" spans="1:29" s="8" customFormat="1" ht="21.95" customHeight="1" thickBot="1" x14ac:dyDescent="0.3">
      <c r="A52" s="50"/>
      <c r="B52" s="830"/>
      <c r="C52" s="65"/>
      <c r="D52" s="143"/>
      <c r="E52" s="143"/>
      <c r="F52" s="325"/>
      <c r="G52" s="98"/>
      <c r="H52" s="98" t="s">
        <v>35</v>
      </c>
      <c r="I52" s="98"/>
      <c r="J52" s="98"/>
      <c r="K52" s="98"/>
      <c r="L52" s="98"/>
      <c r="M52" s="97"/>
      <c r="N52" s="98" t="s">
        <v>35</v>
      </c>
      <c r="O52" s="98"/>
      <c r="P52" s="873" t="s">
        <v>35</v>
      </c>
      <c r="Q52" s="873"/>
      <c r="R52" s="97"/>
      <c r="S52" s="326"/>
      <c r="T52" s="97"/>
      <c r="U52" s="97"/>
      <c r="V52" s="97"/>
      <c r="W52" s="97"/>
      <c r="X52" s="326"/>
      <c r="Y52" s="97"/>
      <c r="Z52" s="326"/>
      <c r="AA52" s="326"/>
      <c r="AB52" s="326"/>
      <c r="AC52" s="87"/>
    </row>
    <row r="53" spans="1:29" s="8" customFormat="1" ht="21.95" customHeight="1" thickBot="1" x14ac:dyDescent="0.3">
      <c r="A53" s="50"/>
      <c r="B53" s="830"/>
      <c r="C53" s="65"/>
      <c r="D53" s="143"/>
      <c r="E53" s="143"/>
      <c r="F53" s="874" t="s">
        <v>57</v>
      </c>
      <c r="G53" s="875"/>
      <c r="H53" s="875"/>
      <c r="I53" s="875"/>
      <c r="J53" s="875"/>
      <c r="K53" s="875"/>
      <c r="L53" s="875"/>
      <c r="M53" s="875"/>
      <c r="N53" s="875"/>
      <c r="O53" s="875"/>
      <c r="P53" s="875"/>
      <c r="Q53" s="876"/>
      <c r="R53" s="97"/>
      <c r="S53" s="326"/>
      <c r="T53" s="327">
        <f>VLOOKUP(G6,'dati scheda tecnica'!A5:O23,2,FALSE)</f>
        <v>13915318.798</v>
      </c>
      <c r="U53" s="97"/>
      <c r="V53" s="327">
        <f>VLOOKUP(G6,'dati scheda tecnica'!$A$5:$O$23,3,FALSE)</f>
        <v>0</v>
      </c>
      <c r="W53" s="97"/>
      <c r="X53" s="327">
        <f>T53+V53</f>
        <v>13915318.798</v>
      </c>
      <c r="Y53" s="97"/>
      <c r="Z53" s="326"/>
      <c r="AA53" s="326"/>
      <c r="AB53" s="326"/>
      <c r="AC53" s="87"/>
    </row>
    <row r="54" spans="1:29" s="8" customFormat="1" ht="21.95" customHeight="1" thickBot="1" x14ac:dyDescent="0.3">
      <c r="A54" s="50"/>
      <c r="B54" s="830"/>
      <c r="C54" s="65"/>
      <c r="D54" s="143"/>
      <c r="E54" s="143"/>
      <c r="F54" s="325"/>
      <c r="G54" s="98"/>
      <c r="H54" s="98"/>
      <c r="I54" s="98"/>
      <c r="J54" s="98"/>
      <c r="K54" s="98"/>
      <c r="L54" s="98"/>
      <c r="M54" s="97"/>
      <c r="N54" s="98"/>
      <c r="O54" s="98"/>
      <c r="P54" s="97"/>
      <c r="Q54" s="97"/>
      <c r="R54" s="97"/>
      <c r="S54" s="326"/>
      <c r="T54" s="97"/>
      <c r="U54" s="97"/>
      <c r="V54" s="97"/>
      <c r="W54" s="97"/>
      <c r="X54" s="326"/>
      <c r="Y54" s="97"/>
      <c r="Z54" s="326"/>
      <c r="AA54" s="326"/>
      <c r="AB54" s="326"/>
      <c r="AC54" s="87"/>
    </row>
    <row r="55" spans="1:29" s="8" customFormat="1" ht="40.5" customHeight="1" thickBot="1" x14ac:dyDescent="0.3">
      <c r="A55" s="50"/>
      <c r="B55" s="830"/>
      <c r="C55" s="65"/>
      <c r="D55" s="143"/>
      <c r="E55" s="143"/>
      <c r="F55" s="839" t="s">
        <v>58</v>
      </c>
      <c r="G55" s="840"/>
      <c r="H55" s="840"/>
      <c r="I55" s="840"/>
      <c r="J55" s="840"/>
      <c r="K55" s="840"/>
      <c r="L55" s="840"/>
      <c r="M55" s="840"/>
      <c r="N55" s="840"/>
      <c r="O55" s="840"/>
      <c r="P55" s="840"/>
      <c r="Q55" s="840"/>
      <c r="R55" s="841"/>
      <c r="S55" s="328"/>
      <c r="T55" s="329" t="s">
        <v>59</v>
      </c>
      <c r="U55" s="330"/>
      <c r="V55" s="360" t="s">
        <v>60</v>
      </c>
      <c r="W55" s="330"/>
      <c r="X55" s="331" t="s">
        <v>61</v>
      </c>
      <c r="Y55" s="97"/>
      <c r="Z55" s="326"/>
      <c r="AA55" s="326"/>
      <c r="AB55" s="326"/>
      <c r="AC55" s="87"/>
    </row>
    <row r="56" spans="1:29" ht="15.6" customHeight="1" x14ac:dyDescent="0.25">
      <c r="A56" s="88"/>
      <c r="B56" s="830"/>
      <c r="D56" s="145"/>
      <c r="E56" s="145"/>
      <c r="F56" s="842"/>
      <c r="G56" s="843"/>
      <c r="H56" s="843"/>
      <c r="I56" s="843"/>
      <c r="J56" s="843"/>
      <c r="K56" s="843"/>
      <c r="L56" s="843"/>
      <c r="M56" s="843"/>
      <c r="N56" s="843"/>
      <c r="O56" s="843"/>
      <c r="P56" s="843"/>
      <c r="Q56" s="843"/>
      <c r="R56" s="844"/>
      <c r="S56" s="332"/>
      <c r="T56" s="99" t="s">
        <v>62</v>
      </c>
      <c r="U56" s="100"/>
      <c r="V56" s="101" t="s">
        <v>63</v>
      </c>
      <c r="W56" s="100"/>
      <c r="X56" s="101" t="s">
        <v>63</v>
      </c>
      <c r="Y56" s="100"/>
      <c r="Z56" s="333"/>
      <c r="AA56" s="333"/>
      <c r="AB56" s="333"/>
      <c r="AC56" s="89"/>
    </row>
    <row r="57" spans="1:29" ht="16.5" thickBot="1" x14ac:dyDescent="0.3">
      <c r="A57" s="88"/>
      <c r="B57" s="830"/>
      <c r="D57" s="145"/>
      <c r="E57" s="145"/>
      <c r="F57" s="845"/>
      <c r="G57" s="846"/>
      <c r="H57" s="846"/>
      <c r="I57" s="846"/>
      <c r="J57" s="846"/>
      <c r="K57" s="846"/>
      <c r="L57" s="846"/>
      <c r="M57" s="846"/>
      <c r="N57" s="846"/>
      <c r="O57" s="846"/>
      <c r="P57" s="846"/>
      <c r="Q57" s="846"/>
      <c r="R57" s="847"/>
      <c r="S57" s="336"/>
      <c r="T57" s="334">
        <f>ABS(T53-T51)</f>
        <v>13915318.798</v>
      </c>
      <c r="U57" s="337"/>
      <c r="V57" s="335">
        <f>ABS(V53-V51)</f>
        <v>0</v>
      </c>
      <c r="W57" s="337"/>
      <c r="X57" s="335">
        <f>ABS(X53-X51)</f>
        <v>13915318.798</v>
      </c>
      <c r="Y57" s="100"/>
      <c r="Z57" s="333"/>
      <c r="AA57" s="333"/>
      <c r="AB57" s="333"/>
      <c r="AC57" s="89"/>
    </row>
    <row r="58" spans="1:29" ht="15" customHeight="1" thickBot="1" x14ac:dyDescent="0.3">
      <c r="A58" s="88"/>
      <c r="B58" s="830"/>
      <c r="D58" s="145"/>
      <c r="E58" s="145"/>
      <c r="F58" s="102"/>
      <c r="G58" s="102"/>
      <c r="H58" s="102"/>
      <c r="I58" s="102"/>
      <c r="J58" s="102"/>
      <c r="K58" s="102"/>
      <c r="L58" s="102"/>
      <c r="M58" s="102"/>
      <c r="N58" s="102"/>
      <c r="O58" s="102"/>
      <c r="P58" s="102"/>
      <c r="Q58" s="102"/>
      <c r="R58" s="102"/>
      <c r="S58" s="333"/>
      <c r="T58" s="100"/>
      <c r="U58" s="100"/>
      <c r="V58" s="100"/>
      <c r="W58" s="100"/>
      <c r="X58" s="100"/>
      <c r="Y58" s="100"/>
      <c r="Z58" s="333"/>
      <c r="AA58" s="333"/>
      <c r="AB58" s="333"/>
      <c r="AC58" s="89"/>
    </row>
    <row r="59" spans="1:29" ht="14.45" customHeight="1" x14ac:dyDescent="0.25">
      <c r="A59" s="88"/>
      <c r="B59" s="830"/>
      <c r="D59" s="145"/>
      <c r="E59" s="145"/>
      <c r="F59" s="848" t="s">
        <v>6</v>
      </c>
      <c r="G59" s="849"/>
      <c r="H59" s="849"/>
      <c r="I59" s="849"/>
      <c r="J59" s="849"/>
      <c r="K59" s="849"/>
      <c r="L59" s="849"/>
      <c r="M59" s="849"/>
      <c r="N59" s="849"/>
      <c r="O59" s="849"/>
      <c r="P59" s="849"/>
      <c r="Q59" s="849"/>
      <c r="R59" s="849"/>
      <c r="S59" s="849"/>
      <c r="T59" s="849"/>
      <c r="U59" s="849"/>
      <c r="V59" s="849"/>
      <c r="W59" s="849"/>
      <c r="X59" s="850"/>
      <c r="Y59" s="354"/>
      <c r="Z59" s="354"/>
      <c r="AA59" s="354"/>
      <c r="AB59" s="333"/>
      <c r="AC59" s="89"/>
    </row>
    <row r="60" spans="1:29" ht="15" customHeight="1" x14ac:dyDescent="0.25">
      <c r="A60" s="88"/>
      <c r="B60" s="830"/>
      <c r="D60" s="145"/>
      <c r="E60" s="145"/>
      <c r="F60" s="851"/>
      <c r="G60" s="852"/>
      <c r="H60" s="852"/>
      <c r="I60" s="852"/>
      <c r="J60" s="852"/>
      <c r="K60" s="852"/>
      <c r="L60" s="852"/>
      <c r="M60" s="852"/>
      <c r="N60" s="852"/>
      <c r="O60" s="852"/>
      <c r="P60" s="852"/>
      <c r="Q60" s="852"/>
      <c r="R60" s="852"/>
      <c r="S60" s="852"/>
      <c r="T60" s="852"/>
      <c r="U60" s="852"/>
      <c r="V60" s="852"/>
      <c r="W60" s="852"/>
      <c r="X60" s="853"/>
      <c r="Y60" s="100"/>
      <c r="Z60" s="333"/>
      <c r="AA60" s="333"/>
      <c r="AB60" s="333"/>
      <c r="AC60" s="89"/>
    </row>
    <row r="61" spans="1:29" ht="15.75" thickBot="1" x14ac:dyDescent="0.3">
      <c r="A61" s="88"/>
      <c r="B61" s="831"/>
      <c r="F61" s="854"/>
      <c r="G61" s="855"/>
      <c r="H61" s="855"/>
      <c r="I61" s="855"/>
      <c r="J61" s="855"/>
      <c r="K61" s="855"/>
      <c r="L61" s="855"/>
      <c r="M61" s="855"/>
      <c r="N61" s="855"/>
      <c r="O61" s="855"/>
      <c r="P61" s="855"/>
      <c r="Q61" s="855"/>
      <c r="R61" s="855"/>
      <c r="S61" s="855"/>
      <c r="T61" s="855"/>
      <c r="U61" s="855"/>
      <c r="V61" s="855"/>
      <c r="W61" s="855"/>
      <c r="X61" s="856"/>
      <c r="Y61" s="100"/>
      <c r="Z61" s="333"/>
      <c r="AA61" s="333"/>
      <c r="AB61" s="333"/>
      <c r="AC61" s="89"/>
    </row>
    <row r="62" spans="1:29" ht="15.75" thickBot="1" x14ac:dyDescent="0.3">
      <c r="A62" s="90"/>
      <c r="B62" s="72"/>
      <c r="C62" s="91"/>
      <c r="D62" s="92"/>
      <c r="E62" s="92"/>
      <c r="F62" s="341"/>
      <c r="G62" s="342"/>
      <c r="H62" s="336"/>
      <c r="I62" s="336"/>
      <c r="J62" s="343"/>
      <c r="K62" s="343"/>
      <c r="L62" s="343"/>
      <c r="M62" s="337"/>
      <c r="N62" s="336"/>
      <c r="O62" s="342"/>
      <c r="P62" s="336"/>
      <c r="Q62" s="336"/>
      <c r="R62" s="337"/>
      <c r="S62" s="336"/>
      <c r="T62" s="337"/>
      <c r="U62" s="337"/>
      <c r="V62" s="337"/>
      <c r="W62" s="337"/>
      <c r="X62" s="336"/>
      <c r="Y62" s="337"/>
      <c r="Z62" s="336"/>
      <c r="AA62" s="336"/>
      <c r="AB62" s="336"/>
      <c r="AC62" s="93"/>
    </row>
    <row r="63" spans="1:29" x14ac:dyDescent="0.25">
      <c r="F63" s="338"/>
      <c r="G63" s="339"/>
      <c r="H63" s="333"/>
      <c r="I63" s="333"/>
      <c r="J63" s="340"/>
      <c r="K63" s="340"/>
      <c r="L63" s="340"/>
      <c r="M63" s="100"/>
      <c r="N63" s="333"/>
      <c r="O63" s="339"/>
      <c r="P63" s="333"/>
      <c r="Q63" s="333"/>
      <c r="R63" s="100"/>
      <c r="S63" s="333"/>
      <c r="T63" s="100"/>
      <c r="U63" s="100"/>
      <c r="V63" s="100"/>
      <c r="W63" s="100"/>
      <c r="X63" s="333"/>
      <c r="Y63" s="100"/>
      <c r="Z63" s="333"/>
      <c r="AA63" s="333"/>
      <c r="AB63" s="333"/>
    </row>
    <row r="64" spans="1:29" ht="15.75" thickBot="1" x14ac:dyDescent="0.3">
      <c r="F64" s="338"/>
      <c r="G64" s="339"/>
      <c r="H64" s="333"/>
      <c r="I64" s="333"/>
      <c r="J64" s="340"/>
      <c r="K64" s="340"/>
      <c r="L64" s="340"/>
      <c r="M64" s="100"/>
      <c r="N64" s="333"/>
      <c r="O64" s="339"/>
      <c r="P64" s="333"/>
      <c r="Q64" s="333"/>
      <c r="R64" s="100"/>
      <c r="S64" s="333"/>
      <c r="T64" s="100"/>
      <c r="U64" s="100"/>
      <c r="V64" s="100"/>
      <c r="W64" s="100"/>
      <c r="X64" s="333"/>
      <c r="Y64" s="100"/>
      <c r="Z64" s="333"/>
      <c r="AA64" s="333"/>
      <c r="AB64" s="333"/>
    </row>
    <row r="65" spans="1:29" ht="15.75" thickBot="1" x14ac:dyDescent="0.3">
      <c r="A65" s="73"/>
      <c r="B65" s="75"/>
      <c r="C65" s="74"/>
      <c r="D65" s="76"/>
      <c r="E65" s="76"/>
      <c r="F65" s="344"/>
      <c r="G65" s="345"/>
      <c r="H65" s="346"/>
      <c r="I65" s="346"/>
      <c r="J65" s="346"/>
      <c r="K65" s="346"/>
      <c r="L65" s="346"/>
      <c r="M65" s="347"/>
      <c r="N65" s="346"/>
      <c r="O65" s="345"/>
      <c r="P65" s="346"/>
      <c r="Q65" s="346"/>
      <c r="R65" s="348"/>
      <c r="S65" s="346"/>
      <c r="T65" s="348"/>
      <c r="U65" s="348"/>
      <c r="V65" s="348"/>
      <c r="W65" s="348"/>
      <c r="X65" s="349"/>
      <c r="Y65" s="348"/>
      <c r="Z65" s="346"/>
      <c r="AA65" s="346"/>
      <c r="AB65" s="346"/>
      <c r="AC65" s="80"/>
    </row>
    <row r="66" spans="1:29" ht="18.75" customHeight="1" thickBot="1" x14ac:dyDescent="0.3">
      <c r="A66" s="46"/>
      <c r="B66" s="886" t="s">
        <v>64</v>
      </c>
      <c r="C66" s="59"/>
      <c r="D66" s="889" t="s">
        <v>9</v>
      </c>
      <c r="E66" s="141"/>
      <c r="F66" s="877" t="s">
        <v>10</v>
      </c>
      <c r="G66" s="878"/>
      <c r="H66" s="879"/>
      <c r="I66" s="5"/>
      <c r="J66" s="805" t="s">
        <v>11</v>
      </c>
      <c r="K66" s="806"/>
      <c r="L66" s="807"/>
      <c r="M66" s="297"/>
      <c r="N66" s="819" t="s">
        <v>12</v>
      </c>
      <c r="O66" s="298"/>
      <c r="P66" s="821" t="s">
        <v>13</v>
      </c>
      <c r="Q66" s="822"/>
      <c r="R66" s="823"/>
      <c r="S66" s="5"/>
      <c r="T66" s="795" t="s">
        <v>14</v>
      </c>
      <c r="U66" s="60"/>
      <c r="V66" s="795" t="s">
        <v>15</v>
      </c>
      <c r="W66" s="297"/>
      <c r="X66" s="795" t="s">
        <v>16</v>
      </c>
      <c r="Y66" s="297"/>
      <c r="Z66" s="819" t="s">
        <v>17</v>
      </c>
      <c r="AA66" s="299"/>
      <c r="AB66" s="819" t="s">
        <v>18</v>
      </c>
      <c r="AC66" s="81"/>
    </row>
    <row r="67" spans="1:29" ht="51" customHeight="1" thickBot="1" x14ac:dyDescent="0.3">
      <c r="A67" s="82"/>
      <c r="B67" s="887"/>
      <c r="C67" s="59"/>
      <c r="D67" s="890"/>
      <c r="E67" s="141"/>
      <c r="F67" s="880"/>
      <c r="G67" s="881"/>
      <c r="H67" s="882"/>
      <c r="I67" s="5"/>
      <c r="J67" s="808" t="s">
        <v>19</v>
      </c>
      <c r="K67" s="808" t="s">
        <v>20</v>
      </c>
      <c r="L67" s="857" t="s">
        <v>21</v>
      </c>
      <c r="M67" s="297"/>
      <c r="N67" s="798"/>
      <c r="O67" s="298"/>
      <c r="P67" s="824"/>
      <c r="Q67" s="825"/>
      <c r="R67" s="826"/>
      <c r="S67" s="5"/>
      <c r="T67" s="796"/>
      <c r="U67" s="60"/>
      <c r="V67" s="796"/>
      <c r="W67" s="297"/>
      <c r="X67" s="796"/>
      <c r="Y67" s="297"/>
      <c r="Z67" s="798"/>
      <c r="AA67" s="299"/>
      <c r="AB67" s="798"/>
      <c r="AC67" s="83"/>
    </row>
    <row r="68" spans="1:29" ht="16.5" customHeight="1" thickBot="1" x14ac:dyDescent="0.3">
      <c r="A68" s="46"/>
      <c r="B68" s="887"/>
      <c r="C68" s="60"/>
      <c r="D68" s="891"/>
      <c r="E68" s="141"/>
      <c r="F68" s="869" t="s">
        <v>22</v>
      </c>
      <c r="G68" s="871" t="s">
        <v>23</v>
      </c>
      <c r="H68" s="832" t="s">
        <v>24</v>
      </c>
      <c r="I68" s="5"/>
      <c r="J68" s="809"/>
      <c r="K68" s="809"/>
      <c r="L68" s="858"/>
      <c r="M68" s="60"/>
      <c r="N68" s="798"/>
      <c r="O68" s="298"/>
      <c r="P68" s="827" t="s">
        <v>25</v>
      </c>
      <c r="Q68" s="798" t="s">
        <v>26</v>
      </c>
      <c r="R68" s="798" t="s">
        <v>27</v>
      </c>
      <c r="S68" s="5"/>
      <c r="T68" s="797"/>
      <c r="U68" s="60"/>
      <c r="V68" s="797"/>
      <c r="W68" s="60"/>
      <c r="X68" s="797"/>
      <c r="Y68" s="60"/>
      <c r="Z68" s="820"/>
      <c r="AA68" s="299"/>
      <c r="AB68" s="820"/>
      <c r="AC68" s="81"/>
    </row>
    <row r="69" spans="1:29" ht="59.25" customHeight="1" x14ac:dyDescent="0.25">
      <c r="A69" s="46"/>
      <c r="B69" s="887"/>
      <c r="C69" s="61"/>
      <c r="D69" s="137" t="s">
        <v>28</v>
      </c>
      <c r="E69" s="138"/>
      <c r="F69" s="869"/>
      <c r="G69" s="871"/>
      <c r="H69" s="832"/>
      <c r="I69" s="5"/>
      <c r="J69" s="809"/>
      <c r="K69" s="809"/>
      <c r="L69" s="858"/>
      <c r="M69" s="61"/>
      <c r="N69" s="798"/>
      <c r="O69" s="300"/>
      <c r="P69" s="827"/>
      <c r="Q69" s="798"/>
      <c r="R69" s="798"/>
      <c r="S69" s="5"/>
      <c r="T69" s="793" t="s">
        <v>29</v>
      </c>
      <c r="U69" s="301"/>
      <c r="V69" s="793" t="s">
        <v>29</v>
      </c>
      <c r="W69" s="61"/>
      <c r="X69" s="793" t="s">
        <v>29</v>
      </c>
      <c r="Y69" s="61"/>
      <c r="Z69" s="302" t="s">
        <v>30</v>
      </c>
      <c r="AA69" s="61"/>
      <c r="AB69" s="302" t="s">
        <v>30</v>
      </c>
      <c r="AC69" s="81"/>
    </row>
    <row r="70" spans="1:29" ht="26.25" thickBot="1" x14ac:dyDescent="0.3">
      <c r="A70" s="47"/>
      <c r="B70" s="887"/>
      <c r="C70" s="62"/>
      <c r="D70" s="138"/>
      <c r="E70" s="138"/>
      <c r="F70" s="870"/>
      <c r="G70" s="872"/>
      <c r="H70" s="353" t="s">
        <v>31</v>
      </c>
      <c r="I70" s="5"/>
      <c r="J70" s="303" t="s">
        <v>65</v>
      </c>
      <c r="K70" s="304" t="s">
        <v>33</v>
      </c>
      <c r="L70" s="859"/>
      <c r="M70" s="301"/>
      <c r="N70" s="799"/>
      <c r="O70" s="300"/>
      <c r="P70" s="828"/>
      <c r="Q70" s="799"/>
      <c r="R70" s="799"/>
      <c r="S70" s="300"/>
      <c r="T70" s="794"/>
      <c r="U70" s="301"/>
      <c r="V70" s="794"/>
      <c r="W70" s="301"/>
      <c r="X70" s="794"/>
      <c r="Y70" s="301"/>
      <c r="Z70" s="305" t="s">
        <v>34</v>
      </c>
      <c r="AA70" s="306"/>
      <c r="AB70" s="305" t="s">
        <v>34</v>
      </c>
      <c r="AC70" s="84"/>
    </row>
    <row r="71" spans="1:29" ht="15.75" x14ac:dyDescent="0.25">
      <c r="A71" s="48"/>
      <c r="B71" s="887"/>
      <c r="C71" s="63"/>
      <c r="D71" s="139"/>
      <c r="E71" s="139"/>
      <c r="F71" s="307"/>
      <c r="G71" s="308"/>
      <c r="H71" s="308"/>
      <c r="I71" s="309"/>
      <c r="J71" s="309"/>
      <c r="K71" s="309"/>
      <c r="L71" s="309"/>
      <c r="M71" s="310"/>
      <c r="N71" s="308"/>
      <c r="O71" s="308"/>
      <c r="P71" s="311" t="s">
        <v>35</v>
      </c>
      <c r="Q71" s="311" t="s">
        <v>35</v>
      </c>
      <c r="R71" s="310"/>
      <c r="S71" s="309"/>
      <c r="T71" s="310"/>
      <c r="U71" s="310"/>
      <c r="V71" s="310"/>
      <c r="W71" s="310"/>
      <c r="X71" s="309"/>
      <c r="Y71" s="310"/>
      <c r="Z71" s="309"/>
      <c r="AA71" s="309"/>
      <c r="AB71" s="309"/>
      <c r="AC71" s="85"/>
    </row>
    <row r="72" spans="1:29" ht="18" x14ac:dyDescent="0.25">
      <c r="A72" s="49"/>
      <c r="B72" s="887"/>
      <c r="C72" s="64"/>
      <c r="D72" s="142" t="s">
        <v>66</v>
      </c>
      <c r="E72" s="141"/>
      <c r="F72" s="372"/>
      <c r="G72" s="372"/>
      <c r="H72" s="379"/>
      <c r="I72" s="373"/>
      <c r="J72" s="385"/>
      <c r="K72" s="374"/>
      <c r="L72" s="375" t="s">
        <v>35</v>
      </c>
      <c r="M72" s="376"/>
      <c r="N72" s="380">
        <v>0</v>
      </c>
      <c r="O72" s="373"/>
      <c r="P72" s="380">
        <v>0</v>
      </c>
      <c r="Q72" s="381"/>
      <c r="R72" s="377" t="str">
        <f>IF(P72&lt;=0.05*N72,"0K","NON AMMISSIBILE")</f>
        <v>0K</v>
      </c>
      <c r="S72" s="378"/>
      <c r="T72" s="382">
        <f t="shared" ref="T72:T78" si="12">P72+N72</f>
        <v>0</v>
      </c>
      <c r="U72" s="376"/>
      <c r="V72" s="380">
        <v>0</v>
      </c>
      <c r="W72" s="376"/>
      <c r="X72" s="382">
        <f>T72+V72</f>
        <v>0</v>
      </c>
      <c r="Y72" s="376"/>
      <c r="Z72" s="383"/>
      <c r="AA72" s="384"/>
      <c r="AB72" s="383"/>
      <c r="AC72" s="86"/>
    </row>
    <row r="73" spans="1:29" ht="18" x14ac:dyDescent="0.25">
      <c r="A73" s="49"/>
      <c r="B73" s="887"/>
      <c r="C73" s="64"/>
      <c r="D73" s="142" t="s">
        <v>67</v>
      </c>
      <c r="E73" s="141"/>
      <c r="F73" s="372"/>
      <c r="G73" s="372"/>
      <c r="H73" s="379"/>
      <c r="I73" s="373"/>
      <c r="J73" s="385"/>
      <c r="K73" s="374" t="s">
        <v>35</v>
      </c>
      <c r="L73" s="375" t="s">
        <v>35</v>
      </c>
      <c r="M73" s="376"/>
      <c r="N73" s="380">
        <v>0</v>
      </c>
      <c r="O73" s="373"/>
      <c r="P73" s="380">
        <v>0</v>
      </c>
      <c r="Q73" s="381"/>
      <c r="R73" s="377" t="str">
        <f t="shared" ref="R73:R78" si="13">IF(P73&lt;=0.05*N73,"0K","NON AMMISSIBILE")</f>
        <v>0K</v>
      </c>
      <c r="S73" s="378"/>
      <c r="T73" s="382">
        <f t="shared" si="12"/>
        <v>0</v>
      </c>
      <c r="U73" s="376"/>
      <c r="V73" s="380">
        <v>0</v>
      </c>
      <c r="W73" s="376"/>
      <c r="X73" s="382">
        <f t="shared" ref="X73:X78" si="14">T73+V73</f>
        <v>0</v>
      </c>
      <c r="Y73" s="376"/>
      <c r="Z73" s="383"/>
      <c r="AA73" s="384"/>
      <c r="AB73" s="383"/>
      <c r="AC73" s="86"/>
    </row>
    <row r="74" spans="1:29" ht="18" customHeight="1" x14ac:dyDescent="0.25">
      <c r="A74" s="49"/>
      <c r="B74" s="887"/>
      <c r="C74" s="64"/>
      <c r="D74" s="142" t="s">
        <v>68</v>
      </c>
      <c r="E74" s="141"/>
      <c r="F74" s="372"/>
      <c r="G74" s="372"/>
      <c r="H74" s="379"/>
      <c r="I74" s="373"/>
      <c r="J74" s="385" t="s">
        <v>35</v>
      </c>
      <c r="K74" s="374" t="s">
        <v>35</v>
      </c>
      <c r="L74" s="375" t="s">
        <v>35</v>
      </c>
      <c r="M74" s="376"/>
      <c r="N74" s="380">
        <v>0</v>
      </c>
      <c r="O74" s="373"/>
      <c r="P74" s="380">
        <v>0</v>
      </c>
      <c r="Q74" s="381"/>
      <c r="R74" s="377" t="str">
        <f t="shared" si="13"/>
        <v>0K</v>
      </c>
      <c r="S74" s="378"/>
      <c r="T74" s="382">
        <f t="shared" si="12"/>
        <v>0</v>
      </c>
      <c r="U74" s="376"/>
      <c r="V74" s="380">
        <v>0</v>
      </c>
      <c r="W74" s="376"/>
      <c r="X74" s="382">
        <f t="shared" si="14"/>
        <v>0</v>
      </c>
      <c r="Y74" s="376"/>
      <c r="Z74" s="383"/>
      <c r="AA74" s="384"/>
      <c r="AB74" s="383"/>
      <c r="AC74" s="86"/>
    </row>
    <row r="75" spans="1:29" ht="18" customHeight="1" x14ac:dyDescent="0.25">
      <c r="A75" s="49"/>
      <c r="B75" s="887"/>
      <c r="C75" s="64"/>
      <c r="D75" s="142" t="s">
        <v>69</v>
      </c>
      <c r="E75" s="141"/>
      <c r="F75" s="372"/>
      <c r="G75" s="372"/>
      <c r="H75" s="379"/>
      <c r="I75" s="373"/>
      <c r="J75" s="385" t="s">
        <v>35</v>
      </c>
      <c r="K75" s="374" t="s">
        <v>35</v>
      </c>
      <c r="L75" s="375" t="s">
        <v>35</v>
      </c>
      <c r="M75" s="376"/>
      <c r="N75" s="380">
        <v>0</v>
      </c>
      <c r="O75" s="373"/>
      <c r="P75" s="380">
        <v>0</v>
      </c>
      <c r="Q75" s="381"/>
      <c r="R75" s="377" t="str">
        <f t="shared" si="13"/>
        <v>0K</v>
      </c>
      <c r="S75" s="378"/>
      <c r="T75" s="382">
        <f t="shared" si="12"/>
        <v>0</v>
      </c>
      <c r="U75" s="376"/>
      <c r="V75" s="380">
        <v>0</v>
      </c>
      <c r="W75" s="376"/>
      <c r="X75" s="382">
        <f t="shared" si="14"/>
        <v>0</v>
      </c>
      <c r="Y75" s="376"/>
      <c r="Z75" s="383"/>
      <c r="AA75" s="384"/>
      <c r="AB75" s="383"/>
      <c r="AC75" s="86"/>
    </row>
    <row r="76" spans="1:29" ht="18" customHeight="1" x14ac:dyDescent="0.25">
      <c r="A76" s="49"/>
      <c r="B76" s="887"/>
      <c r="C76" s="64"/>
      <c r="D76" s="142" t="s">
        <v>70</v>
      </c>
      <c r="E76" s="141"/>
      <c r="F76" s="372"/>
      <c r="G76" s="372"/>
      <c r="H76" s="379"/>
      <c r="I76" s="373"/>
      <c r="J76" s="385"/>
      <c r="K76" s="374" t="s">
        <v>35</v>
      </c>
      <c r="L76" s="375" t="s">
        <v>35</v>
      </c>
      <c r="M76" s="376"/>
      <c r="N76" s="380">
        <v>0</v>
      </c>
      <c r="O76" s="373"/>
      <c r="P76" s="380">
        <v>0</v>
      </c>
      <c r="Q76" s="381"/>
      <c r="R76" s="377" t="str">
        <f t="shared" si="13"/>
        <v>0K</v>
      </c>
      <c r="S76" s="378"/>
      <c r="T76" s="382">
        <f t="shared" si="12"/>
        <v>0</v>
      </c>
      <c r="U76" s="376"/>
      <c r="V76" s="380">
        <v>0</v>
      </c>
      <c r="W76" s="376"/>
      <c r="X76" s="382">
        <f t="shared" si="14"/>
        <v>0</v>
      </c>
      <c r="Y76" s="376"/>
      <c r="Z76" s="383"/>
      <c r="AA76" s="384"/>
      <c r="AB76" s="383"/>
      <c r="AC76" s="86"/>
    </row>
    <row r="77" spans="1:29" ht="18" customHeight="1" x14ac:dyDescent="0.25">
      <c r="A77" s="49"/>
      <c r="B77" s="887"/>
      <c r="C77" s="64"/>
      <c r="D77" s="142" t="s">
        <v>71</v>
      </c>
      <c r="E77" s="141"/>
      <c r="F77" s="372"/>
      <c r="G77" s="372"/>
      <c r="H77" s="379"/>
      <c r="I77" s="373"/>
      <c r="J77" s="385" t="s">
        <v>35</v>
      </c>
      <c r="K77" s="374" t="s">
        <v>35</v>
      </c>
      <c r="L77" s="375" t="s">
        <v>35</v>
      </c>
      <c r="M77" s="376"/>
      <c r="N77" s="380">
        <v>0</v>
      </c>
      <c r="O77" s="373"/>
      <c r="P77" s="380">
        <v>0</v>
      </c>
      <c r="Q77" s="381"/>
      <c r="R77" s="377" t="str">
        <f t="shared" si="13"/>
        <v>0K</v>
      </c>
      <c r="S77" s="378"/>
      <c r="T77" s="382">
        <f t="shared" si="12"/>
        <v>0</v>
      </c>
      <c r="U77" s="376"/>
      <c r="V77" s="380">
        <v>0</v>
      </c>
      <c r="W77" s="376"/>
      <c r="X77" s="382">
        <f t="shared" si="14"/>
        <v>0</v>
      </c>
      <c r="Y77" s="376"/>
      <c r="Z77" s="383"/>
      <c r="AA77" s="384"/>
      <c r="AB77" s="383"/>
      <c r="AC77" s="86"/>
    </row>
    <row r="78" spans="1:29" ht="18" customHeight="1" x14ac:dyDescent="0.25">
      <c r="A78" s="49"/>
      <c r="B78" s="887"/>
      <c r="C78" s="64"/>
      <c r="D78" s="142" t="s">
        <v>72</v>
      </c>
      <c r="E78" s="141"/>
      <c r="F78" s="372"/>
      <c r="G78" s="372"/>
      <c r="H78" s="379"/>
      <c r="I78" s="373"/>
      <c r="J78" s="385" t="s">
        <v>35</v>
      </c>
      <c r="K78" s="374"/>
      <c r="L78" s="375" t="s">
        <v>35</v>
      </c>
      <c r="M78" s="376"/>
      <c r="N78" s="380">
        <v>0</v>
      </c>
      <c r="O78" s="373"/>
      <c r="P78" s="380">
        <v>0</v>
      </c>
      <c r="Q78" s="381"/>
      <c r="R78" s="377" t="str">
        <f t="shared" si="13"/>
        <v>0K</v>
      </c>
      <c r="S78" s="378"/>
      <c r="T78" s="382">
        <f t="shared" si="12"/>
        <v>0</v>
      </c>
      <c r="U78" s="376"/>
      <c r="V78" s="380">
        <v>0</v>
      </c>
      <c r="W78" s="376"/>
      <c r="X78" s="382">
        <f t="shared" si="14"/>
        <v>0</v>
      </c>
      <c r="Y78" s="376"/>
      <c r="Z78" s="383"/>
      <c r="AA78" s="384"/>
      <c r="AB78" s="383"/>
      <c r="AC78" s="86"/>
    </row>
    <row r="79" spans="1:29" ht="18" customHeight="1" x14ac:dyDescent="0.25">
      <c r="A79" s="49"/>
      <c r="B79" s="887"/>
      <c r="C79" s="64"/>
      <c r="D79" s="142" t="s">
        <v>73</v>
      </c>
      <c r="E79" s="141"/>
      <c r="F79" s="372"/>
      <c r="G79" s="372"/>
      <c r="H79" s="379"/>
      <c r="I79" s="373"/>
      <c r="J79" s="385" t="s">
        <v>35</v>
      </c>
      <c r="K79" s="374" t="s">
        <v>35</v>
      </c>
      <c r="L79" s="375" t="s">
        <v>35</v>
      </c>
      <c r="M79" s="376"/>
      <c r="N79" s="380">
        <v>0</v>
      </c>
      <c r="O79" s="373"/>
      <c r="P79" s="380">
        <v>0</v>
      </c>
      <c r="Q79" s="381"/>
      <c r="R79" s="377" t="str">
        <f t="shared" ref="R79:R101" si="15">IF(P79&lt;=0.05*N79,"0K","NON AMMISSIBILE")</f>
        <v>0K</v>
      </c>
      <c r="S79" s="378"/>
      <c r="T79" s="382">
        <f t="shared" ref="T79:T101" si="16">P79+N79</f>
        <v>0</v>
      </c>
      <c r="U79" s="376"/>
      <c r="V79" s="380">
        <v>0</v>
      </c>
      <c r="W79" s="376"/>
      <c r="X79" s="382">
        <f t="shared" ref="X79:X101" si="17">T79+V79</f>
        <v>0</v>
      </c>
      <c r="Y79" s="376"/>
      <c r="Z79" s="383"/>
      <c r="AA79" s="384"/>
      <c r="AB79" s="383"/>
      <c r="AC79" s="86"/>
    </row>
    <row r="80" spans="1:29" ht="18" customHeight="1" x14ac:dyDescent="0.25">
      <c r="A80" s="49"/>
      <c r="B80" s="887"/>
      <c r="C80" s="64"/>
      <c r="D80" s="142" t="s">
        <v>74</v>
      </c>
      <c r="E80" s="141"/>
      <c r="F80" s="372"/>
      <c r="G80" s="372"/>
      <c r="H80" s="379"/>
      <c r="I80" s="373"/>
      <c r="J80" s="385" t="s">
        <v>35</v>
      </c>
      <c r="K80" s="374"/>
      <c r="L80" s="375" t="s">
        <v>35</v>
      </c>
      <c r="M80" s="376"/>
      <c r="N80" s="380">
        <v>0</v>
      </c>
      <c r="O80" s="373"/>
      <c r="P80" s="380">
        <v>0</v>
      </c>
      <c r="Q80" s="381"/>
      <c r="R80" s="377" t="str">
        <f t="shared" si="15"/>
        <v>0K</v>
      </c>
      <c r="S80" s="378"/>
      <c r="T80" s="382">
        <f t="shared" si="16"/>
        <v>0</v>
      </c>
      <c r="U80" s="376"/>
      <c r="V80" s="380">
        <v>0</v>
      </c>
      <c r="W80" s="376"/>
      <c r="X80" s="382">
        <f t="shared" si="17"/>
        <v>0</v>
      </c>
      <c r="Y80" s="376"/>
      <c r="Z80" s="383"/>
      <c r="AA80" s="384"/>
      <c r="AB80" s="383"/>
      <c r="AC80" s="86"/>
    </row>
    <row r="81" spans="1:29" ht="18" customHeight="1" x14ac:dyDescent="0.25">
      <c r="A81" s="49"/>
      <c r="B81" s="887"/>
      <c r="C81" s="64"/>
      <c r="D81" s="142" t="s">
        <v>75</v>
      </c>
      <c r="E81" s="141"/>
      <c r="F81" s="372"/>
      <c r="G81" s="372"/>
      <c r="H81" s="379"/>
      <c r="I81" s="373"/>
      <c r="J81" s="385" t="s">
        <v>35</v>
      </c>
      <c r="K81" s="374" t="s">
        <v>35</v>
      </c>
      <c r="L81" s="375" t="s">
        <v>35</v>
      </c>
      <c r="M81" s="376"/>
      <c r="N81" s="380">
        <v>0</v>
      </c>
      <c r="O81" s="373"/>
      <c r="P81" s="380">
        <v>0</v>
      </c>
      <c r="Q81" s="381"/>
      <c r="R81" s="377" t="str">
        <f t="shared" si="15"/>
        <v>0K</v>
      </c>
      <c r="S81" s="378"/>
      <c r="T81" s="382">
        <f t="shared" si="16"/>
        <v>0</v>
      </c>
      <c r="U81" s="376"/>
      <c r="V81" s="380">
        <v>0</v>
      </c>
      <c r="W81" s="376"/>
      <c r="X81" s="382">
        <f t="shared" si="17"/>
        <v>0</v>
      </c>
      <c r="Y81" s="376"/>
      <c r="Z81" s="383"/>
      <c r="AA81" s="384"/>
      <c r="AB81" s="383"/>
      <c r="AC81" s="86"/>
    </row>
    <row r="82" spans="1:29" ht="18" customHeight="1" x14ac:dyDescent="0.25">
      <c r="A82" s="49"/>
      <c r="B82" s="887"/>
      <c r="C82" s="64"/>
      <c r="D82" s="142" t="s">
        <v>76</v>
      </c>
      <c r="E82" s="141"/>
      <c r="F82" s="372"/>
      <c r="G82" s="372"/>
      <c r="H82" s="379"/>
      <c r="I82" s="373"/>
      <c r="J82" s="385" t="s">
        <v>35</v>
      </c>
      <c r="K82" s="374"/>
      <c r="L82" s="375" t="s">
        <v>35</v>
      </c>
      <c r="M82" s="376"/>
      <c r="N82" s="380">
        <v>0</v>
      </c>
      <c r="O82" s="373"/>
      <c r="P82" s="380">
        <v>0</v>
      </c>
      <c r="Q82" s="381"/>
      <c r="R82" s="377" t="str">
        <f t="shared" si="15"/>
        <v>0K</v>
      </c>
      <c r="S82" s="378"/>
      <c r="T82" s="382">
        <f t="shared" si="16"/>
        <v>0</v>
      </c>
      <c r="U82" s="376"/>
      <c r="V82" s="380">
        <v>0</v>
      </c>
      <c r="W82" s="376"/>
      <c r="X82" s="382">
        <f t="shared" si="17"/>
        <v>0</v>
      </c>
      <c r="Y82" s="376"/>
      <c r="Z82" s="383"/>
      <c r="AA82" s="384"/>
      <c r="AB82" s="383"/>
      <c r="AC82" s="86"/>
    </row>
    <row r="83" spans="1:29" ht="18" customHeight="1" x14ac:dyDescent="0.25">
      <c r="A83" s="49"/>
      <c r="B83" s="887"/>
      <c r="C83" s="64"/>
      <c r="D83" s="142" t="s">
        <v>77</v>
      </c>
      <c r="E83" s="141"/>
      <c r="F83" s="372"/>
      <c r="G83" s="372"/>
      <c r="H83" s="379"/>
      <c r="I83" s="373"/>
      <c r="J83" s="385"/>
      <c r="K83" s="374"/>
      <c r="L83" s="375" t="s">
        <v>35</v>
      </c>
      <c r="M83" s="376"/>
      <c r="N83" s="380">
        <v>0</v>
      </c>
      <c r="O83" s="373"/>
      <c r="P83" s="380">
        <v>0</v>
      </c>
      <c r="Q83" s="381"/>
      <c r="R83" s="377" t="str">
        <f t="shared" si="15"/>
        <v>0K</v>
      </c>
      <c r="S83" s="378"/>
      <c r="T83" s="382">
        <f t="shared" si="16"/>
        <v>0</v>
      </c>
      <c r="U83" s="376"/>
      <c r="V83" s="380">
        <v>0</v>
      </c>
      <c r="W83" s="376"/>
      <c r="X83" s="382">
        <f t="shared" si="17"/>
        <v>0</v>
      </c>
      <c r="Y83" s="376"/>
      <c r="Z83" s="383"/>
      <c r="AA83" s="384"/>
      <c r="AB83" s="383"/>
      <c r="AC83" s="86"/>
    </row>
    <row r="84" spans="1:29" ht="18" customHeight="1" x14ac:dyDescent="0.25">
      <c r="A84" s="49"/>
      <c r="B84" s="887"/>
      <c r="C84" s="64"/>
      <c r="D84" s="142" t="s">
        <v>78</v>
      </c>
      <c r="E84" s="141"/>
      <c r="F84" s="372"/>
      <c r="G84" s="372"/>
      <c r="H84" s="379"/>
      <c r="I84" s="373"/>
      <c r="J84" s="385"/>
      <c r="K84" s="374" t="s">
        <v>35</v>
      </c>
      <c r="L84" s="375" t="s">
        <v>35</v>
      </c>
      <c r="M84" s="376"/>
      <c r="N84" s="380">
        <v>0</v>
      </c>
      <c r="O84" s="373"/>
      <c r="P84" s="380">
        <v>0</v>
      </c>
      <c r="Q84" s="381"/>
      <c r="R84" s="377" t="str">
        <f t="shared" si="15"/>
        <v>0K</v>
      </c>
      <c r="S84" s="378"/>
      <c r="T84" s="382">
        <f t="shared" si="16"/>
        <v>0</v>
      </c>
      <c r="U84" s="376"/>
      <c r="V84" s="380">
        <v>0</v>
      </c>
      <c r="W84" s="376"/>
      <c r="X84" s="382">
        <f t="shared" si="17"/>
        <v>0</v>
      </c>
      <c r="Y84" s="376"/>
      <c r="Z84" s="383"/>
      <c r="AA84" s="384"/>
      <c r="AB84" s="383"/>
      <c r="AC84" s="86"/>
    </row>
    <row r="85" spans="1:29" ht="18" customHeight="1" x14ac:dyDescent="0.25">
      <c r="A85" s="49"/>
      <c r="B85" s="887"/>
      <c r="C85" s="64"/>
      <c r="D85" s="142" t="s">
        <v>79</v>
      </c>
      <c r="E85" s="141"/>
      <c r="F85" s="372"/>
      <c r="G85" s="372"/>
      <c r="H85" s="379"/>
      <c r="I85" s="373"/>
      <c r="J85" s="385" t="s">
        <v>35</v>
      </c>
      <c r="K85" s="374" t="s">
        <v>35</v>
      </c>
      <c r="L85" s="375" t="s">
        <v>35</v>
      </c>
      <c r="M85" s="376"/>
      <c r="N85" s="380">
        <v>0</v>
      </c>
      <c r="O85" s="373"/>
      <c r="P85" s="380">
        <v>0</v>
      </c>
      <c r="Q85" s="381"/>
      <c r="R85" s="377" t="str">
        <f t="shared" si="15"/>
        <v>0K</v>
      </c>
      <c r="S85" s="378"/>
      <c r="T85" s="382">
        <f t="shared" si="16"/>
        <v>0</v>
      </c>
      <c r="U85" s="376"/>
      <c r="V85" s="380">
        <v>0</v>
      </c>
      <c r="W85" s="376"/>
      <c r="X85" s="382">
        <f t="shared" si="17"/>
        <v>0</v>
      </c>
      <c r="Y85" s="376"/>
      <c r="Z85" s="383"/>
      <c r="AA85" s="384"/>
      <c r="AB85" s="383"/>
      <c r="AC85" s="86"/>
    </row>
    <row r="86" spans="1:29" ht="18" customHeight="1" x14ac:dyDescent="0.25">
      <c r="A86" s="49"/>
      <c r="B86" s="887"/>
      <c r="C86" s="64"/>
      <c r="D86" s="142" t="s">
        <v>80</v>
      </c>
      <c r="E86" s="141"/>
      <c r="F86" s="372"/>
      <c r="G86" s="372"/>
      <c r="H86" s="379"/>
      <c r="I86" s="373"/>
      <c r="J86" s="385" t="s">
        <v>35</v>
      </c>
      <c r="K86" s="374" t="s">
        <v>35</v>
      </c>
      <c r="L86" s="375" t="s">
        <v>35</v>
      </c>
      <c r="M86" s="376"/>
      <c r="N86" s="380">
        <v>0</v>
      </c>
      <c r="O86" s="373"/>
      <c r="P86" s="380">
        <v>0</v>
      </c>
      <c r="Q86" s="381"/>
      <c r="R86" s="377" t="str">
        <f t="shared" si="15"/>
        <v>0K</v>
      </c>
      <c r="S86" s="378"/>
      <c r="T86" s="382">
        <f t="shared" si="16"/>
        <v>0</v>
      </c>
      <c r="U86" s="376"/>
      <c r="V86" s="380">
        <v>0</v>
      </c>
      <c r="W86" s="376"/>
      <c r="X86" s="382">
        <f t="shared" si="17"/>
        <v>0</v>
      </c>
      <c r="Y86" s="376"/>
      <c r="Z86" s="383"/>
      <c r="AA86" s="384"/>
      <c r="AB86" s="383"/>
      <c r="AC86" s="86"/>
    </row>
    <row r="87" spans="1:29" ht="18" customHeight="1" x14ac:dyDescent="0.25">
      <c r="A87" s="49"/>
      <c r="B87" s="887"/>
      <c r="C87" s="64"/>
      <c r="D87" s="142" t="s">
        <v>81</v>
      </c>
      <c r="E87" s="141"/>
      <c r="F87" s="372"/>
      <c r="G87" s="372"/>
      <c r="H87" s="379"/>
      <c r="I87" s="373"/>
      <c r="J87" s="385"/>
      <c r="K87" s="374" t="s">
        <v>35</v>
      </c>
      <c r="L87" s="375" t="s">
        <v>35</v>
      </c>
      <c r="M87" s="376"/>
      <c r="N87" s="380">
        <v>0</v>
      </c>
      <c r="O87" s="373"/>
      <c r="P87" s="380">
        <v>0</v>
      </c>
      <c r="Q87" s="381"/>
      <c r="R87" s="377" t="str">
        <f t="shared" si="15"/>
        <v>0K</v>
      </c>
      <c r="S87" s="378"/>
      <c r="T87" s="382">
        <f t="shared" si="16"/>
        <v>0</v>
      </c>
      <c r="U87" s="376"/>
      <c r="V87" s="380">
        <v>0</v>
      </c>
      <c r="W87" s="376"/>
      <c r="X87" s="382">
        <f t="shared" si="17"/>
        <v>0</v>
      </c>
      <c r="Y87" s="376"/>
      <c r="Z87" s="383"/>
      <c r="AA87" s="384"/>
      <c r="AB87" s="383"/>
      <c r="AC87" s="86"/>
    </row>
    <row r="88" spans="1:29" ht="18" customHeight="1" x14ac:dyDescent="0.25">
      <c r="A88" s="49"/>
      <c r="B88" s="887"/>
      <c r="C88" s="64"/>
      <c r="D88" s="142" t="s">
        <v>82</v>
      </c>
      <c r="E88" s="141"/>
      <c r="F88" s="372"/>
      <c r="G88" s="372"/>
      <c r="H88" s="379"/>
      <c r="I88" s="373"/>
      <c r="J88" s="385" t="s">
        <v>35</v>
      </c>
      <c r="K88" s="374" t="s">
        <v>35</v>
      </c>
      <c r="L88" s="375" t="s">
        <v>35</v>
      </c>
      <c r="M88" s="376"/>
      <c r="N88" s="380">
        <v>0</v>
      </c>
      <c r="O88" s="373"/>
      <c r="P88" s="380">
        <v>0</v>
      </c>
      <c r="Q88" s="381"/>
      <c r="R88" s="377" t="str">
        <f t="shared" si="15"/>
        <v>0K</v>
      </c>
      <c r="S88" s="378"/>
      <c r="T88" s="382">
        <f t="shared" si="16"/>
        <v>0</v>
      </c>
      <c r="U88" s="376"/>
      <c r="V88" s="380">
        <v>0</v>
      </c>
      <c r="W88" s="376"/>
      <c r="X88" s="382">
        <f t="shared" si="17"/>
        <v>0</v>
      </c>
      <c r="Y88" s="376"/>
      <c r="Z88" s="383"/>
      <c r="AA88" s="384"/>
      <c r="AB88" s="383"/>
      <c r="AC88" s="86"/>
    </row>
    <row r="89" spans="1:29" ht="18" customHeight="1" x14ac:dyDescent="0.25">
      <c r="A89" s="49"/>
      <c r="B89" s="887"/>
      <c r="C89" s="64"/>
      <c r="D89" s="142" t="s">
        <v>83</v>
      </c>
      <c r="E89" s="141"/>
      <c r="F89" s="372"/>
      <c r="G89" s="372"/>
      <c r="H89" s="379"/>
      <c r="I89" s="373"/>
      <c r="J89" s="385" t="s">
        <v>35</v>
      </c>
      <c r="K89" s="374"/>
      <c r="L89" s="375" t="s">
        <v>35</v>
      </c>
      <c r="M89" s="376"/>
      <c r="N89" s="380">
        <v>0</v>
      </c>
      <c r="O89" s="373"/>
      <c r="P89" s="380">
        <v>0</v>
      </c>
      <c r="Q89" s="381"/>
      <c r="R89" s="377" t="str">
        <f t="shared" si="15"/>
        <v>0K</v>
      </c>
      <c r="S89" s="378"/>
      <c r="T89" s="382">
        <f t="shared" si="16"/>
        <v>0</v>
      </c>
      <c r="U89" s="376"/>
      <c r="V89" s="380">
        <v>0</v>
      </c>
      <c r="W89" s="376"/>
      <c r="X89" s="382">
        <f t="shared" si="17"/>
        <v>0</v>
      </c>
      <c r="Y89" s="376"/>
      <c r="Z89" s="383"/>
      <c r="AA89" s="384"/>
      <c r="AB89" s="383"/>
      <c r="AC89" s="86"/>
    </row>
    <row r="90" spans="1:29" ht="18" customHeight="1" x14ac:dyDescent="0.25">
      <c r="A90" s="49"/>
      <c r="B90" s="887"/>
      <c r="C90" s="64"/>
      <c r="D90" s="142" t="s">
        <v>84</v>
      </c>
      <c r="E90" s="141"/>
      <c r="F90" s="372"/>
      <c r="G90" s="372"/>
      <c r="H90" s="379"/>
      <c r="I90" s="373"/>
      <c r="J90" s="385" t="s">
        <v>35</v>
      </c>
      <c r="K90" s="374" t="s">
        <v>35</v>
      </c>
      <c r="L90" s="375" t="s">
        <v>35</v>
      </c>
      <c r="M90" s="376"/>
      <c r="N90" s="380">
        <v>0</v>
      </c>
      <c r="O90" s="373"/>
      <c r="P90" s="380">
        <v>0</v>
      </c>
      <c r="Q90" s="381"/>
      <c r="R90" s="377" t="str">
        <f t="shared" ref="R90:R94" si="18">IF(P90&lt;=0.05*N90,"0K","NON AMMISSIBILE")</f>
        <v>0K</v>
      </c>
      <c r="S90" s="378"/>
      <c r="T90" s="382">
        <f t="shared" ref="T90:T94" si="19">P90+N90</f>
        <v>0</v>
      </c>
      <c r="U90" s="376"/>
      <c r="V90" s="380">
        <v>0</v>
      </c>
      <c r="W90" s="376"/>
      <c r="X90" s="382">
        <f t="shared" ref="X90:X94" si="20">T90+V90</f>
        <v>0</v>
      </c>
      <c r="Y90" s="376"/>
      <c r="Z90" s="383"/>
      <c r="AA90" s="384"/>
      <c r="AB90" s="383"/>
      <c r="AC90" s="86"/>
    </row>
    <row r="91" spans="1:29" ht="18" customHeight="1" x14ac:dyDescent="0.25">
      <c r="A91" s="49"/>
      <c r="B91" s="887"/>
      <c r="C91" s="64"/>
      <c r="D91" s="142" t="s">
        <v>85</v>
      </c>
      <c r="E91" s="141"/>
      <c r="F91" s="372"/>
      <c r="G91" s="372"/>
      <c r="H91" s="379"/>
      <c r="I91" s="373"/>
      <c r="J91" s="385" t="s">
        <v>35</v>
      </c>
      <c r="K91" s="374"/>
      <c r="L91" s="375" t="s">
        <v>35</v>
      </c>
      <c r="M91" s="376"/>
      <c r="N91" s="380">
        <v>0</v>
      </c>
      <c r="O91" s="373"/>
      <c r="P91" s="380">
        <v>0</v>
      </c>
      <c r="Q91" s="381"/>
      <c r="R91" s="377" t="str">
        <f t="shared" si="18"/>
        <v>0K</v>
      </c>
      <c r="S91" s="378"/>
      <c r="T91" s="382">
        <f t="shared" si="19"/>
        <v>0</v>
      </c>
      <c r="U91" s="376"/>
      <c r="V91" s="380">
        <v>0</v>
      </c>
      <c r="W91" s="376"/>
      <c r="X91" s="382">
        <f t="shared" si="20"/>
        <v>0</v>
      </c>
      <c r="Y91" s="376"/>
      <c r="Z91" s="383"/>
      <c r="AA91" s="384"/>
      <c r="AB91" s="383"/>
      <c r="AC91" s="86"/>
    </row>
    <row r="92" spans="1:29" ht="18" customHeight="1" x14ac:dyDescent="0.25">
      <c r="A92" s="49"/>
      <c r="B92" s="887"/>
      <c r="C92" s="64"/>
      <c r="D92" s="142" t="s">
        <v>543</v>
      </c>
      <c r="E92" s="141"/>
      <c r="F92" s="372"/>
      <c r="G92" s="372"/>
      <c r="H92" s="379"/>
      <c r="I92" s="373"/>
      <c r="J92" s="385" t="s">
        <v>35</v>
      </c>
      <c r="K92" s="374" t="s">
        <v>35</v>
      </c>
      <c r="L92" s="375" t="s">
        <v>35</v>
      </c>
      <c r="M92" s="376"/>
      <c r="N92" s="380">
        <v>0</v>
      </c>
      <c r="O92" s="373"/>
      <c r="P92" s="380">
        <v>0</v>
      </c>
      <c r="Q92" s="381"/>
      <c r="R92" s="377" t="str">
        <f t="shared" si="18"/>
        <v>0K</v>
      </c>
      <c r="S92" s="378"/>
      <c r="T92" s="382">
        <f t="shared" si="19"/>
        <v>0</v>
      </c>
      <c r="U92" s="376"/>
      <c r="V92" s="380">
        <v>0</v>
      </c>
      <c r="W92" s="376"/>
      <c r="X92" s="382">
        <f t="shared" si="20"/>
        <v>0</v>
      </c>
      <c r="Y92" s="376"/>
      <c r="Z92" s="383"/>
      <c r="AA92" s="384"/>
      <c r="AB92" s="383"/>
      <c r="AC92" s="86"/>
    </row>
    <row r="93" spans="1:29" ht="18" customHeight="1" x14ac:dyDescent="0.25">
      <c r="A93" s="49"/>
      <c r="B93" s="887"/>
      <c r="C93" s="64"/>
      <c r="D93" s="142" t="s">
        <v>544</v>
      </c>
      <c r="E93" s="141"/>
      <c r="F93" s="372"/>
      <c r="G93" s="372"/>
      <c r="H93" s="379"/>
      <c r="I93" s="373"/>
      <c r="J93" s="385" t="s">
        <v>35</v>
      </c>
      <c r="K93" s="374"/>
      <c r="L93" s="375" t="s">
        <v>35</v>
      </c>
      <c r="M93" s="376"/>
      <c r="N93" s="380">
        <v>0</v>
      </c>
      <c r="O93" s="373"/>
      <c r="P93" s="380">
        <v>0</v>
      </c>
      <c r="Q93" s="381"/>
      <c r="R93" s="377" t="str">
        <f t="shared" si="18"/>
        <v>0K</v>
      </c>
      <c r="S93" s="378"/>
      <c r="T93" s="382">
        <f t="shared" si="19"/>
        <v>0</v>
      </c>
      <c r="U93" s="376"/>
      <c r="V93" s="380">
        <v>0</v>
      </c>
      <c r="W93" s="376"/>
      <c r="X93" s="382">
        <f t="shared" si="20"/>
        <v>0</v>
      </c>
      <c r="Y93" s="376"/>
      <c r="Z93" s="383"/>
      <c r="AA93" s="384"/>
      <c r="AB93" s="383"/>
      <c r="AC93" s="86"/>
    </row>
    <row r="94" spans="1:29" ht="18" customHeight="1" x14ac:dyDescent="0.25">
      <c r="A94" s="49"/>
      <c r="B94" s="887"/>
      <c r="C94" s="64"/>
      <c r="D94" s="142" t="s">
        <v>545</v>
      </c>
      <c r="E94" s="141"/>
      <c r="F94" s="372"/>
      <c r="G94" s="372"/>
      <c r="H94" s="379"/>
      <c r="I94" s="373"/>
      <c r="J94" s="385"/>
      <c r="K94" s="374"/>
      <c r="L94" s="375" t="s">
        <v>35</v>
      </c>
      <c r="M94" s="376"/>
      <c r="N94" s="380">
        <v>0</v>
      </c>
      <c r="O94" s="373"/>
      <c r="P94" s="380">
        <v>0</v>
      </c>
      <c r="Q94" s="381"/>
      <c r="R94" s="377" t="str">
        <f t="shared" si="18"/>
        <v>0K</v>
      </c>
      <c r="S94" s="378"/>
      <c r="T94" s="382">
        <f t="shared" si="19"/>
        <v>0</v>
      </c>
      <c r="U94" s="376"/>
      <c r="V94" s="380">
        <v>0</v>
      </c>
      <c r="W94" s="376"/>
      <c r="X94" s="382">
        <f t="shared" si="20"/>
        <v>0</v>
      </c>
      <c r="Y94" s="376"/>
      <c r="Z94" s="383"/>
      <c r="AA94" s="384"/>
      <c r="AB94" s="383"/>
      <c r="AC94" s="86"/>
    </row>
    <row r="95" spans="1:29" ht="18" customHeight="1" x14ac:dyDescent="0.25">
      <c r="A95" s="49"/>
      <c r="B95" s="887"/>
      <c r="C95" s="64"/>
      <c r="D95" s="142" t="s">
        <v>79</v>
      </c>
      <c r="E95" s="141"/>
      <c r="F95" s="372"/>
      <c r="G95" s="372"/>
      <c r="H95" s="379"/>
      <c r="I95" s="373"/>
      <c r="J95" s="385" t="s">
        <v>35</v>
      </c>
      <c r="K95" s="374" t="s">
        <v>35</v>
      </c>
      <c r="L95" s="375" t="s">
        <v>35</v>
      </c>
      <c r="M95" s="376"/>
      <c r="N95" s="380">
        <v>0</v>
      </c>
      <c r="O95" s="373"/>
      <c r="P95" s="380">
        <v>0</v>
      </c>
      <c r="Q95" s="381"/>
      <c r="R95" s="377" t="str">
        <f t="shared" si="15"/>
        <v>0K</v>
      </c>
      <c r="S95" s="378"/>
      <c r="T95" s="382">
        <f t="shared" si="16"/>
        <v>0</v>
      </c>
      <c r="U95" s="376"/>
      <c r="V95" s="380">
        <v>0</v>
      </c>
      <c r="W95" s="376"/>
      <c r="X95" s="382">
        <f t="shared" si="17"/>
        <v>0</v>
      </c>
      <c r="Y95" s="376"/>
      <c r="Z95" s="383"/>
      <c r="AA95" s="384"/>
      <c r="AB95" s="383"/>
      <c r="AC95" s="86"/>
    </row>
    <row r="96" spans="1:29" ht="18" customHeight="1" x14ac:dyDescent="0.25">
      <c r="A96" s="49"/>
      <c r="B96" s="887"/>
      <c r="C96" s="64"/>
      <c r="D96" s="142" t="s">
        <v>80</v>
      </c>
      <c r="E96" s="141"/>
      <c r="F96" s="372"/>
      <c r="G96" s="372"/>
      <c r="H96" s="379"/>
      <c r="I96" s="373"/>
      <c r="J96" s="385" t="s">
        <v>35</v>
      </c>
      <c r="K96" s="374"/>
      <c r="L96" s="375" t="s">
        <v>35</v>
      </c>
      <c r="M96" s="376"/>
      <c r="N96" s="380">
        <v>0</v>
      </c>
      <c r="O96" s="373"/>
      <c r="P96" s="380">
        <v>0</v>
      </c>
      <c r="Q96" s="381"/>
      <c r="R96" s="377" t="str">
        <f t="shared" si="15"/>
        <v>0K</v>
      </c>
      <c r="S96" s="378"/>
      <c r="T96" s="382">
        <f t="shared" si="16"/>
        <v>0</v>
      </c>
      <c r="U96" s="376"/>
      <c r="V96" s="380">
        <v>0</v>
      </c>
      <c r="W96" s="376"/>
      <c r="X96" s="382">
        <f t="shared" si="17"/>
        <v>0</v>
      </c>
      <c r="Y96" s="376"/>
      <c r="Z96" s="383"/>
      <c r="AA96" s="384"/>
      <c r="AB96" s="383"/>
      <c r="AC96" s="86"/>
    </row>
    <row r="97" spans="1:29" ht="18" customHeight="1" x14ac:dyDescent="0.25">
      <c r="A97" s="49"/>
      <c r="B97" s="887"/>
      <c r="C97" s="64"/>
      <c r="D97" s="142" t="s">
        <v>81</v>
      </c>
      <c r="E97" s="141"/>
      <c r="F97" s="372"/>
      <c r="G97" s="372"/>
      <c r="H97" s="379"/>
      <c r="I97" s="373"/>
      <c r="J97" s="385" t="s">
        <v>35</v>
      </c>
      <c r="K97" s="374" t="s">
        <v>35</v>
      </c>
      <c r="L97" s="375" t="s">
        <v>35</v>
      </c>
      <c r="M97" s="376"/>
      <c r="N97" s="380">
        <v>0</v>
      </c>
      <c r="O97" s="373"/>
      <c r="P97" s="380">
        <v>0</v>
      </c>
      <c r="Q97" s="381"/>
      <c r="R97" s="377" t="str">
        <f t="shared" si="15"/>
        <v>0K</v>
      </c>
      <c r="S97" s="378"/>
      <c r="T97" s="382">
        <f t="shared" si="16"/>
        <v>0</v>
      </c>
      <c r="U97" s="376"/>
      <c r="V97" s="380">
        <v>0</v>
      </c>
      <c r="W97" s="376"/>
      <c r="X97" s="382">
        <f t="shared" si="17"/>
        <v>0</v>
      </c>
      <c r="Y97" s="376"/>
      <c r="Z97" s="383"/>
      <c r="AA97" s="384"/>
      <c r="AB97" s="383"/>
      <c r="AC97" s="86"/>
    </row>
    <row r="98" spans="1:29" ht="18" customHeight="1" x14ac:dyDescent="0.25">
      <c r="A98" s="49"/>
      <c r="B98" s="887"/>
      <c r="C98" s="64"/>
      <c r="D98" s="142" t="s">
        <v>82</v>
      </c>
      <c r="E98" s="141"/>
      <c r="F98" s="372"/>
      <c r="G98" s="372"/>
      <c r="H98" s="379"/>
      <c r="I98" s="373"/>
      <c r="J98" s="385" t="s">
        <v>35</v>
      </c>
      <c r="K98" s="374"/>
      <c r="L98" s="375" t="s">
        <v>35</v>
      </c>
      <c r="M98" s="376"/>
      <c r="N98" s="380">
        <v>0</v>
      </c>
      <c r="O98" s="373"/>
      <c r="P98" s="380">
        <v>0</v>
      </c>
      <c r="Q98" s="381"/>
      <c r="R98" s="377" t="str">
        <f t="shared" si="15"/>
        <v>0K</v>
      </c>
      <c r="S98" s="378"/>
      <c r="T98" s="382">
        <f t="shared" si="16"/>
        <v>0</v>
      </c>
      <c r="U98" s="376"/>
      <c r="V98" s="380">
        <v>0</v>
      </c>
      <c r="W98" s="376"/>
      <c r="X98" s="382">
        <f t="shared" si="17"/>
        <v>0</v>
      </c>
      <c r="Y98" s="376"/>
      <c r="Z98" s="383"/>
      <c r="AA98" s="384"/>
      <c r="AB98" s="383"/>
      <c r="AC98" s="86"/>
    </row>
    <row r="99" spans="1:29" ht="18" customHeight="1" x14ac:dyDescent="0.25">
      <c r="A99" s="49"/>
      <c r="B99" s="887"/>
      <c r="C99" s="64"/>
      <c r="D99" s="142" t="s">
        <v>83</v>
      </c>
      <c r="E99" s="141"/>
      <c r="F99" s="372"/>
      <c r="G99" s="372"/>
      <c r="H99" s="379"/>
      <c r="I99" s="373"/>
      <c r="J99" s="385" t="s">
        <v>35</v>
      </c>
      <c r="K99" s="374" t="s">
        <v>35</v>
      </c>
      <c r="L99" s="375" t="s">
        <v>35</v>
      </c>
      <c r="M99" s="376"/>
      <c r="N99" s="380">
        <v>0</v>
      </c>
      <c r="O99" s="373"/>
      <c r="P99" s="380">
        <v>0</v>
      </c>
      <c r="Q99" s="381"/>
      <c r="R99" s="377" t="str">
        <f t="shared" si="15"/>
        <v>0K</v>
      </c>
      <c r="S99" s="378"/>
      <c r="T99" s="382">
        <f t="shared" si="16"/>
        <v>0</v>
      </c>
      <c r="U99" s="376"/>
      <c r="V99" s="380">
        <v>0</v>
      </c>
      <c r="W99" s="376"/>
      <c r="X99" s="382">
        <f t="shared" si="17"/>
        <v>0</v>
      </c>
      <c r="Y99" s="376"/>
      <c r="Z99" s="383"/>
      <c r="AA99" s="384"/>
      <c r="AB99" s="383"/>
      <c r="AC99" s="86"/>
    </row>
    <row r="100" spans="1:29" ht="18" customHeight="1" x14ac:dyDescent="0.25">
      <c r="A100" s="49"/>
      <c r="B100" s="887"/>
      <c r="C100" s="64"/>
      <c r="D100" s="142" t="s">
        <v>84</v>
      </c>
      <c r="E100" s="141"/>
      <c r="F100" s="372"/>
      <c r="G100" s="372"/>
      <c r="H100" s="379"/>
      <c r="I100" s="373"/>
      <c r="J100" s="385" t="s">
        <v>35</v>
      </c>
      <c r="K100" s="374" t="s">
        <v>35</v>
      </c>
      <c r="L100" s="375" t="s">
        <v>35</v>
      </c>
      <c r="M100" s="376"/>
      <c r="N100" s="380">
        <v>0</v>
      </c>
      <c r="O100" s="373"/>
      <c r="P100" s="380">
        <v>0</v>
      </c>
      <c r="Q100" s="381"/>
      <c r="R100" s="377" t="str">
        <f t="shared" si="15"/>
        <v>0K</v>
      </c>
      <c r="S100" s="378"/>
      <c r="T100" s="382">
        <f t="shared" si="16"/>
        <v>0</v>
      </c>
      <c r="U100" s="376"/>
      <c r="V100" s="380">
        <v>0</v>
      </c>
      <c r="W100" s="376"/>
      <c r="X100" s="382">
        <f t="shared" si="17"/>
        <v>0</v>
      </c>
      <c r="Y100" s="376"/>
      <c r="Z100" s="383"/>
      <c r="AA100" s="384"/>
      <c r="AB100" s="383"/>
      <c r="AC100" s="86"/>
    </row>
    <row r="101" spans="1:29" ht="18" customHeight="1" x14ac:dyDescent="0.25">
      <c r="A101" s="49"/>
      <c r="B101" s="887"/>
      <c r="C101" s="64"/>
      <c r="D101" s="142" t="s">
        <v>85</v>
      </c>
      <c r="E101" s="141"/>
      <c r="F101" s="372"/>
      <c r="G101" s="372"/>
      <c r="H101" s="379"/>
      <c r="I101" s="373"/>
      <c r="J101" s="385" t="s">
        <v>35</v>
      </c>
      <c r="K101" s="374"/>
      <c r="L101" s="375" t="s">
        <v>35</v>
      </c>
      <c r="M101" s="376"/>
      <c r="N101" s="380">
        <v>0</v>
      </c>
      <c r="O101" s="373"/>
      <c r="P101" s="380">
        <v>0</v>
      </c>
      <c r="Q101" s="381"/>
      <c r="R101" s="377" t="str">
        <f t="shared" si="15"/>
        <v>0K</v>
      </c>
      <c r="S101" s="378"/>
      <c r="T101" s="382">
        <f t="shared" si="16"/>
        <v>0</v>
      </c>
      <c r="U101" s="376"/>
      <c r="V101" s="380">
        <v>0</v>
      </c>
      <c r="W101" s="376"/>
      <c r="X101" s="382">
        <f t="shared" si="17"/>
        <v>0</v>
      </c>
      <c r="Y101" s="376"/>
      <c r="Z101" s="383"/>
      <c r="AA101" s="384"/>
      <c r="AB101" s="383"/>
      <c r="AC101" s="86"/>
    </row>
    <row r="102" spans="1:29" ht="18" customHeight="1" x14ac:dyDescent="0.25">
      <c r="A102" s="49"/>
      <c r="B102" s="887"/>
      <c r="C102" s="64"/>
      <c r="D102" s="142" t="s">
        <v>543</v>
      </c>
      <c r="E102" s="141"/>
      <c r="F102" s="372"/>
      <c r="G102" s="372"/>
      <c r="H102" s="379"/>
      <c r="I102" s="373"/>
      <c r="J102" s="385" t="s">
        <v>35</v>
      </c>
      <c r="K102" s="374" t="s">
        <v>35</v>
      </c>
      <c r="L102" s="375" t="s">
        <v>35</v>
      </c>
      <c r="M102" s="376"/>
      <c r="N102" s="380">
        <v>0</v>
      </c>
      <c r="O102" s="373"/>
      <c r="P102" s="380">
        <v>0</v>
      </c>
      <c r="Q102" s="381"/>
      <c r="R102" s="377" t="str">
        <f t="shared" ref="R102:R111" si="21">IF(P102&lt;=0.05*N102,"0K","NON AMMISSIBILE")</f>
        <v>0K</v>
      </c>
      <c r="S102" s="378"/>
      <c r="T102" s="382">
        <f t="shared" ref="T102:T111" si="22">P102+N102</f>
        <v>0</v>
      </c>
      <c r="U102" s="376"/>
      <c r="V102" s="380">
        <v>0</v>
      </c>
      <c r="W102" s="376"/>
      <c r="X102" s="382">
        <f t="shared" ref="X102:X111" si="23">T102+V102</f>
        <v>0</v>
      </c>
      <c r="Y102" s="376"/>
      <c r="Z102" s="383"/>
      <c r="AA102" s="384"/>
      <c r="AB102" s="383"/>
      <c r="AC102" s="86"/>
    </row>
    <row r="103" spans="1:29" ht="18" customHeight="1" x14ac:dyDescent="0.25">
      <c r="A103" s="49"/>
      <c r="B103" s="887"/>
      <c r="C103" s="64"/>
      <c r="D103" s="142" t="s">
        <v>544</v>
      </c>
      <c r="E103" s="141"/>
      <c r="F103" s="372"/>
      <c r="G103" s="372"/>
      <c r="H103" s="379"/>
      <c r="I103" s="373"/>
      <c r="J103" s="385" t="s">
        <v>35</v>
      </c>
      <c r="K103" s="374"/>
      <c r="L103" s="375" t="s">
        <v>35</v>
      </c>
      <c r="M103" s="376"/>
      <c r="N103" s="380">
        <v>0</v>
      </c>
      <c r="O103" s="373"/>
      <c r="P103" s="380">
        <v>0</v>
      </c>
      <c r="Q103" s="381"/>
      <c r="R103" s="377" t="str">
        <f t="shared" si="21"/>
        <v>0K</v>
      </c>
      <c r="S103" s="378"/>
      <c r="T103" s="382">
        <f t="shared" si="22"/>
        <v>0</v>
      </c>
      <c r="U103" s="376"/>
      <c r="V103" s="380">
        <v>0</v>
      </c>
      <c r="W103" s="376"/>
      <c r="X103" s="382">
        <f t="shared" si="23"/>
        <v>0</v>
      </c>
      <c r="Y103" s="376"/>
      <c r="Z103" s="383"/>
      <c r="AA103" s="384"/>
      <c r="AB103" s="383"/>
      <c r="AC103" s="86"/>
    </row>
    <row r="104" spans="1:29" ht="18" customHeight="1" x14ac:dyDescent="0.25">
      <c r="A104" s="49"/>
      <c r="B104" s="887"/>
      <c r="C104" s="64"/>
      <c r="D104" s="142" t="s">
        <v>545</v>
      </c>
      <c r="E104" s="141"/>
      <c r="F104" s="372"/>
      <c r="G104" s="372"/>
      <c r="H104" s="379"/>
      <c r="I104" s="373"/>
      <c r="J104" s="385" t="s">
        <v>35</v>
      </c>
      <c r="K104" s="374" t="s">
        <v>35</v>
      </c>
      <c r="L104" s="375" t="s">
        <v>35</v>
      </c>
      <c r="M104" s="376"/>
      <c r="N104" s="380">
        <v>0</v>
      </c>
      <c r="O104" s="373"/>
      <c r="P104" s="380">
        <v>0</v>
      </c>
      <c r="Q104" s="381"/>
      <c r="R104" s="377" t="str">
        <f t="shared" si="21"/>
        <v>0K</v>
      </c>
      <c r="S104" s="378"/>
      <c r="T104" s="382">
        <f t="shared" si="22"/>
        <v>0</v>
      </c>
      <c r="U104" s="376"/>
      <c r="V104" s="380">
        <v>0</v>
      </c>
      <c r="W104" s="376"/>
      <c r="X104" s="382">
        <f t="shared" si="23"/>
        <v>0</v>
      </c>
      <c r="Y104" s="376"/>
      <c r="Z104" s="383"/>
      <c r="AA104" s="384"/>
      <c r="AB104" s="383"/>
      <c r="AC104" s="86"/>
    </row>
    <row r="105" spans="1:29" ht="18" customHeight="1" x14ac:dyDescent="0.25">
      <c r="A105" s="49"/>
      <c r="B105" s="887"/>
      <c r="C105" s="64"/>
      <c r="D105" s="142" t="s">
        <v>546</v>
      </c>
      <c r="E105" s="141"/>
      <c r="F105" s="372"/>
      <c r="G105" s="372"/>
      <c r="H105" s="379"/>
      <c r="I105" s="373"/>
      <c r="J105" s="385" t="s">
        <v>35</v>
      </c>
      <c r="K105" s="374"/>
      <c r="L105" s="375" t="s">
        <v>35</v>
      </c>
      <c r="M105" s="376"/>
      <c r="N105" s="380">
        <v>0</v>
      </c>
      <c r="O105" s="373"/>
      <c r="P105" s="380">
        <v>0</v>
      </c>
      <c r="Q105" s="381"/>
      <c r="R105" s="377" t="str">
        <f t="shared" si="21"/>
        <v>0K</v>
      </c>
      <c r="S105" s="378"/>
      <c r="T105" s="382">
        <f t="shared" si="22"/>
        <v>0</v>
      </c>
      <c r="U105" s="376"/>
      <c r="V105" s="380">
        <v>0</v>
      </c>
      <c r="W105" s="376"/>
      <c r="X105" s="382">
        <f t="shared" si="23"/>
        <v>0</v>
      </c>
      <c r="Y105" s="376"/>
      <c r="Z105" s="383"/>
      <c r="AA105" s="384"/>
      <c r="AB105" s="383"/>
      <c r="AC105" s="86"/>
    </row>
    <row r="106" spans="1:29" ht="18" customHeight="1" x14ac:dyDescent="0.25">
      <c r="A106" s="49"/>
      <c r="B106" s="887"/>
      <c r="C106" s="64"/>
      <c r="D106" s="142" t="s">
        <v>547</v>
      </c>
      <c r="E106" s="141"/>
      <c r="F106" s="372"/>
      <c r="G106" s="372"/>
      <c r="H106" s="379"/>
      <c r="I106" s="373"/>
      <c r="J106" s="385" t="s">
        <v>35</v>
      </c>
      <c r="K106" s="374" t="s">
        <v>35</v>
      </c>
      <c r="L106" s="375" t="s">
        <v>35</v>
      </c>
      <c r="M106" s="376"/>
      <c r="N106" s="380">
        <v>0</v>
      </c>
      <c r="O106" s="373"/>
      <c r="P106" s="380">
        <v>0</v>
      </c>
      <c r="Q106" s="381"/>
      <c r="R106" s="377" t="str">
        <f t="shared" si="21"/>
        <v>0K</v>
      </c>
      <c r="S106" s="378"/>
      <c r="T106" s="382">
        <f t="shared" si="22"/>
        <v>0</v>
      </c>
      <c r="U106" s="376"/>
      <c r="V106" s="380">
        <v>0</v>
      </c>
      <c r="W106" s="376"/>
      <c r="X106" s="382">
        <f t="shared" si="23"/>
        <v>0</v>
      </c>
      <c r="Y106" s="376"/>
      <c r="Z106" s="383"/>
      <c r="AA106" s="384"/>
      <c r="AB106" s="383"/>
      <c r="AC106" s="86"/>
    </row>
    <row r="107" spans="1:29" ht="18" customHeight="1" x14ac:dyDescent="0.25">
      <c r="A107" s="49"/>
      <c r="B107" s="887"/>
      <c r="C107" s="64"/>
      <c r="D107" s="142" t="s">
        <v>548</v>
      </c>
      <c r="E107" s="141"/>
      <c r="F107" s="372"/>
      <c r="G107" s="372"/>
      <c r="H107" s="379"/>
      <c r="I107" s="373"/>
      <c r="J107" s="385" t="s">
        <v>35</v>
      </c>
      <c r="K107" s="374"/>
      <c r="L107" s="375" t="s">
        <v>35</v>
      </c>
      <c r="M107" s="376"/>
      <c r="N107" s="380">
        <v>0</v>
      </c>
      <c r="O107" s="373"/>
      <c r="P107" s="380">
        <v>0</v>
      </c>
      <c r="Q107" s="381"/>
      <c r="R107" s="377" t="str">
        <f t="shared" si="21"/>
        <v>0K</v>
      </c>
      <c r="S107" s="378"/>
      <c r="T107" s="382">
        <f t="shared" si="22"/>
        <v>0</v>
      </c>
      <c r="U107" s="376"/>
      <c r="V107" s="380">
        <v>0</v>
      </c>
      <c r="W107" s="376"/>
      <c r="X107" s="382">
        <f t="shared" si="23"/>
        <v>0</v>
      </c>
      <c r="Y107" s="376"/>
      <c r="Z107" s="383"/>
      <c r="AA107" s="384"/>
      <c r="AB107" s="383"/>
      <c r="AC107" s="86"/>
    </row>
    <row r="108" spans="1:29" ht="18" customHeight="1" x14ac:dyDescent="0.25">
      <c r="A108" s="49"/>
      <c r="B108" s="887"/>
      <c r="C108" s="64"/>
      <c r="D108" s="142" t="s">
        <v>549</v>
      </c>
      <c r="E108" s="141"/>
      <c r="F108" s="372"/>
      <c r="G108" s="372"/>
      <c r="H108" s="379"/>
      <c r="I108" s="373"/>
      <c r="J108" s="385" t="s">
        <v>35</v>
      </c>
      <c r="K108" s="374" t="s">
        <v>35</v>
      </c>
      <c r="L108" s="375" t="s">
        <v>35</v>
      </c>
      <c r="M108" s="376"/>
      <c r="N108" s="380">
        <v>0</v>
      </c>
      <c r="O108" s="373"/>
      <c r="P108" s="380">
        <v>0</v>
      </c>
      <c r="Q108" s="381"/>
      <c r="R108" s="377" t="str">
        <f t="shared" si="21"/>
        <v>0K</v>
      </c>
      <c r="S108" s="378"/>
      <c r="T108" s="382">
        <f t="shared" si="22"/>
        <v>0</v>
      </c>
      <c r="U108" s="376"/>
      <c r="V108" s="380">
        <v>0</v>
      </c>
      <c r="W108" s="376"/>
      <c r="X108" s="382">
        <f t="shared" si="23"/>
        <v>0</v>
      </c>
      <c r="Y108" s="376"/>
      <c r="Z108" s="383"/>
      <c r="AA108" s="384"/>
      <c r="AB108" s="383"/>
      <c r="AC108" s="86"/>
    </row>
    <row r="109" spans="1:29" ht="18" customHeight="1" x14ac:dyDescent="0.25">
      <c r="A109" s="49"/>
      <c r="B109" s="887"/>
      <c r="C109" s="64"/>
      <c r="D109" s="142" t="s">
        <v>550</v>
      </c>
      <c r="E109" s="141"/>
      <c r="F109" s="372"/>
      <c r="G109" s="372"/>
      <c r="H109" s="379"/>
      <c r="I109" s="373"/>
      <c r="J109" s="385" t="s">
        <v>35</v>
      </c>
      <c r="K109" s="374"/>
      <c r="L109" s="375" t="s">
        <v>35</v>
      </c>
      <c r="M109" s="376"/>
      <c r="N109" s="380">
        <v>0</v>
      </c>
      <c r="O109" s="373"/>
      <c r="P109" s="380">
        <v>0</v>
      </c>
      <c r="Q109" s="381"/>
      <c r="R109" s="377" t="str">
        <f t="shared" si="21"/>
        <v>0K</v>
      </c>
      <c r="S109" s="378"/>
      <c r="T109" s="382">
        <f t="shared" si="22"/>
        <v>0</v>
      </c>
      <c r="U109" s="376"/>
      <c r="V109" s="380">
        <v>0</v>
      </c>
      <c r="W109" s="376"/>
      <c r="X109" s="382">
        <f t="shared" si="23"/>
        <v>0</v>
      </c>
      <c r="Y109" s="376"/>
      <c r="Z109" s="383"/>
      <c r="AA109" s="384"/>
      <c r="AB109" s="383"/>
      <c r="AC109" s="86"/>
    </row>
    <row r="110" spans="1:29" ht="18" customHeight="1" x14ac:dyDescent="0.25">
      <c r="A110" s="49"/>
      <c r="B110" s="887"/>
      <c r="C110" s="64"/>
      <c r="D110" s="142" t="s">
        <v>551</v>
      </c>
      <c r="E110" s="141"/>
      <c r="F110" s="372"/>
      <c r="G110" s="372"/>
      <c r="H110" s="379"/>
      <c r="I110" s="373"/>
      <c r="J110" s="385" t="s">
        <v>35</v>
      </c>
      <c r="K110" s="374" t="s">
        <v>35</v>
      </c>
      <c r="L110" s="375" t="s">
        <v>35</v>
      </c>
      <c r="M110" s="376"/>
      <c r="N110" s="380">
        <v>0</v>
      </c>
      <c r="O110" s="373"/>
      <c r="P110" s="380">
        <v>0</v>
      </c>
      <c r="Q110" s="381"/>
      <c r="R110" s="377" t="str">
        <f t="shared" si="21"/>
        <v>0K</v>
      </c>
      <c r="S110" s="378"/>
      <c r="T110" s="382">
        <f t="shared" si="22"/>
        <v>0</v>
      </c>
      <c r="U110" s="376"/>
      <c r="V110" s="380">
        <v>0</v>
      </c>
      <c r="W110" s="376"/>
      <c r="X110" s="382">
        <f t="shared" si="23"/>
        <v>0</v>
      </c>
      <c r="Y110" s="376"/>
      <c r="Z110" s="383"/>
      <c r="AA110" s="384"/>
      <c r="AB110" s="383"/>
      <c r="AC110" s="86"/>
    </row>
    <row r="111" spans="1:29" ht="18" customHeight="1" x14ac:dyDescent="0.25">
      <c r="A111" s="49"/>
      <c r="B111" s="887"/>
      <c r="C111" s="64"/>
      <c r="D111" s="142" t="s">
        <v>552</v>
      </c>
      <c r="E111" s="141"/>
      <c r="F111" s="372"/>
      <c r="G111" s="372"/>
      <c r="H111" s="379"/>
      <c r="I111" s="373"/>
      <c r="J111" s="385" t="s">
        <v>35</v>
      </c>
      <c r="K111" s="374"/>
      <c r="L111" s="375" t="s">
        <v>35</v>
      </c>
      <c r="M111" s="376"/>
      <c r="N111" s="380">
        <v>0</v>
      </c>
      <c r="O111" s="373"/>
      <c r="P111" s="380">
        <v>0</v>
      </c>
      <c r="Q111" s="381"/>
      <c r="R111" s="377" t="str">
        <f t="shared" si="21"/>
        <v>0K</v>
      </c>
      <c r="S111" s="378"/>
      <c r="T111" s="382">
        <f t="shared" si="22"/>
        <v>0</v>
      </c>
      <c r="U111" s="376"/>
      <c r="V111" s="380">
        <v>0</v>
      </c>
      <c r="W111" s="376"/>
      <c r="X111" s="382">
        <f t="shared" si="23"/>
        <v>0</v>
      </c>
      <c r="Y111" s="376"/>
      <c r="Z111" s="383"/>
      <c r="AA111" s="384"/>
      <c r="AB111" s="383"/>
      <c r="AC111" s="86"/>
    </row>
    <row r="112" spans="1:29" ht="18.75" customHeight="1" thickBot="1" x14ac:dyDescent="0.3">
      <c r="A112" s="49"/>
      <c r="B112" s="887"/>
      <c r="C112" s="64"/>
      <c r="D112" s="141"/>
      <c r="E112" s="141"/>
      <c r="F112" s="317"/>
      <c r="G112" s="318"/>
      <c r="H112" s="319"/>
      <c r="I112" s="312"/>
      <c r="J112" s="320"/>
      <c r="K112" s="320"/>
      <c r="L112" s="320"/>
      <c r="M112" s="313"/>
      <c r="N112" s="321"/>
      <c r="O112" s="312"/>
      <c r="P112" s="321"/>
      <c r="Q112" s="321"/>
      <c r="R112" s="313"/>
      <c r="S112" s="314"/>
      <c r="T112" s="322"/>
      <c r="U112" s="313"/>
      <c r="V112" s="322"/>
      <c r="W112" s="313"/>
      <c r="X112" s="323"/>
      <c r="Y112" s="313"/>
      <c r="Z112" s="316"/>
      <c r="AA112" s="316"/>
      <c r="AB112" s="316"/>
      <c r="AC112" s="86"/>
    </row>
    <row r="113" spans="1:29" ht="23.25" customHeight="1" thickBot="1" x14ac:dyDescent="0.3">
      <c r="A113" s="49"/>
      <c r="B113" s="887"/>
      <c r="C113" s="64"/>
      <c r="D113" s="141"/>
      <c r="E113" s="141"/>
      <c r="F113" s="866" t="s">
        <v>56</v>
      </c>
      <c r="G113" s="867"/>
      <c r="H113" s="867"/>
      <c r="I113" s="867"/>
      <c r="J113" s="867"/>
      <c r="K113" s="868"/>
      <c r="L113" s="324">
        <f>SUM(L72:L111)</f>
        <v>0</v>
      </c>
      <c r="M113" s="313"/>
      <c r="N113" s="315">
        <f>SUM(N72:N111)</f>
        <v>0</v>
      </c>
      <c r="O113" s="312"/>
      <c r="P113" s="315">
        <f>SUM(P72:P111)</f>
        <v>0</v>
      </c>
      <c r="Q113" s="315">
        <f>SUM(Q72:Q111)</f>
        <v>0</v>
      </c>
      <c r="R113" s="313"/>
      <c r="S113" s="314"/>
      <c r="T113" s="315">
        <f>SUM(T72:T111)</f>
        <v>0</v>
      </c>
      <c r="U113" s="313"/>
      <c r="V113" s="315">
        <f>SUM(V72:V111)</f>
        <v>0</v>
      </c>
      <c r="W113" s="313"/>
      <c r="X113" s="315">
        <f>SUM(X72:X111)</f>
        <v>0</v>
      </c>
      <c r="Y113" s="313"/>
      <c r="Z113" s="316"/>
      <c r="AA113" s="316"/>
      <c r="AB113" s="316"/>
      <c r="AC113" s="86"/>
    </row>
    <row r="114" spans="1:29" ht="19.5" customHeight="1" x14ac:dyDescent="0.25">
      <c r="A114" s="50"/>
      <c r="B114" s="887"/>
      <c r="C114" s="65"/>
      <c r="D114" s="143"/>
      <c r="E114" s="143"/>
      <c r="F114" s="325"/>
      <c r="G114" s="98"/>
      <c r="H114" s="98" t="s">
        <v>35</v>
      </c>
      <c r="I114" s="98"/>
      <c r="J114" s="98"/>
      <c r="K114" s="98"/>
      <c r="L114" s="98"/>
      <c r="M114" s="97"/>
      <c r="N114" s="98" t="s">
        <v>35</v>
      </c>
      <c r="O114" s="98"/>
      <c r="P114" s="873" t="s">
        <v>35</v>
      </c>
      <c r="Q114" s="873"/>
      <c r="R114" s="97"/>
      <c r="S114" s="326"/>
      <c r="T114" s="97"/>
      <c r="U114" s="97"/>
      <c r="V114" s="97"/>
      <c r="W114" s="97"/>
      <c r="X114" s="326"/>
      <c r="Y114" s="97"/>
      <c r="Z114" s="326"/>
      <c r="AA114" s="326"/>
      <c r="AB114" s="326"/>
      <c r="AC114" s="87"/>
    </row>
    <row r="115" spans="1:29" ht="15.75" customHeight="1" thickBot="1" x14ac:dyDescent="0.3">
      <c r="A115" s="88"/>
      <c r="B115" s="887"/>
      <c r="F115" s="102"/>
      <c r="G115" s="102"/>
      <c r="H115" s="102"/>
      <c r="I115" s="102"/>
      <c r="J115" s="102"/>
      <c r="K115" s="102"/>
      <c r="L115" s="102"/>
      <c r="M115" s="102"/>
      <c r="N115" s="102"/>
      <c r="O115" s="102"/>
      <c r="P115" s="102"/>
      <c r="Q115" s="102"/>
      <c r="R115" s="102"/>
      <c r="S115" s="333"/>
      <c r="T115" s="100"/>
      <c r="U115" s="100"/>
      <c r="V115" s="100"/>
      <c r="W115" s="100"/>
      <c r="X115" s="100"/>
      <c r="Y115" s="100"/>
      <c r="Z115" s="333"/>
      <c r="AA115" s="333"/>
      <c r="AB115" s="333"/>
      <c r="AC115" s="89"/>
    </row>
    <row r="116" spans="1:29" ht="15" customHeight="1" x14ac:dyDescent="0.25">
      <c r="A116" s="88"/>
      <c r="B116" s="887"/>
      <c r="F116" s="848" t="s">
        <v>6</v>
      </c>
      <c r="G116" s="849"/>
      <c r="H116" s="849"/>
      <c r="I116" s="849"/>
      <c r="J116" s="849"/>
      <c r="K116" s="849"/>
      <c r="L116" s="849"/>
      <c r="M116" s="849"/>
      <c r="N116" s="849"/>
      <c r="O116" s="849"/>
      <c r="P116" s="849"/>
      <c r="Q116" s="849"/>
      <c r="R116" s="849"/>
      <c r="S116" s="849"/>
      <c r="T116" s="849"/>
      <c r="U116" s="849"/>
      <c r="V116" s="849"/>
      <c r="W116" s="849"/>
      <c r="X116" s="850"/>
      <c r="Y116" s="100"/>
      <c r="Z116" s="333"/>
      <c r="AA116" s="333"/>
      <c r="AB116" s="333"/>
      <c r="AC116" s="89"/>
    </row>
    <row r="117" spans="1:29" ht="15.75" customHeight="1" x14ac:dyDescent="0.25">
      <c r="A117" s="88"/>
      <c r="B117" s="887"/>
      <c r="F117" s="851"/>
      <c r="G117" s="852"/>
      <c r="H117" s="852"/>
      <c r="I117" s="852"/>
      <c r="J117" s="852"/>
      <c r="K117" s="852"/>
      <c r="L117" s="852"/>
      <c r="M117" s="852"/>
      <c r="N117" s="852"/>
      <c r="O117" s="852"/>
      <c r="P117" s="852"/>
      <c r="Q117" s="852"/>
      <c r="R117" s="852"/>
      <c r="S117" s="852"/>
      <c r="T117" s="852"/>
      <c r="U117" s="852"/>
      <c r="V117" s="852"/>
      <c r="W117" s="852"/>
      <c r="X117" s="853"/>
      <c r="Y117" s="100"/>
      <c r="Z117" s="333"/>
      <c r="AA117" s="333"/>
      <c r="AB117" s="333"/>
      <c r="AC117" s="89"/>
    </row>
    <row r="118" spans="1:29" ht="15.75" customHeight="1" thickBot="1" x14ac:dyDescent="0.3">
      <c r="A118" s="88"/>
      <c r="B118" s="888"/>
      <c r="F118" s="854"/>
      <c r="G118" s="855"/>
      <c r="H118" s="855"/>
      <c r="I118" s="855"/>
      <c r="J118" s="855"/>
      <c r="K118" s="855"/>
      <c r="L118" s="855"/>
      <c r="M118" s="855"/>
      <c r="N118" s="855"/>
      <c r="O118" s="855"/>
      <c r="P118" s="855"/>
      <c r="Q118" s="855"/>
      <c r="R118" s="855"/>
      <c r="S118" s="855"/>
      <c r="T118" s="855"/>
      <c r="U118" s="855"/>
      <c r="V118" s="855"/>
      <c r="W118" s="855"/>
      <c r="X118" s="856"/>
      <c r="Y118" s="100"/>
      <c r="Z118" s="333"/>
      <c r="AA118" s="333"/>
      <c r="AB118" s="333"/>
      <c r="AC118" s="89"/>
    </row>
    <row r="119" spans="1:29" ht="15" customHeight="1" x14ac:dyDescent="0.25">
      <c r="A119" s="88"/>
      <c r="F119" s="338"/>
      <c r="G119" s="339"/>
      <c r="H119" s="333"/>
      <c r="I119" s="333"/>
      <c r="J119" s="340"/>
      <c r="K119" s="340"/>
      <c r="L119" s="340"/>
      <c r="M119" s="100"/>
      <c r="N119" s="333"/>
      <c r="O119" s="339"/>
      <c r="P119" s="333"/>
      <c r="Q119" s="333"/>
      <c r="R119" s="100"/>
      <c r="S119" s="333"/>
      <c r="T119" s="100"/>
      <c r="U119" s="100"/>
      <c r="V119" s="100"/>
      <c r="W119" s="100"/>
      <c r="X119" s="333"/>
      <c r="Y119" s="100"/>
      <c r="Z119" s="333"/>
      <c r="AA119" s="333"/>
      <c r="AB119" s="333"/>
      <c r="AC119" s="89"/>
    </row>
    <row r="120" spans="1:29" ht="15.75" customHeight="1" thickBot="1" x14ac:dyDescent="0.3">
      <c r="A120" s="90"/>
      <c r="B120" s="72"/>
      <c r="C120" s="91"/>
      <c r="D120" s="92"/>
      <c r="E120" s="92"/>
      <c r="F120" s="341"/>
      <c r="G120" s="342"/>
      <c r="H120" s="336"/>
      <c r="I120" s="336"/>
      <c r="J120" s="343"/>
      <c r="K120" s="343"/>
      <c r="L120" s="343"/>
      <c r="M120" s="337"/>
      <c r="N120" s="336"/>
      <c r="O120" s="342"/>
      <c r="P120" s="336"/>
      <c r="Q120" s="336"/>
      <c r="R120" s="337"/>
      <c r="S120" s="336"/>
      <c r="T120" s="337"/>
      <c r="U120" s="337"/>
      <c r="V120" s="337"/>
      <c r="W120" s="337"/>
      <c r="X120" s="336"/>
      <c r="Y120" s="337"/>
      <c r="Z120" s="336"/>
      <c r="AA120" s="336"/>
      <c r="AB120" s="336"/>
      <c r="AC120" s="93"/>
    </row>
    <row r="121" spans="1:29" x14ac:dyDescent="0.25">
      <c r="F121" s="338"/>
      <c r="G121" s="339"/>
      <c r="H121" s="333"/>
      <c r="I121" s="333"/>
      <c r="J121" s="340"/>
      <c r="K121" s="340"/>
      <c r="L121" s="340"/>
      <c r="M121" s="100"/>
      <c r="N121" s="333"/>
      <c r="O121" s="339"/>
      <c r="P121" s="333"/>
      <c r="Q121" s="333"/>
      <c r="R121" s="100"/>
      <c r="S121" s="333"/>
      <c r="T121" s="100"/>
      <c r="U121" s="100"/>
      <c r="V121" s="100"/>
      <c r="W121" s="100"/>
      <c r="X121" s="333"/>
      <c r="Y121" s="100"/>
      <c r="Z121" s="333"/>
      <c r="AA121" s="333"/>
      <c r="AB121" s="333"/>
    </row>
    <row r="122" spans="1:29" ht="15.75" customHeight="1" thickBot="1" x14ac:dyDescent="0.3">
      <c r="F122" s="338"/>
      <c r="G122" s="339"/>
      <c r="H122" s="333"/>
      <c r="I122" s="333"/>
      <c r="J122" s="340"/>
      <c r="K122" s="340"/>
      <c r="L122" s="340"/>
      <c r="M122" s="100"/>
      <c r="N122" s="333"/>
      <c r="O122" s="339"/>
      <c r="P122" s="333"/>
      <c r="Q122" s="333"/>
      <c r="R122" s="100"/>
      <c r="S122" s="333"/>
      <c r="T122" s="100"/>
      <c r="U122" s="100"/>
      <c r="V122" s="100"/>
      <c r="W122" s="100"/>
      <c r="X122" s="333"/>
      <c r="Y122" s="100"/>
      <c r="Z122" s="333"/>
      <c r="AA122" s="333"/>
      <c r="AB122" s="333"/>
    </row>
    <row r="123" spans="1:29" ht="16.5" customHeight="1" thickBot="1" x14ac:dyDescent="0.3">
      <c r="A123" s="73"/>
      <c r="B123" s="75"/>
      <c r="C123" s="74"/>
      <c r="D123" s="76"/>
      <c r="E123" s="76"/>
      <c r="F123" s="344"/>
      <c r="G123" s="345"/>
      <c r="H123" s="346"/>
      <c r="I123" s="346"/>
      <c r="J123" s="346"/>
      <c r="K123" s="346"/>
      <c r="L123" s="346"/>
      <c r="M123" s="347"/>
      <c r="N123" s="346"/>
      <c r="O123" s="345"/>
      <c r="P123" s="346"/>
      <c r="Q123" s="346"/>
      <c r="R123" s="348"/>
      <c r="S123" s="346"/>
      <c r="T123" s="348"/>
      <c r="U123" s="348"/>
      <c r="V123" s="348"/>
      <c r="W123" s="348"/>
      <c r="X123" s="349"/>
      <c r="Y123" s="348"/>
      <c r="Z123" s="346"/>
      <c r="AA123" s="346"/>
      <c r="AB123" s="346"/>
      <c r="AC123" s="80"/>
    </row>
    <row r="124" spans="1:29" ht="30" customHeight="1" thickBot="1" x14ac:dyDescent="0.3">
      <c r="A124" s="46"/>
      <c r="B124" s="892" t="s">
        <v>86</v>
      </c>
      <c r="C124" s="59"/>
      <c r="D124" s="895" t="s">
        <v>9</v>
      </c>
      <c r="E124" s="141"/>
      <c r="F124" s="877" t="s">
        <v>10</v>
      </c>
      <c r="G124" s="878"/>
      <c r="H124" s="879"/>
      <c r="I124" s="5"/>
      <c r="J124" s="805" t="s">
        <v>11</v>
      </c>
      <c r="K124" s="806"/>
      <c r="L124" s="807"/>
      <c r="M124" s="297"/>
      <c r="N124" s="819" t="s">
        <v>12</v>
      </c>
      <c r="O124" s="298"/>
      <c r="P124" s="821" t="s">
        <v>13</v>
      </c>
      <c r="Q124" s="822"/>
      <c r="R124" s="823"/>
      <c r="S124" s="5"/>
      <c r="T124" s="795" t="s">
        <v>14</v>
      </c>
      <c r="U124" s="60"/>
      <c r="V124" s="795" t="s">
        <v>15</v>
      </c>
      <c r="W124" s="297"/>
      <c r="X124" s="795" t="s">
        <v>16</v>
      </c>
      <c r="Y124" s="297"/>
      <c r="Z124" s="819" t="s">
        <v>17</v>
      </c>
      <c r="AA124" s="299"/>
      <c r="AB124" s="819" t="s">
        <v>18</v>
      </c>
      <c r="AC124" s="81"/>
    </row>
    <row r="125" spans="1:29" ht="18.75" customHeight="1" thickBot="1" x14ac:dyDescent="0.3">
      <c r="A125" s="82"/>
      <c r="B125" s="893"/>
      <c r="C125" s="59"/>
      <c r="D125" s="896"/>
      <c r="E125" s="141"/>
      <c r="F125" s="880"/>
      <c r="G125" s="881"/>
      <c r="H125" s="882"/>
      <c r="I125" s="5"/>
      <c r="J125" s="808" t="s">
        <v>19</v>
      </c>
      <c r="K125" s="808" t="s">
        <v>20</v>
      </c>
      <c r="L125" s="857" t="s">
        <v>21</v>
      </c>
      <c r="M125" s="297"/>
      <c r="N125" s="798"/>
      <c r="O125" s="298"/>
      <c r="P125" s="824"/>
      <c r="Q125" s="825"/>
      <c r="R125" s="826"/>
      <c r="S125" s="5"/>
      <c r="T125" s="796"/>
      <c r="U125" s="60"/>
      <c r="V125" s="796"/>
      <c r="W125" s="297"/>
      <c r="X125" s="796"/>
      <c r="Y125" s="297"/>
      <c r="Z125" s="798"/>
      <c r="AA125" s="299"/>
      <c r="AB125" s="798"/>
      <c r="AC125" s="83"/>
    </row>
    <row r="126" spans="1:29" ht="18.75" customHeight="1" thickBot="1" x14ac:dyDescent="0.3">
      <c r="A126" s="46"/>
      <c r="B126" s="893"/>
      <c r="C126" s="60"/>
      <c r="D126" s="897"/>
      <c r="E126" s="141"/>
      <c r="F126" s="869" t="s">
        <v>22</v>
      </c>
      <c r="G126" s="871" t="s">
        <v>23</v>
      </c>
      <c r="H126" s="832" t="s">
        <v>24</v>
      </c>
      <c r="I126" s="5"/>
      <c r="J126" s="809"/>
      <c r="K126" s="809"/>
      <c r="L126" s="858"/>
      <c r="M126" s="60"/>
      <c r="N126" s="798"/>
      <c r="O126" s="298"/>
      <c r="P126" s="827" t="s">
        <v>25</v>
      </c>
      <c r="Q126" s="798" t="s">
        <v>26</v>
      </c>
      <c r="R126" s="798" t="s">
        <v>27</v>
      </c>
      <c r="S126" s="5"/>
      <c r="T126" s="797"/>
      <c r="U126" s="60"/>
      <c r="V126" s="797"/>
      <c r="W126" s="60"/>
      <c r="X126" s="797"/>
      <c r="Y126" s="60"/>
      <c r="Z126" s="820"/>
      <c r="AA126" s="299"/>
      <c r="AB126" s="820"/>
      <c r="AC126" s="81"/>
    </row>
    <row r="127" spans="1:29" ht="43.5" customHeight="1" x14ac:dyDescent="0.25">
      <c r="A127" s="46"/>
      <c r="B127" s="893"/>
      <c r="C127" s="61"/>
      <c r="D127" s="137" t="s">
        <v>28</v>
      </c>
      <c r="E127" s="138"/>
      <c r="F127" s="869"/>
      <c r="G127" s="871"/>
      <c r="H127" s="832"/>
      <c r="I127" s="5"/>
      <c r="J127" s="809"/>
      <c r="K127" s="809"/>
      <c r="L127" s="858"/>
      <c r="M127" s="61"/>
      <c r="N127" s="798"/>
      <c r="O127" s="300"/>
      <c r="P127" s="827"/>
      <c r="Q127" s="798"/>
      <c r="R127" s="798"/>
      <c r="S127" s="5"/>
      <c r="T127" s="793" t="s">
        <v>29</v>
      </c>
      <c r="U127" s="301"/>
      <c r="V127" s="793" t="s">
        <v>29</v>
      </c>
      <c r="W127" s="61"/>
      <c r="X127" s="793" t="s">
        <v>29</v>
      </c>
      <c r="Y127" s="61"/>
      <c r="Z127" s="302" t="s">
        <v>30</v>
      </c>
      <c r="AA127" s="61"/>
      <c r="AB127" s="302" t="s">
        <v>30</v>
      </c>
      <c r="AC127" s="81"/>
    </row>
    <row r="128" spans="1:29" ht="26.25" thickBot="1" x14ac:dyDescent="0.3">
      <c r="A128" s="47"/>
      <c r="B128" s="893"/>
      <c r="C128" s="62"/>
      <c r="D128" s="138"/>
      <c r="E128" s="138"/>
      <c r="F128" s="870"/>
      <c r="G128" s="872"/>
      <c r="H128" s="353" t="s">
        <v>31</v>
      </c>
      <c r="I128" s="5"/>
      <c r="J128" s="303" t="s">
        <v>87</v>
      </c>
      <c r="K128" s="304" t="s">
        <v>33</v>
      </c>
      <c r="L128" s="859"/>
      <c r="M128" s="301"/>
      <c r="N128" s="799"/>
      <c r="O128" s="300"/>
      <c r="P128" s="828"/>
      <c r="Q128" s="799"/>
      <c r="R128" s="799"/>
      <c r="S128" s="300"/>
      <c r="T128" s="794"/>
      <c r="U128" s="301"/>
      <c r="V128" s="794"/>
      <c r="W128" s="301"/>
      <c r="X128" s="794"/>
      <c r="Y128" s="301"/>
      <c r="Z128" s="305" t="s">
        <v>34</v>
      </c>
      <c r="AA128" s="306"/>
      <c r="AB128" s="305" t="s">
        <v>34</v>
      </c>
      <c r="AC128" s="84"/>
    </row>
    <row r="129" spans="1:29" ht="15.75" x14ac:dyDescent="0.25">
      <c r="A129" s="48"/>
      <c r="B129" s="893"/>
      <c r="C129" s="63"/>
      <c r="D129" s="139"/>
      <c r="E129" s="139"/>
      <c r="F129" s="307"/>
      <c r="G129" s="308"/>
      <c r="H129" s="308"/>
      <c r="I129" s="309"/>
      <c r="J129" s="309"/>
      <c r="K129" s="309"/>
      <c r="L129" s="309"/>
      <c r="M129" s="310"/>
      <c r="N129" s="308"/>
      <c r="O129" s="308"/>
      <c r="P129" s="311" t="s">
        <v>35</v>
      </c>
      <c r="Q129" s="311" t="s">
        <v>35</v>
      </c>
      <c r="R129" s="310"/>
      <c r="S129" s="309"/>
      <c r="T129" s="310"/>
      <c r="U129" s="310"/>
      <c r="V129" s="310"/>
      <c r="W129" s="310"/>
      <c r="X129" s="309"/>
      <c r="Y129" s="310"/>
      <c r="Z129" s="309"/>
      <c r="AA129" s="309"/>
      <c r="AB129" s="309"/>
      <c r="AC129" s="85"/>
    </row>
    <row r="130" spans="1:29" ht="18" x14ac:dyDescent="0.25">
      <c r="A130" s="49"/>
      <c r="B130" s="893"/>
      <c r="C130" s="64"/>
      <c r="D130" s="391" t="s">
        <v>88</v>
      </c>
      <c r="E130" s="141"/>
      <c r="F130" s="372"/>
      <c r="G130" s="372"/>
      <c r="H130" s="379"/>
      <c r="I130" s="373"/>
      <c r="J130" s="385"/>
      <c r="K130" s="374"/>
      <c r="L130" s="375" t="s">
        <v>35</v>
      </c>
      <c r="M130" s="376"/>
      <c r="N130" s="380">
        <v>0</v>
      </c>
      <c r="O130" s="373"/>
      <c r="P130" s="380">
        <v>0</v>
      </c>
      <c r="Q130" s="381"/>
      <c r="R130" s="377" t="str">
        <f>IF(P130&lt;=0.05*N130,"0K","NON AMMISSIBILE")</f>
        <v>0K</v>
      </c>
      <c r="S130" s="378"/>
      <c r="T130" s="382">
        <f t="shared" ref="T130:T149" si="24">P130+N130</f>
        <v>0</v>
      </c>
      <c r="U130" s="376"/>
      <c r="V130" s="380">
        <v>0</v>
      </c>
      <c r="W130" s="376"/>
      <c r="X130" s="382">
        <f>T130+V130</f>
        <v>0</v>
      </c>
      <c r="Y130" s="376"/>
      <c r="Z130" s="383"/>
      <c r="AA130" s="384"/>
      <c r="AB130" s="383"/>
      <c r="AC130" s="86"/>
    </row>
    <row r="131" spans="1:29" ht="18" x14ac:dyDescent="0.25">
      <c r="A131" s="49"/>
      <c r="B131" s="893"/>
      <c r="C131" s="64"/>
      <c r="D131" s="391" t="s">
        <v>89</v>
      </c>
      <c r="E131" s="141"/>
      <c r="F131" s="372"/>
      <c r="G131" s="372"/>
      <c r="H131" s="379"/>
      <c r="I131" s="373"/>
      <c r="J131" s="385" t="s">
        <v>35</v>
      </c>
      <c r="K131" s="374" t="s">
        <v>35</v>
      </c>
      <c r="L131" s="375" t="s">
        <v>35</v>
      </c>
      <c r="M131" s="376"/>
      <c r="N131" s="380">
        <v>0</v>
      </c>
      <c r="O131" s="373"/>
      <c r="P131" s="380">
        <v>0</v>
      </c>
      <c r="Q131" s="381"/>
      <c r="R131" s="377" t="str">
        <f t="shared" ref="R131:R149" si="25">IF(P131&lt;=0.05*N131,"0K","NON AMMISSIBILE")</f>
        <v>0K</v>
      </c>
      <c r="S131" s="378"/>
      <c r="T131" s="382">
        <f t="shared" si="24"/>
        <v>0</v>
      </c>
      <c r="U131" s="376"/>
      <c r="V131" s="380">
        <v>0</v>
      </c>
      <c r="W131" s="376"/>
      <c r="X131" s="382">
        <f t="shared" ref="X131:X149" si="26">T131+V131</f>
        <v>0</v>
      </c>
      <c r="Y131" s="376"/>
      <c r="Z131" s="383"/>
      <c r="AA131" s="384"/>
      <c r="AB131" s="383"/>
      <c r="AC131" s="86"/>
    </row>
    <row r="132" spans="1:29" ht="18" x14ac:dyDescent="0.25">
      <c r="A132" s="49"/>
      <c r="B132" s="893"/>
      <c r="C132" s="64"/>
      <c r="D132" s="391" t="s">
        <v>90</v>
      </c>
      <c r="E132" s="141"/>
      <c r="F132" s="372"/>
      <c r="G132" s="372"/>
      <c r="H132" s="379"/>
      <c r="I132" s="373"/>
      <c r="J132" s="385" t="s">
        <v>35</v>
      </c>
      <c r="K132" s="374" t="s">
        <v>35</v>
      </c>
      <c r="L132" s="375" t="s">
        <v>35</v>
      </c>
      <c r="M132" s="376"/>
      <c r="N132" s="380">
        <v>0</v>
      </c>
      <c r="O132" s="373"/>
      <c r="P132" s="380">
        <v>0</v>
      </c>
      <c r="Q132" s="381"/>
      <c r="R132" s="377" t="str">
        <f t="shared" si="25"/>
        <v>0K</v>
      </c>
      <c r="S132" s="378"/>
      <c r="T132" s="382">
        <f t="shared" si="24"/>
        <v>0</v>
      </c>
      <c r="U132" s="376"/>
      <c r="V132" s="380">
        <v>0</v>
      </c>
      <c r="W132" s="376"/>
      <c r="X132" s="382">
        <f t="shared" si="26"/>
        <v>0</v>
      </c>
      <c r="Y132" s="376"/>
      <c r="Z132" s="383"/>
      <c r="AA132" s="384"/>
      <c r="AB132" s="383"/>
      <c r="AC132" s="86"/>
    </row>
    <row r="133" spans="1:29" ht="18" x14ac:dyDescent="0.25">
      <c r="A133" s="49"/>
      <c r="B133" s="893"/>
      <c r="C133" s="64"/>
      <c r="D133" s="391" t="s">
        <v>91</v>
      </c>
      <c r="E133" s="141"/>
      <c r="F133" s="372"/>
      <c r="G133" s="372"/>
      <c r="H133" s="379"/>
      <c r="I133" s="373"/>
      <c r="J133" s="385" t="s">
        <v>35</v>
      </c>
      <c r="K133" s="374" t="s">
        <v>35</v>
      </c>
      <c r="L133" s="375" t="s">
        <v>35</v>
      </c>
      <c r="M133" s="376"/>
      <c r="N133" s="380">
        <v>0</v>
      </c>
      <c r="O133" s="373"/>
      <c r="P133" s="380">
        <v>0</v>
      </c>
      <c r="Q133" s="381"/>
      <c r="R133" s="377" t="str">
        <f t="shared" si="25"/>
        <v>0K</v>
      </c>
      <c r="S133" s="378"/>
      <c r="T133" s="382">
        <f t="shared" si="24"/>
        <v>0</v>
      </c>
      <c r="U133" s="376"/>
      <c r="V133" s="380">
        <v>0</v>
      </c>
      <c r="W133" s="376"/>
      <c r="X133" s="382">
        <f t="shared" si="26"/>
        <v>0</v>
      </c>
      <c r="Y133" s="376"/>
      <c r="Z133" s="383"/>
      <c r="AA133" s="384"/>
      <c r="AB133" s="383"/>
      <c r="AC133" s="86"/>
    </row>
    <row r="134" spans="1:29" ht="18" x14ac:dyDescent="0.25">
      <c r="A134" s="49"/>
      <c r="B134" s="893"/>
      <c r="C134" s="64"/>
      <c r="D134" s="391" t="s">
        <v>92</v>
      </c>
      <c r="E134" s="141"/>
      <c r="F134" s="372"/>
      <c r="G134" s="372"/>
      <c r="H134" s="379"/>
      <c r="I134" s="373"/>
      <c r="J134" s="385" t="s">
        <v>35</v>
      </c>
      <c r="K134" s="374" t="s">
        <v>35</v>
      </c>
      <c r="L134" s="375" t="s">
        <v>35</v>
      </c>
      <c r="M134" s="376"/>
      <c r="N134" s="380">
        <v>0</v>
      </c>
      <c r="O134" s="373"/>
      <c r="P134" s="380">
        <v>0</v>
      </c>
      <c r="Q134" s="381"/>
      <c r="R134" s="377" t="str">
        <f t="shared" si="25"/>
        <v>0K</v>
      </c>
      <c r="S134" s="378"/>
      <c r="T134" s="382">
        <f t="shared" si="24"/>
        <v>0</v>
      </c>
      <c r="U134" s="376"/>
      <c r="V134" s="380">
        <v>0</v>
      </c>
      <c r="W134" s="376"/>
      <c r="X134" s="382">
        <f t="shared" si="26"/>
        <v>0</v>
      </c>
      <c r="Y134" s="376"/>
      <c r="Z134" s="383"/>
      <c r="AA134" s="384"/>
      <c r="AB134" s="383"/>
      <c r="AC134" s="86"/>
    </row>
    <row r="135" spans="1:29" ht="18" x14ac:dyDescent="0.25">
      <c r="A135" s="49"/>
      <c r="B135" s="893"/>
      <c r="C135" s="64"/>
      <c r="D135" s="391" t="s">
        <v>93</v>
      </c>
      <c r="E135" s="141"/>
      <c r="F135" s="372"/>
      <c r="G135" s="372"/>
      <c r="H135" s="379"/>
      <c r="I135" s="373"/>
      <c r="J135" s="385"/>
      <c r="K135" s="374" t="s">
        <v>35</v>
      </c>
      <c r="L135" s="375" t="s">
        <v>35</v>
      </c>
      <c r="M135" s="376"/>
      <c r="N135" s="380">
        <v>0</v>
      </c>
      <c r="O135" s="373"/>
      <c r="P135" s="380">
        <v>0</v>
      </c>
      <c r="Q135" s="381"/>
      <c r="R135" s="377" t="str">
        <f t="shared" si="25"/>
        <v>0K</v>
      </c>
      <c r="S135" s="378"/>
      <c r="T135" s="382">
        <f t="shared" si="24"/>
        <v>0</v>
      </c>
      <c r="U135" s="376"/>
      <c r="V135" s="380">
        <v>0</v>
      </c>
      <c r="W135" s="376"/>
      <c r="X135" s="382">
        <f t="shared" si="26"/>
        <v>0</v>
      </c>
      <c r="Y135" s="376"/>
      <c r="Z135" s="383"/>
      <c r="AA135" s="384"/>
      <c r="AB135" s="383"/>
      <c r="AC135" s="86"/>
    </row>
    <row r="136" spans="1:29" ht="18" x14ac:dyDescent="0.25">
      <c r="A136" s="49"/>
      <c r="B136" s="893"/>
      <c r="C136" s="64"/>
      <c r="D136" s="391" t="s">
        <v>94</v>
      </c>
      <c r="E136" s="141"/>
      <c r="F136" s="372"/>
      <c r="G136" s="372"/>
      <c r="H136" s="379"/>
      <c r="I136" s="373"/>
      <c r="J136" s="385" t="s">
        <v>35</v>
      </c>
      <c r="K136" s="374"/>
      <c r="L136" s="375" t="s">
        <v>35</v>
      </c>
      <c r="M136" s="376"/>
      <c r="N136" s="380">
        <v>0</v>
      </c>
      <c r="O136" s="373"/>
      <c r="P136" s="380">
        <v>0</v>
      </c>
      <c r="Q136" s="381"/>
      <c r="R136" s="377" t="str">
        <f t="shared" si="25"/>
        <v>0K</v>
      </c>
      <c r="S136" s="378"/>
      <c r="T136" s="382">
        <f t="shared" si="24"/>
        <v>0</v>
      </c>
      <c r="U136" s="376"/>
      <c r="V136" s="380">
        <v>0</v>
      </c>
      <c r="W136" s="376"/>
      <c r="X136" s="382">
        <f t="shared" si="26"/>
        <v>0</v>
      </c>
      <c r="Y136" s="376"/>
      <c r="Z136" s="383"/>
      <c r="AA136" s="384"/>
      <c r="AB136" s="383"/>
      <c r="AC136" s="86"/>
    </row>
    <row r="137" spans="1:29" ht="18" x14ac:dyDescent="0.25">
      <c r="A137" s="49"/>
      <c r="B137" s="893"/>
      <c r="C137" s="64"/>
      <c r="D137" s="391" t="s">
        <v>95</v>
      </c>
      <c r="E137" s="141"/>
      <c r="F137" s="372"/>
      <c r="G137" s="372"/>
      <c r="H137" s="379"/>
      <c r="I137" s="373"/>
      <c r="J137" s="386"/>
      <c r="K137" s="374" t="s">
        <v>35</v>
      </c>
      <c r="L137" s="375" t="s">
        <v>35</v>
      </c>
      <c r="M137" s="376"/>
      <c r="N137" s="380">
        <v>0</v>
      </c>
      <c r="O137" s="373"/>
      <c r="P137" s="380">
        <v>0</v>
      </c>
      <c r="Q137" s="381"/>
      <c r="R137" s="377" t="str">
        <f t="shared" si="25"/>
        <v>0K</v>
      </c>
      <c r="S137" s="378"/>
      <c r="T137" s="382">
        <f t="shared" si="24"/>
        <v>0</v>
      </c>
      <c r="U137" s="376"/>
      <c r="V137" s="380">
        <v>0</v>
      </c>
      <c r="W137" s="376"/>
      <c r="X137" s="382">
        <f t="shared" si="26"/>
        <v>0</v>
      </c>
      <c r="Y137" s="376"/>
      <c r="Z137" s="383"/>
      <c r="AA137" s="384"/>
      <c r="AB137" s="383"/>
      <c r="AC137" s="86"/>
    </row>
    <row r="138" spans="1:29" ht="18" x14ac:dyDescent="0.25">
      <c r="A138" s="49"/>
      <c r="B138" s="893"/>
      <c r="C138" s="64"/>
      <c r="D138" s="391" t="s">
        <v>96</v>
      </c>
      <c r="E138" s="141"/>
      <c r="F138" s="372"/>
      <c r="G138" s="372"/>
      <c r="H138" s="379"/>
      <c r="I138" s="373"/>
      <c r="J138" s="385" t="s">
        <v>35</v>
      </c>
      <c r="K138" s="374" t="s">
        <v>35</v>
      </c>
      <c r="L138" s="375" t="s">
        <v>35</v>
      </c>
      <c r="M138" s="376"/>
      <c r="N138" s="380">
        <v>0</v>
      </c>
      <c r="O138" s="373"/>
      <c r="P138" s="380">
        <v>0</v>
      </c>
      <c r="Q138" s="381"/>
      <c r="R138" s="377" t="str">
        <f t="shared" si="25"/>
        <v>0K</v>
      </c>
      <c r="S138" s="378"/>
      <c r="T138" s="382">
        <f t="shared" si="24"/>
        <v>0</v>
      </c>
      <c r="U138" s="376"/>
      <c r="V138" s="380">
        <v>0</v>
      </c>
      <c r="W138" s="376"/>
      <c r="X138" s="382">
        <f t="shared" si="26"/>
        <v>0</v>
      </c>
      <c r="Y138" s="376"/>
      <c r="Z138" s="383"/>
      <c r="AA138" s="384"/>
      <c r="AB138" s="383"/>
      <c r="AC138" s="86"/>
    </row>
    <row r="139" spans="1:29" ht="18" x14ac:dyDescent="0.25">
      <c r="A139" s="49"/>
      <c r="B139" s="893"/>
      <c r="C139" s="64"/>
      <c r="D139" s="391" t="s">
        <v>97</v>
      </c>
      <c r="E139" s="141"/>
      <c r="F139" s="372"/>
      <c r="G139" s="372"/>
      <c r="H139" s="379"/>
      <c r="I139" s="373"/>
      <c r="J139" s="385" t="s">
        <v>35</v>
      </c>
      <c r="K139" s="374" t="s">
        <v>35</v>
      </c>
      <c r="L139" s="375" t="s">
        <v>35</v>
      </c>
      <c r="M139" s="376"/>
      <c r="N139" s="380">
        <v>0</v>
      </c>
      <c r="O139" s="373"/>
      <c r="P139" s="380">
        <v>0</v>
      </c>
      <c r="Q139" s="381"/>
      <c r="R139" s="377" t="str">
        <f t="shared" si="25"/>
        <v>0K</v>
      </c>
      <c r="S139" s="378"/>
      <c r="T139" s="382">
        <f t="shared" si="24"/>
        <v>0</v>
      </c>
      <c r="U139" s="376"/>
      <c r="V139" s="380">
        <v>0</v>
      </c>
      <c r="W139" s="376"/>
      <c r="X139" s="382">
        <f t="shared" si="26"/>
        <v>0</v>
      </c>
      <c r="Y139" s="376"/>
      <c r="Z139" s="383"/>
      <c r="AA139" s="384"/>
      <c r="AB139" s="383"/>
      <c r="AC139" s="86"/>
    </row>
    <row r="140" spans="1:29" ht="18" x14ac:dyDescent="0.25">
      <c r="A140" s="49"/>
      <c r="B140" s="893"/>
      <c r="C140" s="64"/>
      <c r="D140" s="391" t="s">
        <v>98</v>
      </c>
      <c r="E140" s="141"/>
      <c r="F140" s="372"/>
      <c r="G140" s="372"/>
      <c r="H140" s="379"/>
      <c r="I140" s="373"/>
      <c r="J140" s="385" t="s">
        <v>35</v>
      </c>
      <c r="K140" s="374" t="s">
        <v>35</v>
      </c>
      <c r="L140" s="375" t="s">
        <v>35</v>
      </c>
      <c r="M140" s="376"/>
      <c r="N140" s="380">
        <v>0</v>
      </c>
      <c r="O140" s="373"/>
      <c r="P140" s="380">
        <v>0</v>
      </c>
      <c r="Q140" s="381"/>
      <c r="R140" s="377" t="str">
        <f t="shared" si="25"/>
        <v>0K</v>
      </c>
      <c r="S140" s="378"/>
      <c r="T140" s="382">
        <f t="shared" si="24"/>
        <v>0</v>
      </c>
      <c r="U140" s="376"/>
      <c r="V140" s="380">
        <v>0</v>
      </c>
      <c r="W140" s="376"/>
      <c r="X140" s="382">
        <f t="shared" si="26"/>
        <v>0</v>
      </c>
      <c r="Y140" s="376"/>
      <c r="Z140" s="383"/>
      <c r="AA140" s="384"/>
      <c r="AB140" s="383"/>
      <c r="AC140" s="86"/>
    </row>
    <row r="141" spans="1:29" ht="18" x14ac:dyDescent="0.25">
      <c r="A141" s="49"/>
      <c r="B141" s="893"/>
      <c r="C141" s="64"/>
      <c r="D141" s="391" t="s">
        <v>99</v>
      </c>
      <c r="E141" s="141"/>
      <c r="F141" s="372"/>
      <c r="G141" s="372"/>
      <c r="H141" s="379"/>
      <c r="I141" s="373"/>
      <c r="J141" s="385" t="s">
        <v>35</v>
      </c>
      <c r="K141" s="374" t="s">
        <v>35</v>
      </c>
      <c r="L141" s="375" t="s">
        <v>35</v>
      </c>
      <c r="M141" s="376"/>
      <c r="N141" s="380">
        <v>0</v>
      </c>
      <c r="O141" s="373"/>
      <c r="P141" s="380">
        <v>0</v>
      </c>
      <c r="Q141" s="381"/>
      <c r="R141" s="377" t="str">
        <f t="shared" si="25"/>
        <v>0K</v>
      </c>
      <c r="S141" s="378"/>
      <c r="T141" s="382">
        <f t="shared" si="24"/>
        <v>0</v>
      </c>
      <c r="U141" s="376"/>
      <c r="V141" s="380">
        <v>0</v>
      </c>
      <c r="W141" s="376"/>
      <c r="X141" s="382">
        <f t="shared" si="26"/>
        <v>0</v>
      </c>
      <c r="Y141" s="376"/>
      <c r="Z141" s="383"/>
      <c r="AA141" s="384"/>
      <c r="AB141" s="383"/>
      <c r="AC141" s="86"/>
    </row>
    <row r="142" spans="1:29" ht="18" x14ac:dyDescent="0.25">
      <c r="A142" s="49"/>
      <c r="B142" s="893"/>
      <c r="C142" s="64"/>
      <c r="D142" s="391" t="s">
        <v>100</v>
      </c>
      <c r="E142" s="141"/>
      <c r="F142" s="372"/>
      <c r="G142" s="372"/>
      <c r="H142" s="379"/>
      <c r="I142" s="373"/>
      <c r="J142" s="385" t="s">
        <v>35</v>
      </c>
      <c r="K142" s="374" t="s">
        <v>35</v>
      </c>
      <c r="L142" s="375" t="s">
        <v>35</v>
      </c>
      <c r="M142" s="376"/>
      <c r="N142" s="380">
        <v>0</v>
      </c>
      <c r="O142" s="373"/>
      <c r="P142" s="380">
        <v>0</v>
      </c>
      <c r="Q142" s="381"/>
      <c r="R142" s="377" t="str">
        <f t="shared" si="25"/>
        <v>0K</v>
      </c>
      <c r="S142" s="378"/>
      <c r="T142" s="382">
        <f t="shared" si="24"/>
        <v>0</v>
      </c>
      <c r="U142" s="376"/>
      <c r="V142" s="380">
        <v>0</v>
      </c>
      <c r="W142" s="376"/>
      <c r="X142" s="382">
        <f t="shared" si="26"/>
        <v>0</v>
      </c>
      <c r="Y142" s="376"/>
      <c r="Z142" s="383"/>
      <c r="AA142" s="384"/>
      <c r="AB142" s="383"/>
      <c r="AC142" s="86"/>
    </row>
    <row r="143" spans="1:29" ht="18" x14ac:dyDescent="0.25">
      <c r="A143" s="49"/>
      <c r="B143" s="893"/>
      <c r="C143" s="64"/>
      <c r="D143" s="391" t="s">
        <v>101</v>
      </c>
      <c r="E143" s="141"/>
      <c r="F143" s="372"/>
      <c r="G143" s="372"/>
      <c r="H143" s="379"/>
      <c r="I143" s="373"/>
      <c r="J143" s="385" t="s">
        <v>35</v>
      </c>
      <c r="K143" s="374" t="s">
        <v>35</v>
      </c>
      <c r="L143" s="375" t="s">
        <v>35</v>
      </c>
      <c r="M143" s="376"/>
      <c r="N143" s="380">
        <v>0</v>
      </c>
      <c r="O143" s="373"/>
      <c r="P143" s="380">
        <v>0</v>
      </c>
      <c r="Q143" s="381"/>
      <c r="R143" s="377" t="str">
        <f t="shared" si="25"/>
        <v>0K</v>
      </c>
      <c r="S143" s="378"/>
      <c r="T143" s="382">
        <f t="shared" si="24"/>
        <v>0</v>
      </c>
      <c r="U143" s="376"/>
      <c r="V143" s="380">
        <v>0</v>
      </c>
      <c r="W143" s="376"/>
      <c r="X143" s="382">
        <f t="shared" si="26"/>
        <v>0</v>
      </c>
      <c r="Y143" s="376"/>
      <c r="Z143" s="383"/>
      <c r="AA143" s="384"/>
      <c r="AB143" s="383"/>
      <c r="AC143" s="86"/>
    </row>
    <row r="144" spans="1:29" ht="18" x14ac:dyDescent="0.25">
      <c r="A144" s="49"/>
      <c r="B144" s="893"/>
      <c r="C144" s="64"/>
      <c r="D144" s="391" t="s">
        <v>102</v>
      </c>
      <c r="E144" s="141"/>
      <c r="F144" s="372"/>
      <c r="G144" s="372"/>
      <c r="H144" s="379"/>
      <c r="I144" s="373"/>
      <c r="J144" s="385" t="s">
        <v>35</v>
      </c>
      <c r="K144" s="374" t="s">
        <v>35</v>
      </c>
      <c r="L144" s="375" t="s">
        <v>35</v>
      </c>
      <c r="M144" s="376"/>
      <c r="N144" s="380">
        <v>0</v>
      </c>
      <c r="O144" s="373"/>
      <c r="P144" s="380">
        <v>0</v>
      </c>
      <c r="Q144" s="381"/>
      <c r="R144" s="377" t="str">
        <f t="shared" si="25"/>
        <v>0K</v>
      </c>
      <c r="S144" s="378"/>
      <c r="T144" s="382">
        <f t="shared" si="24"/>
        <v>0</v>
      </c>
      <c r="U144" s="376"/>
      <c r="V144" s="380">
        <v>0</v>
      </c>
      <c r="W144" s="376"/>
      <c r="X144" s="382">
        <f t="shared" si="26"/>
        <v>0</v>
      </c>
      <c r="Y144" s="376"/>
      <c r="Z144" s="383"/>
      <c r="AA144" s="384"/>
      <c r="AB144" s="383"/>
      <c r="AC144" s="86"/>
    </row>
    <row r="145" spans="1:29" ht="18" x14ac:dyDescent="0.25">
      <c r="A145" s="49"/>
      <c r="B145" s="893"/>
      <c r="C145" s="64"/>
      <c r="D145" s="391" t="s">
        <v>103</v>
      </c>
      <c r="E145" s="141"/>
      <c r="F145" s="372"/>
      <c r="G145" s="372"/>
      <c r="H145" s="379"/>
      <c r="I145" s="373"/>
      <c r="J145" s="385" t="s">
        <v>35</v>
      </c>
      <c r="K145" s="374" t="s">
        <v>35</v>
      </c>
      <c r="L145" s="375" t="s">
        <v>35</v>
      </c>
      <c r="M145" s="376"/>
      <c r="N145" s="380">
        <v>0</v>
      </c>
      <c r="O145" s="373"/>
      <c r="P145" s="380">
        <v>0</v>
      </c>
      <c r="Q145" s="381"/>
      <c r="R145" s="377" t="str">
        <f t="shared" si="25"/>
        <v>0K</v>
      </c>
      <c r="S145" s="378"/>
      <c r="T145" s="382">
        <f t="shared" si="24"/>
        <v>0</v>
      </c>
      <c r="U145" s="376"/>
      <c r="V145" s="380">
        <v>0</v>
      </c>
      <c r="W145" s="376"/>
      <c r="X145" s="382">
        <f t="shared" si="26"/>
        <v>0</v>
      </c>
      <c r="Y145" s="376"/>
      <c r="Z145" s="383"/>
      <c r="AA145" s="384"/>
      <c r="AB145" s="383"/>
      <c r="AC145" s="86"/>
    </row>
    <row r="146" spans="1:29" ht="18" x14ac:dyDescent="0.25">
      <c r="A146" s="49"/>
      <c r="B146" s="893"/>
      <c r="C146" s="64"/>
      <c r="D146" s="391" t="s">
        <v>104</v>
      </c>
      <c r="E146" s="141"/>
      <c r="F146" s="372"/>
      <c r="G146" s="372"/>
      <c r="H146" s="379"/>
      <c r="I146" s="373"/>
      <c r="J146" s="385" t="s">
        <v>35</v>
      </c>
      <c r="K146" s="374" t="s">
        <v>35</v>
      </c>
      <c r="L146" s="375" t="s">
        <v>35</v>
      </c>
      <c r="M146" s="376"/>
      <c r="N146" s="380">
        <v>0</v>
      </c>
      <c r="O146" s="373"/>
      <c r="P146" s="380">
        <v>0</v>
      </c>
      <c r="Q146" s="381"/>
      <c r="R146" s="377" t="str">
        <f t="shared" si="25"/>
        <v>0K</v>
      </c>
      <c r="S146" s="378"/>
      <c r="T146" s="382">
        <f t="shared" si="24"/>
        <v>0</v>
      </c>
      <c r="U146" s="376"/>
      <c r="V146" s="380">
        <v>0</v>
      </c>
      <c r="W146" s="376"/>
      <c r="X146" s="382">
        <f t="shared" si="26"/>
        <v>0</v>
      </c>
      <c r="Y146" s="376"/>
      <c r="Z146" s="383"/>
      <c r="AA146" s="384"/>
      <c r="AB146" s="383"/>
      <c r="AC146" s="86"/>
    </row>
    <row r="147" spans="1:29" ht="18" x14ac:dyDescent="0.25">
      <c r="A147" s="49"/>
      <c r="B147" s="893"/>
      <c r="C147" s="64"/>
      <c r="D147" s="391" t="s">
        <v>105</v>
      </c>
      <c r="E147" s="141"/>
      <c r="F147" s="372"/>
      <c r="G147" s="372"/>
      <c r="H147" s="379"/>
      <c r="I147" s="373"/>
      <c r="J147" s="385" t="s">
        <v>35</v>
      </c>
      <c r="K147" s="374" t="s">
        <v>35</v>
      </c>
      <c r="L147" s="375" t="s">
        <v>35</v>
      </c>
      <c r="M147" s="376"/>
      <c r="N147" s="380">
        <v>0</v>
      </c>
      <c r="O147" s="373"/>
      <c r="P147" s="380">
        <v>0</v>
      </c>
      <c r="Q147" s="381"/>
      <c r="R147" s="377" t="str">
        <f t="shared" si="25"/>
        <v>0K</v>
      </c>
      <c r="S147" s="378"/>
      <c r="T147" s="382">
        <f t="shared" si="24"/>
        <v>0</v>
      </c>
      <c r="U147" s="376"/>
      <c r="V147" s="380">
        <v>0</v>
      </c>
      <c r="W147" s="376"/>
      <c r="X147" s="382">
        <f t="shared" si="26"/>
        <v>0</v>
      </c>
      <c r="Y147" s="376"/>
      <c r="Z147" s="383"/>
      <c r="AA147" s="384"/>
      <c r="AB147" s="383"/>
      <c r="AC147" s="86"/>
    </row>
    <row r="148" spans="1:29" ht="18" x14ac:dyDescent="0.25">
      <c r="A148" s="49"/>
      <c r="B148" s="893"/>
      <c r="C148" s="64"/>
      <c r="D148" s="391" t="s">
        <v>106</v>
      </c>
      <c r="E148" s="141"/>
      <c r="F148" s="372"/>
      <c r="G148" s="372"/>
      <c r="H148" s="379"/>
      <c r="I148" s="373"/>
      <c r="J148" s="385" t="s">
        <v>35</v>
      </c>
      <c r="K148" s="374" t="s">
        <v>35</v>
      </c>
      <c r="L148" s="375" t="s">
        <v>35</v>
      </c>
      <c r="M148" s="376"/>
      <c r="N148" s="380">
        <v>0</v>
      </c>
      <c r="O148" s="373"/>
      <c r="P148" s="380">
        <v>0</v>
      </c>
      <c r="Q148" s="381"/>
      <c r="R148" s="377" t="str">
        <f t="shared" si="25"/>
        <v>0K</v>
      </c>
      <c r="S148" s="378"/>
      <c r="T148" s="382">
        <f t="shared" si="24"/>
        <v>0</v>
      </c>
      <c r="U148" s="376"/>
      <c r="V148" s="380">
        <v>0</v>
      </c>
      <c r="W148" s="376"/>
      <c r="X148" s="382">
        <f t="shared" si="26"/>
        <v>0</v>
      </c>
      <c r="Y148" s="376"/>
      <c r="Z148" s="383"/>
      <c r="AA148" s="384"/>
      <c r="AB148" s="383"/>
      <c r="AC148" s="86"/>
    </row>
    <row r="149" spans="1:29" ht="18" x14ac:dyDescent="0.25">
      <c r="A149" s="49"/>
      <c r="B149" s="893"/>
      <c r="C149" s="64"/>
      <c r="D149" s="391" t="s">
        <v>107</v>
      </c>
      <c r="E149" s="141"/>
      <c r="F149" s="372"/>
      <c r="G149" s="372"/>
      <c r="H149" s="379"/>
      <c r="I149" s="373"/>
      <c r="J149" s="385" t="s">
        <v>35</v>
      </c>
      <c r="K149" s="374" t="s">
        <v>35</v>
      </c>
      <c r="L149" s="375" t="s">
        <v>35</v>
      </c>
      <c r="M149" s="376"/>
      <c r="N149" s="380">
        <v>0</v>
      </c>
      <c r="O149" s="373"/>
      <c r="P149" s="380">
        <v>0</v>
      </c>
      <c r="Q149" s="381"/>
      <c r="R149" s="377" t="str">
        <f t="shared" si="25"/>
        <v>0K</v>
      </c>
      <c r="S149" s="378"/>
      <c r="T149" s="382">
        <f t="shared" si="24"/>
        <v>0</v>
      </c>
      <c r="U149" s="376"/>
      <c r="V149" s="380">
        <v>0</v>
      </c>
      <c r="W149" s="376"/>
      <c r="X149" s="382">
        <f t="shared" si="26"/>
        <v>0</v>
      </c>
      <c r="Y149" s="376"/>
      <c r="Z149" s="383"/>
      <c r="AA149" s="384"/>
      <c r="AB149" s="383"/>
      <c r="AC149" s="86"/>
    </row>
    <row r="150" spans="1:29" ht="18.75" thickBot="1" x14ac:dyDescent="0.3">
      <c r="A150" s="49"/>
      <c r="B150" s="893"/>
      <c r="C150" s="64"/>
      <c r="D150" s="141"/>
      <c r="E150" s="141"/>
      <c r="F150" s="317"/>
      <c r="G150" s="318"/>
      <c r="H150" s="319"/>
      <c r="I150" s="312"/>
      <c r="J150" s="320"/>
      <c r="K150" s="320"/>
      <c r="L150" s="320"/>
      <c r="M150" s="313"/>
      <c r="N150" s="321"/>
      <c r="O150" s="312"/>
      <c r="P150" s="321"/>
      <c r="Q150" s="321"/>
      <c r="R150" s="313"/>
      <c r="S150" s="314"/>
      <c r="T150" s="322"/>
      <c r="U150" s="313"/>
      <c r="V150" s="322"/>
      <c r="W150" s="313"/>
      <c r="X150" s="323"/>
      <c r="Y150" s="313"/>
      <c r="Z150" s="316"/>
      <c r="AA150" s="316"/>
      <c r="AB150" s="316"/>
      <c r="AC150" s="86"/>
    </row>
    <row r="151" spans="1:29" ht="18.75" thickBot="1" x14ac:dyDescent="0.3">
      <c r="A151" s="49"/>
      <c r="B151" s="893"/>
      <c r="C151" s="64"/>
      <c r="D151" s="141"/>
      <c r="E151" s="141"/>
      <c r="F151" s="866" t="s">
        <v>56</v>
      </c>
      <c r="G151" s="867"/>
      <c r="H151" s="867"/>
      <c r="I151" s="867"/>
      <c r="J151" s="867"/>
      <c r="K151" s="868"/>
      <c r="L151" s="324">
        <f>SUM(L130:L149)</f>
        <v>0</v>
      </c>
      <c r="M151" s="313"/>
      <c r="N151" s="315">
        <f>SUM(N130:N149)</f>
        <v>0</v>
      </c>
      <c r="O151" s="312"/>
      <c r="P151" s="315">
        <f>SUM(P130:P149)</f>
        <v>0</v>
      </c>
      <c r="Q151" s="315">
        <f>SUM(Q130:Q149)</f>
        <v>0</v>
      </c>
      <c r="R151" s="313"/>
      <c r="S151" s="314"/>
      <c r="T151" s="315">
        <f>SUM(T130:T149)</f>
        <v>0</v>
      </c>
      <c r="U151" s="313"/>
      <c r="V151" s="315">
        <f>SUM(V130:V149)</f>
        <v>0</v>
      </c>
      <c r="W151" s="313"/>
      <c r="X151" s="315">
        <f>SUM(X130:X149)</f>
        <v>0</v>
      </c>
      <c r="Y151" s="313"/>
      <c r="Z151" s="316"/>
      <c r="AA151" s="316"/>
      <c r="AB151" s="316"/>
      <c r="AC151" s="86"/>
    </row>
    <row r="152" spans="1:29" ht="15.75" x14ac:dyDescent="0.25">
      <c r="A152" s="50"/>
      <c r="B152" s="893"/>
      <c r="C152" s="65"/>
      <c r="D152" s="143"/>
      <c r="E152" s="143"/>
      <c r="F152" s="325"/>
      <c r="G152" s="98"/>
      <c r="H152" s="98" t="s">
        <v>35</v>
      </c>
      <c r="I152" s="98"/>
      <c r="J152" s="98"/>
      <c r="K152" s="98"/>
      <c r="L152" s="98"/>
      <c r="M152" s="97"/>
      <c r="N152" s="98" t="s">
        <v>35</v>
      </c>
      <c r="O152" s="98"/>
      <c r="P152" s="873" t="s">
        <v>35</v>
      </c>
      <c r="Q152" s="873"/>
      <c r="R152" s="97"/>
      <c r="S152" s="326"/>
      <c r="T152" s="97"/>
      <c r="U152" s="97"/>
      <c r="V152" s="97"/>
      <c r="W152" s="97"/>
      <c r="X152" s="326"/>
      <c r="Y152" s="97"/>
      <c r="Z152" s="326"/>
      <c r="AA152" s="326"/>
      <c r="AB152" s="326"/>
      <c r="AC152" s="87"/>
    </row>
    <row r="153" spans="1:29" ht="16.5" thickBot="1" x14ac:dyDescent="0.3">
      <c r="A153" s="88"/>
      <c r="B153" s="893"/>
      <c r="D153" s="145"/>
      <c r="E153" s="145"/>
      <c r="F153" s="102"/>
      <c r="G153" s="102"/>
      <c r="H153" s="102"/>
      <c r="I153" s="102"/>
      <c r="J153" s="102"/>
      <c r="K153" s="102"/>
      <c r="L153" s="102"/>
      <c r="M153" s="102"/>
      <c r="N153" s="102"/>
      <c r="O153" s="102"/>
      <c r="P153" s="102"/>
      <c r="Q153" s="102"/>
      <c r="R153" s="102"/>
      <c r="S153" s="333"/>
      <c r="T153" s="100"/>
      <c r="U153" s="100"/>
      <c r="V153" s="100"/>
      <c r="W153" s="100"/>
      <c r="X153" s="100"/>
      <c r="Y153" s="100"/>
      <c r="Z153" s="333"/>
      <c r="AA153" s="333"/>
      <c r="AB153" s="333"/>
      <c r="AC153" s="89"/>
    </row>
    <row r="154" spans="1:29" ht="15.75" x14ac:dyDescent="0.25">
      <c r="A154" s="88"/>
      <c r="B154" s="893"/>
      <c r="D154" s="145"/>
      <c r="E154" s="145"/>
      <c r="F154" s="848" t="s">
        <v>6</v>
      </c>
      <c r="G154" s="849"/>
      <c r="H154" s="849"/>
      <c r="I154" s="849"/>
      <c r="J154" s="849"/>
      <c r="K154" s="849"/>
      <c r="L154" s="849"/>
      <c r="M154" s="849"/>
      <c r="N154" s="849"/>
      <c r="O154" s="849"/>
      <c r="P154" s="849"/>
      <c r="Q154" s="849"/>
      <c r="R154" s="849"/>
      <c r="S154" s="849"/>
      <c r="T154" s="849"/>
      <c r="U154" s="849"/>
      <c r="V154" s="849"/>
      <c r="W154" s="849"/>
      <c r="X154" s="850"/>
      <c r="Y154" s="100"/>
      <c r="Z154" s="333"/>
      <c r="AA154" s="333"/>
      <c r="AB154" s="333"/>
      <c r="AC154" s="89"/>
    </row>
    <row r="155" spans="1:29" ht="15.75" x14ac:dyDescent="0.25">
      <c r="A155" s="88"/>
      <c r="B155" s="893"/>
      <c r="D155" s="145"/>
      <c r="E155" s="145"/>
      <c r="F155" s="851"/>
      <c r="G155" s="852"/>
      <c r="H155" s="852"/>
      <c r="I155" s="852"/>
      <c r="J155" s="852"/>
      <c r="K155" s="852"/>
      <c r="L155" s="852"/>
      <c r="M155" s="852"/>
      <c r="N155" s="852"/>
      <c r="O155" s="852"/>
      <c r="P155" s="852"/>
      <c r="Q155" s="852"/>
      <c r="R155" s="852"/>
      <c r="S155" s="852"/>
      <c r="T155" s="852"/>
      <c r="U155" s="852"/>
      <c r="V155" s="852"/>
      <c r="W155" s="852"/>
      <c r="X155" s="853"/>
      <c r="Y155" s="100"/>
      <c r="Z155" s="333"/>
      <c r="AA155" s="333"/>
      <c r="AB155" s="333"/>
      <c r="AC155" s="89"/>
    </row>
    <row r="156" spans="1:29" ht="15.75" thickBot="1" x14ac:dyDescent="0.3">
      <c r="A156" s="88"/>
      <c r="B156" s="894"/>
      <c r="F156" s="854"/>
      <c r="G156" s="855"/>
      <c r="H156" s="855"/>
      <c r="I156" s="855"/>
      <c r="J156" s="855"/>
      <c r="K156" s="855"/>
      <c r="L156" s="855"/>
      <c r="M156" s="855"/>
      <c r="N156" s="855"/>
      <c r="O156" s="855"/>
      <c r="P156" s="855"/>
      <c r="Q156" s="855"/>
      <c r="R156" s="855"/>
      <c r="S156" s="855"/>
      <c r="T156" s="855"/>
      <c r="U156" s="855"/>
      <c r="V156" s="855"/>
      <c r="W156" s="855"/>
      <c r="X156" s="856"/>
      <c r="Y156" s="100"/>
      <c r="Z156" s="333"/>
      <c r="AA156" s="333"/>
      <c r="AB156" s="333"/>
      <c r="AC156" s="89"/>
    </row>
    <row r="157" spans="1:29" ht="15.75" thickBot="1" x14ac:dyDescent="0.3">
      <c r="A157" s="88"/>
      <c r="F157" s="338"/>
      <c r="G157" s="339"/>
      <c r="H157" s="333"/>
      <c r="I157" s="333"/>
      <c r="J157" s="340"/>
      <c r="K157" s="340"/>
      <c r="L157" s="340"/>
      <c r="M157" s="100"/>
      <c r="N157" s="333"/>
      <c r="O157" s="339"/>
      <c r="P157" s="333"/>
      <c r="Q157" s="333"/>
      <c r="R157" s="100"/>
      <c r="S157" s="333"/>
      <c r="T157" s="100"/>
      <c r="U157" s="100"/>
      <c r="V157" s="100"/>
      <c r="W157" s="100"/>
      <c r="X157" s="333"/>
      <c r="Y157" s="100"/>
      <c r="Z157" s="333"/>
      <c r="AA157" s="333"/>
      <c r="AB157" s="333"/>
      <c r="AC157" s="89"/>
    </row>
    <row r="158" spans="1:29" ht="49.5" customHeight="1" thickBot="1" x14ac:dyDescent="0.3">
      <c r="A158" s="88"/>
      <c r="B158" s="866" t="s">
        <v>108</v>
      </c>
      <c r="C158" s="867"/>
      <c r="D158" s="867"/>
      <c r="E158" s="867"/>
      <c r="F158" s="867"/>
      <c r="G158" s="867"/>
      <c r="H158" s="867"/>
      <c r="I158" s="867"/>
      <c r="J158" s="867"/>
      <c r="K158" s="867"/>
      <c r="L158" s="867"/>
      <c r="M158" s="867"/>
      <c r="N158" s="867"/>
      <c r="O158" s="867"/>
      <c r="P158" s="867"/>
      <c r="Q158" s="868"/>
      <c r="R158" s="452"/>
      <c r="S158" s="333"/>
      <c r="T158" s="315">
        <f>T151+T113</f>
        <v>0</v>
      </c>
      <c r="U158" s="100"/>
      <c r="V158" s="315">
        <f>V151+V113</f>
        <v>0</v>
      </c>
      <c r="W158" s="100"/>
      <c r="X158" s="315">
        <f>X151+X113</f>
        <v>0</v>
      </c>
      <c r="Y158" s="100"/>
      <c r="Z158" s="333"/>
      <c r="AA158" s="333"/>
      <c r="AB158" s="333"/>
      <c r="AC158" s="89"/>
    </row>
    <row r="159" spans="1:29" ht="15.75" thickBot="1" x14ac:dyDescent="0.3">
      <c r="A159" s="88"/>
      <c r="F159" s="338"/>
      <c r="G159" s="339"/>
      <c r="H159" s="333"/>
      <c r="I159" s="333"/>
      <c r="J159" s="340"/>
      <c r="K159" s="340"/>
      <c r="L159" s="340"/>
      <c r="M159" s="100"/>
      <c r="N159" s="333"/>
      <c r="O159" s="339"/>
      <c r="P159" s="333"/>
      <c r="Q159" s="333"/>
      <c r="R159" s="100"/>
      <c r="S159" s="333"/>
      <c r="T159" s="100"/>
      <c r="U159" s="100"/>
      <c r="V159" s="100"/>
      <c r="W159" s="100"/>
      <c r="X159" s="333"/>
      <c r="Y159" s="100"/>
      <c r="Z159" s="333"/>
      <c r="AA159" s="333"/>
      <c r="AB159" s="333"/>
      <c r="AC159" s="89"/>
    </row>
    <row r="160" spans="1:29" ht="15.75" thickBot="1" x14ac:dyDescent="0.3">
      <c r="A160" s="88"/>
      <c r="B160" s="883" t="s">
        <v>57</v>
      </c>
      <c r="C160" s="884"/>
      <c r="D160" s="884"/>
      <c r="E160" s="884"/>
      <c r="F160" s="884"/>
      <c r="G160" s="884"/>
      <c r="H160" s="884"/>
      <c r="I160" s="884"/>
      <c r="J160" s="884"/>
      <c r="K160" s="884"/>
      <c r="L160" s="884"/>
      <c r="M160" s="884"/>
      <c r="N160" s="884"/>
      <c r="O160" s="884"/>
      <c r="P160" s="884"/>
      <c r="Q160" s="885"/>
      <c r="R160" s="97"/>
      <c r="S160" s="326"/>
      <c r="T160" s="327">
        <f>VLOOKUP(G6,'dati scheda tecnica'!$A$5:$O$23,4,FALSE)</f>
        <v>2445100</v>
      </c>
      <c r="U160" s="97"/>
      <c r="V160" s="327">
        <f>VLOOKUP(G6,'dati scheda tecnica'!$A$5:$O$23,5,FALSE)</f>
        <v>0</v>
      </c>
      <c r="W160" s="97"/>
      <c r="X160" s="327">
        <f>T160+V160</f>
        <v>2445100</v>
      </c>
      <c r="Y160" s="100"/>
      <c r="Z160" s="333"/>
      <c r="AA160" s="333"/>
      <c r="AB160" s="333"/>
      <c r="AC160" s="89"/>
    </row>
    <row r="161" spans="1:29" ht="15.75" thickBot="1" x14ac:dyDescent="0.3">
      <c r="A161" s="88"/>
      <c r="F161" s="325"/>
      <c r="G161" s="98"/>
      <c r="H161" s="98"/>
      <c r="I161" s="98"/>
      <c r="J161" s="98"/>
      <c r="K161" s="98"/>
      <c r="L161" s="98"/>
      <c r="M161" s="97"/>
      <c r="N161" s="98"/>
      <c r="O161" s="98"/>
      <c r="P161" s="97"/>
      <c r="Q161" s="97"/>
      <c r="R161" s="97"/>
      <c r="S161" s="326"/>
      <c r="T161" s="97"/>
      <c r="U161" s="97"/>
      <c r="V161" s="97"/>
      <c r="W161" s="97"/>
      <c r="X161" s="326"/>
      <c r="Y161" s="100"/>
      <c r="Z161" s="333"/>
      <c r="AA161" s="333"/>
      <c r="AB161" s="333"/>
      <c r="AC161" s="89"/>
    </row>
    <row r="162" spans="1:29" ht="26.25" thickBot="1" x14ac:dyDescent="0.3">
      <c r="A162" s="88"/>
      <c r="B162" s="839" t="s">
        <v>58</v>
      </c>
      <c r="C162" s="840"/>
      <c r="D162" s="840"/>
      <c r="E162" s="840"/>
      <c r="F162" s="840"/>
      <c r="G162" s="840"/>
      <c r="H162" s="840"/>
      <c r="I162" s="840"/>
      <c r="J162" s="840"/>
      <c r="K162" s="840"/>
      <c r="L162" s="840"/>
      <c r="M162" s="840"/>
      <c r="N162" s="840"/>
      <c r="O162" s="840"/>
      <c r="P162" s="840"/>
      <c r="Q162" s="841"/>
      <c r="R162" s="38"/>
      <c r="S162" s="328"/>
      <c r="T162" s="329" t="s">
        <v>59</v>
      </c>
      <c r="U162" s="330"/>
      <c r="V162" s="360" t="s">
        <v>60</v>
      </c>
      <c r="W162" s="330"/>
      <c r="X162" s="331" t="s">
        <v>61</v>
      </c>
      <c r="Y162" s="100"/>
      <c r="Z162" s="333"/>
      <c r="AA162" s="333"/>
      <c r="AB162" s="333"/>
      <c r="AC162" s="89"/>
    </row>
    <row r="163" spans="1:29" ht="15" customHeight="1" x14ac:dyDescent="0.25">
      <c r="A163" s="88"/>
      <c r="B163" s="842"/>
      <c r="C163" s="843"/>
      <c r="D163" s="843"/>
      <c r="E163" s="843"/>
      <c r="F163" s="843"/>
      <c r="G163" s="843"/>
      <c r="H163" s="843"/>
      <c r="I163" s="843"/>
      <c r="J163" s="843"/>
      <c r="K163" s="843"/>
      <c r="L163" s="843"/>
      <c r="M163" s="843"/>
      <c r="N163" s="843"/>
      <c r="O163" s="843"/>
      <c r="P163" s="843"/>
      <c r="Q163" s="844"/>
      <c r="R163" s="1"/>
      <c r="S163" s="332"/>
      <c r="T163" s="99" t="s">
        <v>62</v>
      </c>
      <c r="U163" s="100"/>
      <c r="V163" s="101" t="s">
        <v>63</v>
      </c>
      <c r="W163" s="100"/>
      <c r="X163" s="101" t="s">
        <v>63</v>
      </c>
      <c r="Y163" s="100"/>
      <c r="Z163" s="333"/>
      <c r="AA163" s="333"/>
      <c r="AB163" s="333"/>
    </row>
    <row r="164" spans="1:29" ht="15.75" customHeight="1" thickBot="1" x14ac:dyDescent="0.3">
      <c r="B164" s="845"/>
      <c r="C164" s="846"/>
      <c r="D164" s="846"/>
      <c r="E164" s="846"/>
      <c r="F164" s="846"/>
      <c r="G164" s="846"/>
      <c r="H164" s="846"/>
      <c r="I164" s="846"/>
      <c r="J164" s="846"/>
      <c r="K164" s="846"/>
      <c r="L164" s="846"/>
      <c r="M164" s="846"/>
      <c r="N164" s="846"/>
      <c r="O164" s="846"/>
      <c r="P164" s="846"/>
      <c r="Q164" s="847"/>
      <c r="R164" s="72"/>
      <c r="S164" s="336"/>
      <c r="T164" s="334">
        <f>ABS(T158-T160)</f>
        <v>2445100</v>
      </c>
      <c r="U164" s="337"/>
      <c r="V164" s="334">
        <f>ABS(V158-V160)</f>
        <v>0</v>
      </c>
      <c r="W164" s="337"/>
      <c r="X164" s="334">
        <f>ABS(X158-X160)</f>
        <v>2445100</v>
      </c>
      <c r="Y164" s="451"/>
      <c r="Z164" s="333"/>
      <c r="AA164" s="333"/>
      <c r="AB164" s="333"/>
    </row>
    <row r="165" spans="1:29" ht="15.75" thickBot="1" x14ac:dyDescent="0.3">
      <c r="F165" s="338"/>
      <c r="G165" s="339"/>
      <c r="H165" s="333"/>
      <c r="I165" s="333"/>
      <c r="J165" s="340"/>
      <c r="K165" s="340"/>
      <c r="L165" s="340"/>
      <c r="M165" s="100"/>
      <c r="N165" s="333"/>
      <c r="O165" s="339"/>
      <c r="P165" s="333"/>
      <c r="Q165" s="333"/>
      <c r="R165" s="100"/>
      <c r="S165" s="333"/>
      <c r="T165" s="100"/>
      <c r="U165" s="100"/>
      <c r="V165" s="100"/>
      <c r="W165" s="100"/>
      <c r="X165" s="333"/>
      <c r="Y165" s="100"/>
      <c r="Z165" s="333"/>
      <c r="AA165" s="333"/>
      <c r="AB165" s="333"/>
    </row>
    <row r="166" spans="1:29" ht="15.75" thickBot="1" x14ac:dyDescent="0.3">
      <c r="A166" s="73"/>
      <c r="B166" s="75"/>
      <c r="C166" s="74"/>
      <c r="D166" s="76"/>
      <c r="E166" s="76"/>
      <c r="F166" s="344"/>
      <c r="G166" s="345"/>
      <c r="H166" s="346"/>
      <c r="I166" s="346"/>
      <c r="J166" s="346"/>
      <c r="K166" s="346"/>
      <c r="L166" s="346"/>
      <c r="M166" s="347"/>
      <c r="N166" s="346"/>
      <c r="O166" s="345"/>
      <c r="P166" s="346"/>
      <c r="Q166" s="346"/>
      <c r="R166" s="348"/>
      <c r="S166" s="346"/>
      <c r="T166" s="348"/>
      <c r="U166" s="348"/>
      <c r="V166" s="348"/>
      <c r="W166" s="348"/>
      <c r="X166" s="349"/>
      <c r="Y166" s="348"/>
      <c r="Z166" s="346"/>
      <c r="AA166" s="346"/>
      <c r="AB166" s="346"/>
      <c r="AC166" s="80"/>
    </row>
    <row r="167" spans="1:29" ht="18.75" customHeight="1" thickBot="1" x14ac:dyDescent="0.3">
      <c r="A167" s="46"/>
      <c r="B167" s="901" t="s">
        <v>109</v>
      </c>
      <c r="C167" s="59"/>
      <c r="D167" s="898" t="s">
        <v>9</v>
      </c>
      <c r="E167" s="141"/>
      <c r="F167" s="877" t="s">
        <v>10</v>
      </c>
      <c r="G167" s="878"/>
      <c r="H167" s="879"/>
      <c r="I167" s="5"/>
      <c r="J167" s="805" t="s">
        <v>11</v>
      </c>
      <c r="K167" s="806"/>
      <c r="L167" s="807"/>
      <c r="M167" s="297"/>
      <c r="N167" s="819" t="s">
        <v>12</v>
      </c>
      <c r="O167" s="298"/>
      <c r="P167" s="821" t="s">
        <v>13</v>
      </c>
      <c r="Q167" s="822"/>
      <c r="R167" s="823"/>
      <c r="S167" s="5"/>
      <c r="T167" s="795" t="s">
        <v>14</v>
      </c>
      <c r="U167" s="60"/>
      <c r="V167" s="795" t="s">
        <v>15</v>
      </c>
      <c r="W167" s="297"/>
      <c r="X167" s="795" t="s">
        <v>16</v>
      </c>
      <c r="Y167" s="297"/>
      <c r="Z167" s="819" t="s">
        <v>17</v>
      </c>
      <c r="AA167" s="299"/>
      <c r="AB167" s="819" t="s">
        <v>18</v>
      </c>
      <c r="AC167" s="81"/>
    </row>
    <row r="168" spans="1:29" ht="18.75" customHeight="1" thickBot="1" x14ac:dyDescent="0.3">
      <c r="A168" s="82"/>
      <c r="B168" s="902"/>
      <c r="C168" s="59"/>
      <c r="D168" s="899"/>
      <c r="E168" s="141"/>
      <c r="F168" s="880"/>
      <c r="G168" s="881"/>
      <c r="H168" s="882"/>
      <c r="I168" s="5"/>
      <c r="J168" s="808" t="s">
        <v>19</v>
      </c>
      <c r="K168" s="808" t="s">
        <v>20</v>
      </c>
      <c r="L168" s="857" t="s">
        <v>21</v>
      </c>
      <c r="M168" s="297"/>
      <c r="N168" s="798"/>
      <c r="O168" s="298"/>
      <c r="P168" s="824"/>
      <c r="Q168" s="825"/>
      <c r="R168" s="826"/>
      <c r="S168" s="5"/>
      <c r="T168" s="796"/>
      <c r="U168" s="60"/>
      <c r="V168" s="796"/>
      <c r="W168" s="297"/>
      <c r="X168" s="796"/>
      <c r="Y168" s="297"/>
      <c r="Z168" s="798"/>
      <c r="AA168" s="299"/>
      <c r="AB168" s="798"/>
      <c r="AC168" s="83"/>
    </row>
    <row r="169" spans="1:29" ht="16.5" customHeight="1" thickBot="1" x14ac:dyDescent="0.3">
      <c r="A169" s="46"/>
      <c r="B169" s="902"/>
      <c r="C169" s="60"/>
      <c r="D169" s="900"/>
      <c r="E169" s="141"/>
      <c r="F169" s="869" t="s">
        <v>22</v>
      </c>
      <c r="G169" s="871" t="s">
        <v>23</v>
      </c>
      <c r="H169" s="832" t="s">
        <v>24</v>
      </c>
      <c r="I169" s="5"/>
      <c r="J169" s="809"/>
      <c r="K169" s="809"/>
      <c r="L169" s="858"/>
      <c r="M169" s="60"/>
      <c r="N169" s="798"/>
      <c r="O169" s="298"/>
      <c r="P169" s="827" t="s">
        <v>25</v>
      </c>
      <c r="Q169" s="798" t="s">
        <v>26</v>
      </c>
      <c r="R169" s="798" t="s">
        <v>27</v>
      </c>
      <c r="S169" s="5"/>
      <c r="T169" s="797"/>
      <c r="U169" s="60"/>
      <c r="V169" s="797"/>
      <c r="W169" s="60"/>
      <c r="X169" s="797"/>
      <c r="Y169" s="60"/>
      <c r="Z169" s="820"/>
      <c r="AA169" s="299"/>
      <c r="AB169" s="820"/>
      <c r="AC169" s="81"/>
    </row>
    <row r="170" spans="1:29" ht="40.5" customHeight="1" x14ac:dyDescent="0.25">
      <c r="A170" s="46"/>
      <c r="B170" s="902"/>
      <c r="C170" s="61"/>
      <c r="D170" s="137" t="s">
        <v>28</v>
      </c>
      <c r="E170" s="138"/>
      <c r="F170" s="869"/>
      <c r="G170" s="871"/>
      <c r="H170" s="832"/>
      <c r="I170" s="5"/>
      <c r="J170" s="809"/>
      <c r="K170" s="809"/>
      <c r="L170" s="858"/>
      <c r="M170" s="61"/>
      <c r="N170" s="798"/>
      <c r="O170" s="300"/>
      <c r="P170" s="827"/>
      <c r="Q170" s="798"/>
      <c r="R170" s="798"/>
      <c r="S170" s="5"/>
      <c r="T170" s="793" t="s">
        <v>29</v>
      </c>
      <c r="U170" s="301"/>
      <c r="V170" s="793" t="s">
        <v>29</v>
      </c>
      <c r="W170" s="61"/>
      <c r="X170" s="793" t="s">
        <v>29</v>
      </c>
      <c r="Y170" s="61"/>
      <c r="Z170" s="302" t="s">
        <v>30</v>
      </c>
      <c r="AA170" s="61"/>
      <c r="AB170" s="302" t="s">
        <v>30</v>
      </c>
      <c r="AC170" s="81"/>
    </row>
    <row r="171" spans="1:29" ht="26.25" thickBot="1" x14ac:dyDescent="0.3">
      <c r="A171" s="47"/>
      <c r="B171" s="902"/>
      <c r="C171" s="62"/>
      <c r="D171" s="138"/>
      <c r="E171" s="138"/>
      <c r="F171" s="870"/>
      <c r="G171" s="872"/>
      <c r="H171" s="353" t="s">
        <v>31</v>
      </c>
      <c r="I171" s="5"/>
      <c r="J171" s="303" t="s">
        <v>110</v>
      </c>
      <c r="K171" s="304" t="s">
        <v>33</v>
      </c>
      <c r="L171" s="859"/>
      <c r="M171" s="301"/>
      <c r="N171" s="799"/>
      <c r="O171" s="300"/>
      <c r="P171" s="828"/>
      <c r="Q171" s="799"/>
      <c r="R171" s="799"/>
      <c r="S171" s="300"/>
      <c r="T171" s="794"/>
      <c r="U171" s="301"/>
      <c r="V171" s="794"/>
      <c r="W171" s="301"/>
      <c r="X171" s="794"/>
      <c r="Y171" s="301"/>
      <c r="Z171" s="305" t="s">
        <v>34</v>
      </c>
      <c r="AA171" s="306"/>
      <c r="AB171" s="305" t="s">
        <v>34</v>
      </c>
      <c r="AC171" s="84"/>
    </row>
    <row r="172" spans="1:29" ht="15.75" x14ac:dyDescent="0.25">
      <c r="A172" s="48"/>
      <c r="B172" s="902"/>
      <c r="C172" s="63"/>
      <c r="D172" s="139"/>
      <c r="E172" s="139"/>
      <c r="F172" s="307"/>
      <c r="G172" s="308"/>
      <c r="H172" s="308"/>
      <c r="I172" s="309"/>
      <c r="J172" s="309"/>
      <c r="K172" s="309"/>
      <c r="L172" s="309"/>
      <c r="M172" s="310"/>
      <c r="N172" s="308"/>
      <c r="O172" s="308"/>
      <c r="P172" s="311" t="s">
        <v>35</v>
      </c>
      <c r="Q172" s="311" t="s">
        <v>35</v>
      </c>
      <c r="R172" s="310"/>
      <c r="S172" s="309"/>
      <c r="T172" s="310"/>
      <c r="U172" s="310"/>
      <c r="V172" s="310"/>
      <c r="W172" s="310"/>
      <c r="X172" s="309"/>
      <c r="Y172" s="310"/>
      <c r="Z172" s="309"/>
      <c r="AA172" s="309"/>
      <c r="AB172" s="309"/>
      <c r="AC172" s="85"/>
    </row>
    <row r="173" spans="1:29" ht="18" x14ac:dyDescent="0.25">
      <c r="A173" s="49"/>
      <c r="B173" s="902"/>
      <c r="C173" s="64"/>
      <c r="D173" s="144" t="s">
        <v>111</v>
      </c>
      <c r="E173" s="141"/>
      <c r="F173" s="372"/>
      <c r="G173" s="372"/>
      <c r="H173" s="379"/>
      <c r="I173" s="373"/>
      <c r="J173" s="385"/>
      <c r="K173" s="374"/>
      <c r="L173" s="375" t="s">
        <v>35</v>
      </c>
      <c r="M173" s="376"/>
      <c r="N173" s="380">
        <v>0</v>
      </c>
      <c r="O173" s="373"/>
      <c r="P173" s="380">
        <v>0</v>
      </c>
      <c r="Q173" s="381"/>
      <c r="R173" s="377" t="str">
        <f>IF(P173&lt;=0.05*N173,"0K","NON AMMISSIBILE")</f>
        <v>0K</v>
      </c>
      <c r="S173" s="378"/>
      <c r="T173" s="382">
        <f t="shared" ref="T173" si="27">P173+N173</f>
        <v>0</v>
      </c>
      <c r="U173" s="376"/>
      <c r="V173" s="380">
        <v>0</v>
      </c>
      <c r="W173" s="376"/>
      <c r="X173" s="382">
        <f>T173+V173</f>
        <v>0</v>
      </c>
      <c r="Y173" s="376"/>
      <c r="Z173" s="383"/>
      <c r="AA173" s="384"/>
      <c r="AB173" s="383"/>
      <c r="AC173" s="86"/>
    </row>
    <row r="174" spans="1:29" ht="18" x14ac:dyDescent="0.25">
      <c r="A174" s="49"/>
      <c r="B174" s="902"/>
      <c r="C174" s="64"/>
      <c r="D174" s="144" t="s">
        <v>112</v>
      </c>
      <c r="E174" s="141"/>
      <c r="F174" s="372"/>
      <c r="G174" s="372"/>
      <c r="H174" s="379"/>
      <c r="I174" s="373"/>
      <c r="J174" s="385"/>
      <c r="K174" s="374"/>
      <c r="L174" s="375" t="s">
        <v>35</v>
      </c>
      <c r="M174" s="376"/>
      <c r="N174" s="380">
        <v>0</v>
      </c>
      <c r="O174" s="373"/>
      <c r="P174" s="380">
        <v>0</v>
      </c>
      <c r="Q174" s="381"/>
      <c r="R174" s="377" t="str">
        <f t="shared" ref="R174:R202" si="28">IF(P174&lt;=0.05*N174,"0K","NON AMMISSIBILE")</f>
        <v>0K</v>
      </c>
      <c r="S174" s="378"/>
      <c r="T174" s="382">
        <f t="shared" ref="T174:T202" si="29">P174+N174</f>
        <v>0</v>
      </c>
      <c r="U174" s="376"/>
      <c r="V174" s="380">
        <v>0</v>
      </c>
      <c r="W174" s="376"/>
      <c r="X174" s="382">
        <f t="shared" ref="X174:X202" si="30">T174+V174</f>
        <v>0</v>
      </c>
      <c r="Y174" s="376"/>
      <c r="Z174" s="383"/>
      <c r="AA174" s="384"/>
      <c r="AB174" s="383"/>
      <c r="AC174" s="86"/>
    </row>
    <row r="175" spans="1:29" ht="18" x14ac:dyDescent="0.25">
      <c r="A175" s="49"/>
      <c r="B175" s="902"/>
      <c r="C175" s="64"/>
      <c r="D175" s="144" t="s">
        <v>113</v>
      </c>
      <c r="E175" s="141"/>
      <c r="F175" s="372"/>
      <c r="G175" s="372"/>
      <c r="H175" s="379"/>
      <c r="I175" s="373"/>
      <c r="J175" s="385"/>
      <c r="K175" s="374"/>
      <c r="L175" s="375" t="s">
        <v>35</v>
      </c>
      <c r="M175" s="376"/>
      <c r="N175" s="380">
        <v>0</v>
      </c>
      <c r="O175" s="373"/>
      <c r="P175" s="380">
        <v>0</v>
      </c>
      <c r="Q175" s="381"/>
      <c r="R175" s="377" t="str">
        <f t="shared" si="28"/>
        <v>0K</v>
      </c>
      <c r="S175" s="378"/>
      <c r="T175" s="382">
        <f t="shared" si="29"/>
        <v>0</v>
      </c>
      <c r="U175" s="376"/>
      <c r="V175" s="380">
        <v>0</v>
      </c>
      <c r="W175" s="376"/>
      <c r="X175" s="382">
        <f t="shared" si="30"/>
        <v>0</v>
      </c>
      <c r="Y175" s="376"/>
      <c r="Z175" s="383"/>
      <c r="AA175" s="384"/>
      <c r="AB175" s="383"/>
      <c r="AC175" s="86"/>
    </row>
    <row r="176" spans="1:29" ht="18" x14ac:dyDescent="0.25">
      <c r="A176" s="49"/>
      <c r="B176" s="902"/>
      <c r="C176" s="64"/>
      <c r="D176" s="144" t="s">
        <v>114</v>
      </c>
      <c r="E176" s="141"/>
      <c r="F176" s="372"/>
      <c r="G176" s="372"/>
      <c r="H176" s="379"/>
      <c r="I176" s="373"/>
      <c r="J176" s="385"/>
      <c r="K176" s="374"/>
      <c r="L176" s="375" t="s">
        <v>35</v>
      </c>
      <c r="M176" s="376"/>
      <c r="N176" s="380">
        <v>0</v>
      </c>
      <c r="O176" s="373"/>
      <c r="P176" s="380">
        <v>0</v>
      </c>
      <c r="Q176" s="381"/>
      <c r="R176" s="377" t="str">
        <f t="shared" si="28"/>
        <v>0K</v>
      </c>
      <c r="S176" s="378"/>
      <c r="T176" s="382">
        <f t="shared" si="29"/>
        <v>0</v>
      </c>
      <c r="U176" s="376"/>
      <c r="V176" s="380">
        <v>0</v>
      </c>
      <c r="W176" s="376"/>
      <c r="X176" s="382">
        <f t="shared" si="30"/>
        <v>0</v>
      </c>
      <c r="Y176" s="376"/>
      <c r="Z176" s="383"/>
      <c r="AA176" s="384"/>
      <c r="AB176" s="383"/>
      <c r="AC176" s="86"/>
    </row>
    <row r="177" spans="1:29" ht="18" x14ac:dyDescent="0.25">
      <c r="A177" s="49"/>
      <c r="B177" s="902"/>
      <c r="C177" s="64"/>
      <c r="D177" s="144" t="s">
        <v>115</v>
      </c>
      <c r="E177" s="141"/>
      <c r="F177" s="372"/>
      <c r="G177" s="372"/>
      <c r="H177" s="379"/>
      <c r="I177" s="373"/>
      <c r="J177" s="385"/>
      <c r="K177" s="374"/>
      <c r="L177" s="375" t="s">
        <v>35</v>
      </c>
      <c r="M177" s="376"/>
      <c r="N177" s="380">
        <v>0</v>
      </c>
      <c r="O177" s="373"/>
      <c r="P177" s="380">
        <v>0</v>
      </c>
      <c r="Q177" s="381"/>
      <c r="R177" s="377" t="str">
        <f t="shared" si="28"/>
        <v>0K</v>
      </c>
      <c r="S177" s="378"/>
      <c r="T177" s="382">
        <f t="shared" si="29"/>
        <v>0</v>
      </c>
      <c r="U177" s="376"/>
      <c r="V177" s="380">
        <v>0</v>
      </c>
      <c r="W177" s="376"/>
      <c r="X177" s="382">
        <f t="shared" si="30"/>
        <v>0</v>
      </c>
      <c r="Y177" s="376"/>
      <c r="Z177" s="383"/>
      <c r="AA177" s="384"/>
      <c r="AB177" s="383"/>
      <c r="AC177" s="86"/>
    </row>
    <row r="178" spans="1:29" ht="18" x14ac:dyDescent="0.25">
      <c r="A178" s="49"/>
      <c r="B178" s="902"/>
      <c r="C178" s="64"/>
      <c r="D178" s="144" t="s">
        <v>116</v>
      </c>
      <c r="E178" s="141"/>
      <c r="F178" s="372"/>
      <c r="G178" s="372"/>
      <c r="H178" s="379"/>
      <c r="I178" s="373"/>
      <c r="J178" s="385"/>
      <c r="K178" s="374"/>
      <c r="L178" s="375" t="s">
        <v>35</v>
      </c>
      <c r="M178" s="376"/>
      <c r="N178" s="380">
        <v>0</v>
      </c>
      <c r="O178" s="373"/>
      <c r="P178" s="380">
        <v>0</v>
      </c>
      <c r="Q178" s="381"/>
      <c r="R178" s="377" t="str">
        <f t="shared" si="28"/>
        <v>0K</v>
      </c>
      <c r="S178" s="378"/>
      <c r="T178" s="382">
        <f t="shared" si="29"/>
        <v>0</v>
      </c>
      <c r="U178" s="376"/>
      <c r="V178" s="380">
        <v>0</v>
      </c>
      <c r="W178" s="376"/>
      <c r="X178" s="382">
        <f t="shared" si="30"/>
        <v>0</v>
      </c>
      <c r="Y178" s="376"/>
      <c r="Z178" s="383"/>
      <c r="AA178" s="384"/>
      <c r="AB178" s="383"/>
      <c r="AC178" s="86"/>
    </row>
    <row r="179" spans="1:29" ht="18" x14ac:dyDescent="0.25">
      <c r="A179" s="49"/>
      <c r="B179" s="902"/>
      <c r="C179" s="64"/>
      <c r="D179" s="144" t="s">
        <v>117</v>
      </c>
      <c r="E179" s="141"/>
      <c r="F179" s="372"/>
      <c r="G179" s="372"/>
      <c r="H179" s="379"/>
      <c r="I179" s="373"/>
      <c r="J179" s="385"/>
      <c r="K179" s="374"/>
      <c r="L179" s="375" t="s">
        <v>35</v>
      </c>
      <c r="M179" s="376"/>
      <c r="N179" s="380">
        <v>0</v>
      </c>
      <c r="O179" s="373"/>
      <c r="P179" s="380">
        <v>0</v>
      </c>
      <c r="Q179" s="381"/>
      <c r="R179" s="377" t="str">
        <f t="shared" si="28"/>
        <v>0K</v>
      </c>
      <c r="S179" s="378"/>
      <c r="T179" s="382">
        <f t="shared" si="29"/>
        <v>0</v>
      </c>
      <c r="U179" s="376"/>
      <c r="V179" s="380">
        <v>0</v>
      </c>
      <c r="W179" s="376"/>
      <c r="X179" s="382">
        <f t="shared" si="30"/>
        <v>0</v>
      </c>
      <c r="Y179" s="376"/>
      <c r="Z179" s="383"/>
      <c r="AA179" s="384"/>
      <c r="AB179" s="383"/>
      <c r="AC179" s="86"/>
    </row>
    <row r="180" spans="1:29" ht="18" x14ac:dyDescent="0.25">
      <c r="A180" s="49"/>
      <c r="B180" s="902"/>
      <c r="C180" s="64"/>
      <c r="D180" s="144" t="s">
        <v>118</v>
      </c>
      <c r="E180" s="141"/>
      <c r="F180" s="372"/>
      <c r="G180" s="372"/>
      <c r="H180" s="379"/>
      <c r="I180" s="373"/>
      <c r="J180" s="385"/>
      <c r="K180" s="374"/>
      <c r="L180" s="375" t="s">
        <v>35</v>
      </c>
      <c r="M180" s="376"/>
      <c r="N180" s="380">
        <v>0</v>
      </c>
      <c r="O180" s="373"/>
      <c r="P180" s="380">
        <v>0</v>
      </c>
      <c r="Q180" s="381"/>
      <c r="R180" s="377" t="str">
        <f t="shared" si="28"/>
        <v>0K</v>
      </c>
      <c r="S180" s="378"/>
      <c r="T180" s="382">
        <f t="shared" si="29"/>
        <v>0</v>
      </c>
      <c r="U180" s="376"/>
      <c r="V180" s="380">
        <v>0</v>
      </c>
      <c r="W180" s="376"/>
      <c r="X180" s="382">
        <f t="shared" si="30"/>
        <v>0</v>
      </c>
      <c r="Y180" s="376"/>
      <c r="Z180" s="383"/>
      <c r="AA180" s="384"/>
      <c r="AB180" s="383"/>
      <c r="AC180" s="86"/>
    </row>
    <row r="181" spans="1:29" ht="18" x14ac:dyDescent="0.25">
      <c r="A181" s="49"/>
      <c r="B181" s="902"/>
      <c r="C181" s="64"/>
      <c r="D181" s="144" t="s">
        <v>119</v>
      </c>
      <c r="E181" s="141"/>
      <c r="F181" s="372"/>
      <c r="G181" s="372"/>
      <c r="H181" s="379"/>
      <c r="I181" s="373"/>
      <c r="J181" s="385"/>
      <c r="K181" s="374"/>
      <c r="L181" s="375" t="s">
        <v>35</v>
      </c>
      <c r="M181" s="376"/>
      <c r="N181" s="380">
        <v>0</v>
      </c>
      <c r="O181" s="373"/>
      <c r="P181" s="380">
        <v>0</v>
      </c>
      <c r="Q181" s="381"/>
      <c r="R181" s="377" t="str">
        <f t="shared" si="28"/>
        <v>0K</v>
      </c>
      <c r="S181" s="378"/>
      <c r="T181" s="382">
        <f t="shared" si="29"/>
        <v>0</v>
      </c>
      <c r="U181" s="376"/>
      <c r="V181" s="380">
        <v>0</v>
      </c>
      <c r="W181" s="376"/>
      <c r="X181" s="382">
        <f t="shared" si="30"/>
        <v>0</v>
      </c>
      <c r="Y181" s="376"/>
      <c r="Z181" s="383"/>
      <c r="AA181" s="384"/>
      <c r="AB181" s="383"/>
      <c r="AC181" s="86"/>
    </row>
    <row r="182" spans="1:29" ht="18" x14ac:dyDescent="0.25">
      <c r="A182" s="49"/>
      <c r="B182" s="902"/>
      <c r="C182" s="64"/>
      <c r="D182" s="144" t="s">
        <v>120</v>
      </c>
      <c r="E182" s="141"/>
      <c r="F182" s="372"/>
      <c r="G182" s="372"/>
      <c r="H182" s="379"/>
      <c r="I182" s="373"/>
      <c r="J182" s="385"/>
      <c r="K182" s="374"/>
      <c r="L182" s="375" t="s">
        <v>35</v>
      </c>
      <c r="M182" s="376"/>
      <c r="N182" s="380">
        <v>0</v>
      </c>
      <c r="O182" s="373"/>
      <c r="P182" s="380">
        <v>0</v>
      </c>
      <c r="Q182" s="381"/>
      <c r="R182" s="377" t="str">
        <f t="shared" si="28"/>
        <v>0K</v>
      </c>
      <c r="S182" s="378"/>
      <c r="T182" s="382">
        <f t="shared" si="29"/>
        <v>0</v>
      </c>
      <c r="U182" s="376"/>
      <c r="V182" s="380">
        <v>0</v>
      </c>
      <c r="W182" s="376"/>
      <c r="X182" s="382">
        <f t="shared" si="30"/>
        <v>0</v>
      </c>
      <c r="Y182" s="376"/>
      <c r="Z182" s="383"/>
      <c r="AA182" s="384"/>
      <c r="AB182" s="383"/>
      <c r="AC182" s="86"/>
    </row>
    <row r="183" spans="1:29" ht="18" x14ac:dyDescent="0.25">
      <c r="A183" s="49"/>
      <c r="B183" s="902"/>
      <c r="C183" s="64"/>
      <c r="D183" s="144" t="s">
        <v>121</v>
      </c>
      <c r="E183" s="141"/>
      <c r="F183" s="372"/>
      <c r="G183" s="372"/>
      <c r="H183" s="379"/>
      <c r="I183" s="373"/>
      <c r="J183" s="385"/>
      <c r="K183" s="374"/>
      <c r="L183" s="375" t="s">
        <v>35</v>
      </c>
      <c r="M183" s="376"/>
      <c r="N183" s="380">
        <v>0</v>
      </c>
      <c r="O183" s="373"/>
      <c r="P183" s="380">
        <v>0</v>
      </c>
      <c r="Q183" s="381"/>
      <c r="R183" s="377" t="str">
        <f t="shared" si="28"/>
        <v>0K</v>
      </c>
      <c r="S183" s="378"/>
      <c r="T183" s="382">
        <f t="shared" si="29"/>
        <v>0</v>
      </c>
      <c r="U183" s="376"/>
      <c r="V183" s="380">
        <v>0</v>
      </c>
      <c r="W183" s="376"/>
      <c r="X183" s="382">
        <f t="shared" si="30"/>
        <v>0</v>
      </c>
      <c r="Y183" s="376"/>
      <c r="Z183" s="383"/>
      <c r="AA183" s="384"/>
      <c r="AB183" s="383"/>
      <c r="AC183" s="86"/>
    </row>
    <row r="184" spans="1:29" ht="18" x14ac:dyDescent="0.25">
      <c r="A184" s="49"/>
      <c r="B184" s="902"/>
      <c r="C184" s="64"/>
      <c r="D184" s="144" t="s">
        <v>122</v>
      </c>
      <c r="E184" s="141"/>
      <c r="F184" s="372"/>
      <c r="G184" s="372"/>
      <c r="H184" s="379"/>
      <c r="I184" s="373"/>
      <c r="J184" s="385"/>
      <c r="K184" s="374"/>
      <c r="L184" s="375" t="s">
        <v>35</v>
      </c>
      <c r="M184" s="376"/>
      <c r="N184" s="380">
        <v>0</v>
      </c>
      <c r="O184" s="373"/>
      <c r="P184" s="380">
        <v>0</v>
      </c>
      <c r="Q184" s="381"/>
      <c r="R184" s="377" t="str">
        <f t="shared" si="28"/>
        <v>0K</v>
      </c>
      <c r="S184" s="378"/>
      <c r="T184" s="382">
        <f t="shared" si="29"/>
        <v>0</v>
      </c>
      <c r="U184" s="376"/>
      <c r="V184" s="380">
        <v>0</v>
      </c>
      <c r="W184" s="376"/>
      <c r="X184" s="382">
        <f t="shared" si="30"/>
        <v>0</v>
      </c>
      <c r="Y184" s="376"/>
      <c r="Z184" s="383"/>
      <c r="AA184" s="384"/>
      <c r="AB184" s="383"/>
      <c r="AC184" s="86"/>
    </row>
    <row r="185" spans="1:29" ht="18" x14ac:dyDescent="0.25">
      <c r="A185" s="49"/>
      <c r="B185" s="902"/>
      <c r="C185" s="64"/>
      <c r="D185" s="144" t="s">
        <v>123</v>
      </c>
      <c r="E185" s="141"/>
      <c r="F185" s="372"/>
      <c r="G185" s="372"/>
      <c r="H185" s="379"/>
      <c r="I185" s="373"/>
      <c r="J185" s="385"/>
      <c r="K185" s="374"/>
      <c r="L185" s="375" t="s">
        <v>35</v>
      </c>
      <c r="M185" s="376"/>
      <c r="N185" s="380">
        <v>0</v>
      </c>
      <c r="O185" s="373"/>
      <c r="P185" s="380">
        <v>0</v>
      </c>
      <c r="Q185" s="381"/>
      <c r="R185" s="377" t="str">
        <f t="shared" si="28"/>
        <v>0K</v>
      </c>
      <c r="S185" s="378"/>
      <c r="T185" s="382">
        <f t="shared" si="29"/>
        <v>0</v>
      </c>
      <c r="U185" s="376"/>
      <c r="V185" s="380">
        <v>0</v>
      </c>
      <c r="W185" s="376"/>
      <c r="X185" s="382">
        <f t="shared" si="30"/>
        <v>0</v>
      </c>
      <c r="Y185" s="376"/>
      <c r="Z185" s="383"/>
      <c r="AA185" s="384"/>
      <c r="AB185" s="383"/>
      <c r="AC185" s="86"/>
    </row>
    <row r="186" spans="1:29" ht="18" x14ac:dyDescent="0.25">
      <c r="A186" s="49"/>
      <c r="B186" s="902"/>
      <c r="C186" s="64"/>
      <c r="D186" s="144" t="s">
        <v>124</v>
      </c>
      <c r="E186" s="141"/>
      <c r="F186" s="372"/>
      <c r="G186" s="372"/>
      <c r="H186" s="379"/>
      <c r="I186" s="373"/>
      <c r="J186" s="385"/>
      <c r="K186" s="374"/>
      <c r="L186" s="375" t="s">
        <v>35</v>
      </c>
      <c r="M186" s="376"/>
      <c r="N186" s="380">
        <v>0</v>
      </c>
      <c r="O186" s="373"/>
      <c r="P186" s="380">
        <v>0</v>
      </c>
      <c r="Q186" s="381"/>
      <c r="R186" s="377" t="str">
        <f t="shared" si="28"/>
        <v>0K</v>
      </c>
      <c r="S186" s="378"/>
      <c r="T186" s="382">
        <f t="shared" si="29"/>
        <v>0</v>
      </c>
      <c r="U186" s="376"/>
      <c r="V186" s="380">
        <v>0</v>
      </c>
      <c r="W186" s="376"/>
      <c r="X186" s="382">
        <f t="shared" si="30"/>
        <v>0</v>
      </c>
      <c r="Y186" s="376"/>
      <c r="Z186" s="383"/>
      <c r="AA186" s="384"/>
      <c r="AB186" s="383"/>
      <c r="AC186" s="86"/>
    </row>
    <row r="187" spans="1:29" ht="18" x14ac:dyDescent="0.25">
      <c r="A187" s="49"/>
      <c r="B187" s="902"/>
      <c r="C187" s="64"/>
      <c r="D187" s="144" t="s">
        <v>125</v>
      </c>
      <c r="E187" s="141"/>
      <c r="F187" s="372"/>
      <c r="G187" s="372"/>
      <c r="H187" s="379"/>
      <c r="I187" s="373"/>
      <c r="J187" s="385"/>
      <c r="K187" s="374"/>
      <c r="L187" s="375" t="s">
        <v>35</v>
      </c>
      <c r="M187" s="376"/>
      <c r="N187" s="380">
        <v>0</v>
      </c>
      <c r="O187" s="373"/>
      <c r="P187" s="380">
        <v>0</v>
      </c>
      <c r="Q187" s="381"/>
      <c r="R187" s="377" t="str">
        <f t="shared" si="28"/>
        <v>0K</v>
      </c>
      <c r="S187" s="378"/>
      <c r="T187" s="382">
        <f t="shared" si="29"/>
        <v>0</v>
      </c>
      <c r="U187" s="376"/>
      <c r="V187" s="380">
        <v>0</v>
      </c>
      <c r="W187" s="376"/>
      <c r="X187" s="382">
        <f t="shared" si="30"/>
        <v>0</v>
      </c>
      <c r="Y187" s="376"/>
      <c r="Z187" s="383"/>
      <c r="AA187" s="384"/>
      <c r="AB187" s="383"/>
      <c r="AC187" s="86"/>
    </row>
    <row r="188" spans="1:29" ht="18" x14ac:dyDescent="0.25">
      <c r="A188" s="49"/>
      <c r="B188" s="902"/>
      <c r="C188" s="64"/>
      <c r="D188" s="144" t="s">
        <v>126</v>
      </c>
      <c r="E188" s="141"/>
      <c r="F188" s="372"/>
      <c r="G188" s="372"/>
      <c r="H188" s="379"/>
      <c r="I188" s="373"/>
      <c r="J188" s="385"/>
      <c r="K188" s="374"/>
      <c r="L188" s="375" t="s">
        <v>35</v>
      </c>
      <c r="M188" s="376"/>
      <c r="N188" s="380">
        <v>0</v>
      </c>
      <c r="O188" s="373"/>
      <c r="P188" s="380">
        <v>0</v>
      </c>
      <c r="Q188" s="381"/>
      <c r="R188" s="377" t="str">
        <f t="shared" si="28"/>
        <v>0K</v>
      </c>
      <c r="S188" s="378"/>
      <c r="T188" s="382">
        <f t="shared" si="29"/>
        <v>0</v>
      </c>
      <c r="U188" s="376"/>
      <c r="V188" s="380">
        <v>0</v>
      </c>
      <c r="W188" s="376"/>
      <c r="X188" s="382">
        <f t="shared" si="30"/>
        <v>0</v>
      </c>
      <c r="Y188" s="376"/>
      <c r="Z188" s="383"/>
      <c r="AA188" s="384"/>
      <c r="AB188" s="383"/>
      <c r="AC188" s="86"/>
    </row>
    <row r="189" spans="1:29" ht="18" x14ac:dyDescent="0.25">
      <c r="A189" s="49"/>
      <c r="B189" s="902"/>
      <c r="C189" s="64"/>
      <c r="D189" s="144" t="s">
        <v>127</v>
      </c>
      <c r="E189" s="141"/>
      <c r="F189" s="372"/>
      <c r="G189" s="372"/>
      <c r="H189" s="379"/>
      <c r="I189" s="373"/>
      <c r="J189" s="385"/>
      <c r="K189" s="374"/>
      <c r="L189" s="375" t="s">
        <v>35</v>
      </c>
      <c r="M189" s="376"/>
      <c r="N189" s="380">
        <v>0</v>
      </c>
      <c r="O189" s="373"/>
      <c r="P189" s="380">
        <v>0</v>
      </c>
      <c r="Q189" s="381"/>
      <c r="R189" s="377" t="str">
        <f t="shared" si="28"/>
        <v>0K</v>
      </c>
      <c r="S189" s="378"/>
      <c r="T189" s="382">
        <f t="shared" si="29"/>
        <v>0</v>
      </c>
      <c r="U189" s="376"/>
      <c r="V189" s="380">
        <v>0</v>
      </c>
      <c r="W189" s="376"/>
      <c r="X189" s="382">
        <f t="shared" si="30"/>
        <v>0</v>
      </c>
      <c r="Y189" s="376"/>
      <c r="Z189" s="383"/>
      <c r="AA189" s="384"/>
      <c r="AB189" s="383"/>
      <c r="AC189" s="86"/>
    </row>
    <row r="190" spans="1:29" ht="18" x14ac:dyDescent="0.25">
      <c r="A190" s="49"/>
      <c r="B190" s="902"/>
      <c r="C190" s="64"/>
      <c r="D190" s="144" t="s">
        <v>128</v>
      </c>
      <c r="E190" s="141"/>
      <c r="F190" s="372"/>
      <c r="G190" s="372"/>
      <c r="H190" s="379"/>
      <c r="I190" s="373"/>
      <c r="J190" s="385"/>
      <c r="K190" s="374"/>
      <c r="L190" s="375" t="s">
        <v>35</v>
      </c>
      <c r="M190" s="376"/>
      <c r="N190" s="380">
        <v>0</v>
      </c>
      <c r="O190" s="373"/>
      <c r="P190" s="380">
        <v>0</v>
      </c>
      <c r="Q190" s="381"/>
      <c r="R190" s="377" t="str">
        <f t="shared" si="28"/>
        <v>0K</v>
      </c>
      <c r="S190" s="378"/>
      <c r="T190" s="382">
        <f t="shared" si="29"/>
        <v>0</v>
      </c>
      <c r="U190" s="376"/>
      <c r="V190" s="380">
        <v>0</v>
      </c>
      <c r="W190" s="376"/>
      <c r="X190" s="382">
        <f t="shared" si="30"/>
        <v>0</v>
      </c>
      <c r="Y190" s="376"/>
      <c r="Z190" s="383"/>
      <c r="AA190" s="384"/>
      <c r="AB190" s="383"/>
      <c r="AC190" s="86"/>
    </row>
    <row r="191" spans="1:29" ht="18" x14ac:dyDescent="0.25">
      <c r="A191" s="49"/>
      <c r="B191" s="902"/>
      <c r="C191" s="64"/>
      <c r="D191" s="144" t="s">
        <v>129</v>
      </c>
      <c r="E191" s="141"/>
      <c r="F191" s="372"/>
      <c r="G191" s="372"/>
      <c r="H191" s="379"/>
      <c r="I191" s="373"/>
      <c r="J191" s="385"/>
      <c r="K191" s="374"/>
      <c r="L191" s="375" t="s">
        <v>35</v>
      </c>
      <c r="M191" s="376"/>
      <c r="N191" s="380">
        <v>0</v>
      </c>
      <c r="O191" s="373"/>
      <c r="P191" s="380">
        <v>0</v>
      </c>
      <c r="Q191" s="381"/>
      <c r="R191" s="377" t="str">
        <f t="shared" si="28"/>
        <v>0K</v>
      </c>
      <c r="S191" s="378"/>
      <c r="T191" s="382">
        <f t="shared" si="29"/>
        <v>0</v>
      </c>
      <c r="U191" s="376"/>
      <c r="V191" s="380">
        <v>0</v>
      </c>
      <c r="W191" s="376"/>
      <c r="X191" s="382">
        <f t="shared" si="30"/>
        <v>0</v>
      </c>
      <c r="Y191" s="376"/>
      <c r="Z191" s="383"/>
      <c r="AA191" s="384"/>
      <c r="AB191" s="383"/>
      <c r="AC191" s="86"/>
    </row>
    <row r="192" spans="1:29" ht="18" x14ac:dyDescent="0.25">
      <c r="A192" s="49"/>
      <c r="B192" s="902"/>
      <c r="C192" s="64"/>
      <c r="D192" s="144" t="s">
        <v>130</v>
      </c>
      <c r="E192" s="141"/>
      <c r="F192" s="372"/>
      <c r="G192" s="372"/>
      <c r="H192" s="379"/>
      <c r="I192" s="373"/>
      <c r="J192" s="385"/>
      <c r="K192" s="374"/>
      <c r="L192" s="375" t="s">
        <v>35</v>
      </c>
      <c r="M192" s="376"/>
      <c r="N192" s="380">
        <v>0</v>
      </c>
      <c r="O192" s="373"/>
      <c r="P192" s="380">
        <v>0</v>
      </c>
      <c r="Q192" s="381"/>
      <c r="R192" s="377" t="str">
        <f t="shared" si="28"/>
        <v>0K</v>
      </c>
      <c r="S192" s="378"/>
      <c r="T192" s="382">
        <f t="shared" si="29"/>
        <v>0</v>
      </c>
      <c r="U192" s="376"/>
      <c r="V192" s="380">
        <v>0</v>
      </c>
      <c r="W192" s="376"/>
      <c r="X192" s="382">
        <f t="shared" si="30"/>
        <v>0</v>
      </c>
      <c r="Y192" s="376"/>
      <c r="Z192" s="383"/>
      <c r="AA192" s="384"/>
      <c r="AB192" s="383"/>
      <c r="AC192" s="86"/>
    </row>
    <row r="193" spans="1:29" ht="18" x14ac:dyDescent="0.25">
      <c r="A193" s="49"/>
      <c r="B193" s="902"/>
      <c r="C193" s="64"/>
      <c r="D193" s="144" t="s">
        <v>533</v>
      </c>
      <c r="E193" s="141"/>
      <c r="F193" s="372"/>
      <c r="G193" s="372"/>
      <c r="H193" s="379"/>
      <c r="I193" s="373"/>
      <c r="J193" s="385"/>
      <c r="K193" s="374"/>
      <c r="L193" s="375" t="s">
        <v>35</v>
      </c>
      <c r="M193" s="376"/>
      <c r="N193" s="380">
        <v>0</v>
      </c>
      <c r="O193" s="373"/>
      <c r="P193" s="380">
        <v>0</v>
      </c>
      <c r="Q193" s="381"/>
      <c r="R193" s="377" t="str">
        <f t="shared" si="28"/>
        <v>0K</v>
      </c>
      <c r="S193" s="378"/>
      <c r="T193" s="382">
        <f t="shared" si="29"/>
        <v>0</v>
      </c>
      <c r="U193" s="376"/>
      <c r="V193" s="380">
        <v>0</v>
      </c>
      <c r="W193" s="376"/>
      <c r="X193" s="382">
        <f t="shared" si="30"/>
        <v>0</v>
      </c>
      <c r="Y193" s="376"/>
      <c r="Z193" s="383"/>
      <c r="AA193" s="384"/>
      <c r="AB193" s="383"/>
      <c r="AC193" s="86"/>
    </row>
    <row r="194" spans="1:29" ht="18" x14ac:dyDescent="0.25">
      <c r="A194" s="49"/>
      <c r="B194" s="902"/>
      <c r="C194" s="64"/>
      <c r="D194" s="144" t="s">
        <v>534</v>
      </c>
      <c r="E194" s="141"/>
      <c r="F194" s="372"/>
      <c r="G194" s="372"/>
      <c r="H194" s="379"/>
      <c r="I194" s="373"/>
      <c r="J194" s="385"/>
      <c r="K194" s="374"/>
      <c r="L194" s="375" t="s">
        <v>35</v>
      </c>
      <c r="M194" s="376"/>
      <c r="N194" s="380">
        <v>0</v>
      </c>
      <c r="O194" s="373"/>
      <c r="P194" s="380">
        <v>0</v>
      </c>
      <c r="Q194" s="381"/>
      <c r="R194" s="377" t="str">
        <f t="shared" si="28"/>
        <v>0K</v>
      </c>
      <c r="S194" s="378"/>
      <c r="T194" s="382">
        <f t="shared" si="29"/>
        <v>0</v>
      </c>
      <c r="U194" s="376"/>
      <c r="V194" s="380">
        <v>0</v>
      </c>
      <c r="W194" s="376"/>
      <c r="X194" s="382">
        <f t="shared" si="30"/>
        <v>0</v>
      </c>
      <c r="Y194" s="376"/>
      <c r="Z194" s="383"/>
      <c r="AA194" s="384"/>
      <c r="AB194" s="383"/>
      <c r="AC194" s="86"/>
    </row>
    <row r="195" spans="1:29" ht="18" x14ac:dyDescent="0.25">
      <c r="A195" s="49"/>
      <c r="B195" s="902"/>
      <c r="C195" s="64"/>
      <c r="D195" s="144" t="s">
        <v>535</v>
      </c>
      <c r="E195" s="141"/>
      <c r="F195" s="372"/>
      <c r="G195" s="372"/>
      <c r="H195" s="379"/>
      <c r="I195" s="373"/>
      <c r="J195" s="385"/>
      <c r="K195" s="374"/>
      <c r="L195" s="375" t="s">
        <v>35</v>
      </c>
      <c r="M195" s="376"/>
      <c r="N195" s="380">
        <v>0</v>
      </c>
      <c r="O195" s="373"/>
      <c r="P195" s="380">
        <v>0</v>
      </c>
      <c r="Q195" s="381"/>
      <c r="R195" s="377" t="str">
        <f t="shared" si="28"/>
        <v>0K</v>
      </c>
      <c r="S195" s="378"/>
      <c r="T195" s="382">
        <f t="shared" si="29"/>
        <v>0</v>
      </c>
      <c r="U195" s="376"/>
      <c r="V195" s="380">
        <v>0</v>
      </c>
      <c r="W195" s="376"/>
      <c r="X195" s="382">
        <f t="shared" si="30"/>
        <v>0</v>
      </c>
      <c r="Y195" s="376"/>
      <c r="Z195" s="383"/>
      <c r="AA195" s="384"/>
      <c r="AB195" s="383"/>
      <c r="AC195" s="86"/>
    </row>
    <row r="196" spans="1:29" ht="18" x14ac:dyDescent="0.25">
      <c r="A196" s="49"/>
      <c r="B196" s="902"/>
      <c r="C196" s="64"/>
      <c r="D196" s="144" t="s">
        <v>536</v>
      </c>
      <c r="E196" s="141"/>
      <c r="F196" s="372"/>
      <c r="G196" s="372"/>
      <c r="H196" s="379"/>
      <c r="I196" s="373"/>
      <c r="J196" s="385"/>
      <c r="K196" s="374"/>
      <c r="L196" s="375" t="s">
        <v>35</v>
      </c>
      <c r="M196" s="376"/>
      <c r="N196" s="380">
        <v>0</v>
      </c>
      <c r="O196" s="373"/>
      <c r="P196" s="380">
        <v>0</v>
      </c>
      <c r="Q196" s="381"/>
      <c r="R196" s="377" t="str">
        <f t="shared" si="28"/>
        <v>0K</v>
      </c>
      <c r="S196" s="378"/>
      <c r="T196" s="382">
        <f t="shared" si="29"/>
        <v>0</v>
      </c>
      <c r="U196" s="376"/>
      <c r="V196" s="380">
        <v>0</v>
      </c>
      <c r="W196" s="376"/>
      <c r="X196" s="382">
        <f t="shared" si="30"/>
        <v>0</v>
      </c>
      <c r="Y196" s="376"/>
      <c r="Z196" s="383"/>
      <c r="AA196" s="384"/>
      <c r="AB196" s="383"/>
      <c r="AC196" s="86"/>
    </row>
    <row r="197" spans="1:29" ht="18" x14ac:dyDescent="0.25">
      <c r="A197" s="49"/>
      <c r="B197" s="902"/>
      <c r="C197" s="64"/>
      <c r="D197" s="144" t="s">
        <v>537</v>
      </c>
      <c r="E197" s="141"/>
      <c r="F197" s="372"/>
      <c r="G197" s="372"/>
      <c r="H197" s="379"/>
      <c r="I197" s="373"/>
      <c r="J197" s="385"/>
      <c r="K197" s="374"/>
      <c r="L197" s="375" t="s">
        <v>35</v>
      </c>
      <c r="M197" s="376"/>
      <c r="N197" s="380">
        <v>0</v>
      </c>
      <c r="O197" s="373"/>
      <c r="P197" s="380">
        <v>0</v>
      </c>
      <c r="Q197" s="381"/>
      <c r="R197" s="377" t="str">
        <f t="shared" si="28"/>
        <v>0K</v>
      </c>
      <c r="S197" s="378"/>
      <c r="T197" s="382">
        <f t="shared" si="29"/>
        <v>0</v>
      </c>
      <c r="U197" s="376"/>
      <c r="V197" s="380">
        <v>0</v>
      </c>
      <c r="W197" s="376"/>
      <c r="X197" s="382">
        <f t="shared" si="30"/>
        <v>0</v>
      </c>
      <c r="Y197" s="376"/>
      <c r="Z197" s="383"/>
      <c r="AA197" s="384"/>
      <c r="AB197" s="383"/>
      <c r="AC197" s="86"/>
    </row>
    <row r="198" spans="1:29" ht="18" x14ac:dyDescent="0.25">
      <c r="A198" s="49"/>
      <c r="B198" s="902"/>
      <c r="C198" s="64"/>
      <c r="D198" s="144" t="s">
        <v>538</v>
      </c>
      <c r="E198" s="141"/>
      <c r="F198" s="372"/>
      <c r="G198" s="372"/>
      <c r="H198" s="379"/>
      <c r="I198" s="373"/>
      <c r="J198" s="385"/>
      <c r="K198" s="374"/>
      <c r="L198" s="375" t="s">
        <v>35</v>
      </c>
      <c r="M198" s="376"/>
      <c r="N198" s="380">
        <v>0</v>
      </c>
      <c r="O198" s="373"/>
      <c r="P198" s="380">
        <v>0</v>
      </c>
      <c r="Q198" s="381"/>
      <c r="R198" s="377" t="str">
        <f t="shared" si="28"/>
        <v>0K</v>
      </c>
      <c r="S198" s="378"/>
      <c r="T198" s="382">
        <f t="shared" si="29"/>
        <v>0</v>
      </c>
      <c r="U198" s="376"/>
      <c r="V198" s="380">
        <v>0</v>
      </c>
      <c r="W198" s="376"/>
      <c r="X198" s="382">
        <f t="shared" si="30"/>
        <v>0</v>
      </c>
      <c r="Y198" s="376"/>
      <c r="Z198" s="383"/>
      <c r="AA198" s="384"/>
      <c r="AB198" s="383"/>
      <c r="AC198" s="86"/>
    </row>
    <row r="199" spans="1:29" ht="18" x14ac:dyDescent="0.25">
      <c r="A199" s="49"/>
      <c r="B199" s="902"/>
      <c r="C199" s="64"/>
      <c r="D199" s="144" t="s">
        <v>539</v>
      </c>
      <c r="E199" s="141"/>
      <c r="F199" s="372"/>
      <c r="G199" s="372"/>
      <c r="H199" s="379"/>
      <c r="I199" s="373"/>
      <c r="J199" s="385"/>
      <c r="K199" s="374"/>
      <c r="L199" s="375" t="s">
        <v>35</v>
      </c>
      <c r="M199" s="376"/>
      <c r="N199" s="380">
        <v>0</v>
      </c>
      <c r="O199" s="373"/>
      <c r="P199" s="380">
        <v>0</v>
      </c>
      <c r="Q199" s="381"/>
      <c r="R199" s="377" t="str">
        <f t="shared" si="28"/>
        <v>0K</v>
      </c>
      <c r="S199" s="378"/>
      <c r="T199" s="382">
        <f t="shared" si="29"/>
        <v>0</v>
      </c>
      <c r="U199" s="376"/>
      <c r="V199" s="380">
        <v>0</v>
      </c>
      <c r="W199" s="376"/>
      <c r="X199" s="382">
        <f t="shared" si="30"/>
        <v>0</v>
      </c>
      <c r="Y199" s="376"/>
      <c r="Z199" s="383"/>
      <c r="AA199" s="384"/>
      <c r="AB199" s="383"/>
      <c r="AC199" s="86"/>
    </row>
    <row r="200" spans="1:29" ht="18" x14ac:dyDescent="0.25">
      <c r="A200" s="49"/>
      <c r="B200" s="902"/>
      <c r="C200" s="64"/>
      <c r="D200" s="144" t="s">
        <v>540</v>
      </c>
      <c r="E200" s="141"/>
      <c r="F200" s="372"/>
      <c r="G200" s="372"/>
      <c r="H200" s="379"/>
      <c r="I200" s="373"/>
      <c r="J200" s="385"/>
      <c r="K200" s="374"/>
      <c r="L200" s="375" t="s">
        <v>35</v>
      </c>
      <c r="M200" s="376"/>
      <c r="N200" s="380">
        <v>0</v>
      </c>
      <c r="O200" s="373"/>
      <c r="P200" s="380">
        <v>0</v>
      </c>
      <c r="Q200" s="381"/>
      <c r="R200" s="377" t="str">
        <f t="shared" si="28"/>
        <v>0K</v>
      </c>
      <c r="S200" s="378"/>
      <c r="T200" s="382">
        <f t="shared" si="29"/>
        <v>0</v>
      </c>
      <c r="U200" s="376"/>
      <c r="V200" s="380">
        <v>0</v>
      </c>
      <c r="W200" s="376"/>
      <c r="X200" s="382">
        <f t="shared" si="30"/>
        <v>0</v>
      </c>
      <c r="Y200" s="376"/>
      <c r="Z200" s="383"/>
      <c r="AA200" s="384"/>
      <c r="AB200" s="383"/>
      <c r="AC200" s="86"/>
    </row>
    <row r="201" spans="1:29" ht="18" x14ac:dyDescent="0.25">
      <c r="A201" s="49"/>
      <c r="B201" s="902"/>
      <c r="C201" s="64"/>
      <c r="D201" s="144" t="s">
        <v>541</v>
      </c>
      <c r="E201" s="141"/>
      <c r="F201" s="372"/>
      <c r="G201" s="372"/>
      <c r="H201" s="379"/>
      <c r="I201" s="373"/>
      <c r="J201" s="385"/>
      <c r="K201" s="374"/>
      <c r="L201" s="375" t="s">
        <v>35</v>
      </c>
      <c r="M201" s="376"/>
      <c r="N201" s="380">
        <v>0</v>
      </c>
      <c r="O201" s="373"/>
      <c r="P201" s="380">
        <v>0</v>
      </c>
      <c r="Q201" s="381"/>
      <c r="R201" s="377" t="str">
        <f t="shared" si="28"/>
        <v>0K</v>
      </c>
      <c r="S201" s="378"/>
      <c r="T201" s="382">
        <f t="shared" si="29"/>
        <v>0</v>
      </c>
      <c r="U201" s="376"/>
      <c r="V201" s="380">
        <v>0</v>
      </c>
      <c r="W201" s="376"/>
      <c r="X201" s="382">
        <f t="shared" si="30"/>
        <v>0</v>
      </c>
      <c r="Y201" s="376"/>
      <c r="Z201" s="383"/>
      <c r="AA201" s="384"/>
      <c r="AB201" s="383"/>
      <c r="AC201" s="86"/>
    </row>
    <row r="202" spans="1:29" ht="18" x14ac:dyDescent="0.25">
      <c r="A202" s="49"/>
      <c r="B202" s="902"/>
      <c r="C202" s="64"/>
      <c r="D202" s="144" t="s">
        <v>542</v>
      </c>
      <c r="E202" s="141"/>
      <c r="F202" s="372"/>
      <c r="G202" s="372"/>
      <c r="H202" s="379"/>
      <c r="I202" s="373"/>
      <c r="J202" s="385"/>
      <c r="K202" s="374"/>
      <c r="L202" s="375" t="s">
        <v>35</v>
      </c>
      <c r="M202" s="376"/>
      <c r="N202" s="380">
        <v>0</v>
      </c>
      <c r="O202" s="373"/>
      <c r="P202" s="380">
        <v>0</v>
      </c>
      <c r="Q202" s="381"/>
      <c r="R202" s="377" t="str">
        <f t="shared" si="28"/>
        <v>0K</v>
      </c>
      <c r="S202" s="378"/>
      <c r="T202" s="382">
        <f t="shared" si="29"/>
        <v>0</v>
      </c>
      <c r="U202" s="376"/>
      <c r="V202" s="380">
        <v>0</v>
      </c>
      <c r="W202" s="376"/>
      <c r="X202" s="382">
        <f t="shared" si="30"/>
        <v>0</v>
      </c>
      <c r="Y202" s="376"/>
      <c r="Z202" s="383"/>
      <c r="AA202" s="384"/>
      <c r="AB202" s="383"/>
      <c r="AC202" s="86"/>
    </row>
    <row r="203" spans="1:29" ht="18.75" thickBot="1" x14ac:dyDescent="0.3">
      <c r="A203" s="49"/>
      <c r="B203" s="902"/>
      <c r="C203" s="64"/>
      <c r="D203" s="141"/>
      <c r="E203" s="141"/>
      <c r="F203" s="317"/>
      <c r="G203" s="318"/>
      <c r="H203" s="319"/>
      <c r="I203" s="312"/>
      <c r="J203" s="320"/>
      <c r="K203" s="320"/>
      <c r="L203" s="320"/>
      <c r="M203" s="313"/>
      <c r="N203" s="321"/>
      <c r="O203" s="312"/>
      <c r="P203" s="321"/>
      <c r="Q203" s="321"/>
      <c r="R203" s="313"/>
      <c r="S203" s="314"/>
      <c r="T203" s="322"/>
      <c r="U203" s="313"/>
      <c r="V203" s="322"/>
      <c r="W203" s="313"/>
      <c r="X203" s="323"/>
      <c r="Y203" s="313"/>
      <c r="Z203" s="316"/>
      <c r="AA203" s="316"/>
      <c r="AB203" s="316"/>
      <c r="AC203" s="86"/>
    </row>
    <row r="204" spans="1:29" ht="18.75" thickBot="1" x14ac:dyDescent="0.3">
      <c r="A204" s="49"/>
      <c r="B204" s="902"/>
      <c r="C204" s="64"/>
      <c r="D204" s="141"/>
      <c r="E204" s="141"/>
      <c r="F204" s="866" t="s">
        <v>56</v>
      </c>
      <c r="G204" s="867"/>
      <c r="H204" s="867"/>
      <c r="I204" s="867"/>
      <c r="J204" s="867"/>
      <c r="K204" s="868"/>
      <c r="L204" s="324">
        <f>SUM(L173:L202)</f>
        <v>0</v>
      </c>
      <c r="M204" s="313"/>
      <c r="N204" s="315">
        <f>SUM(N173:N202)</f>
        <v>0</v>
      </c>
      <c r="O204" s="312"/>
      <c r="P204" s="315">
        <f>SUM(P173:P202)</f>
        <v>0</v>
      </c>
      <c r="Q204" s="315">
        <f>SUM(Q173:Q202)</f>
        <v>0</v>
      </c>
      <c r="R204" s="313"/>
      <c r="S204" s="314"/>
      <c r="T204" s="315">
        <f>SUM(T173:T202)</f>
        <v>0</v>
      </c>
      <c r="U204" s="313"/>
      <c r="V204" s="315">
        <f>SUM(V173:V202)</f>
        <v>0</v>
      </c>
      <c r="W204" s="313"/>
      <c r="X204" s="315">
        <f>SUM(X173:X202)</f>
        <v>0</v>
      </c>
      <c r="Y204" s="313"/>
      <c r="Z204" s="316"/>
      <c r="AA204" s="316"/>
      <c r="AB204" s="316"/>
      <c r="AC204" s="86"/>
    </row>
    <row r="205" spans="1:29" ht="16.5" thickBot="1" x14ac:dyDescent="0.3">
      <c r="A205" s="50"/>
      <c r="B205" s="902"/>
      <c r="C205" s="65"/>
      <c r="D205" s="143"/>
      <c r="E205" s="143"/>
      <c r="F205" s="325"/>
      <c r="G205" s="98"/>
      <c r="H205" s="98" t="s">
        <v>35</v>
      </c>
      <c r="I205" s="98"/>
      <c r="J205" s="98"/>
      <c r="K205" s="98"/>
      <c r="L205" s="98"/>
      <c r="M205" s="97"/>
      <c r="N205" s="98" t="s">
        <v>35</v>
      </c>
      <c r="O205" s="98"/>
      <c r="P205" s="873" t="s">
        <v>35</v>
      </c>
      <c r="Q205" s="873"/>
      <c r="R205" s="97"/>
      <c r="S205" s="326"/>
      <c r="T205" s="97"/>
      <c r="U205" s="97"/>
      <c r="V205" s="97"/>
      <c r="W205" s="97"/>
      <c r="X205" s="326"/>
      <c r="Y205" s="97"/>
      <c r="Z205" s="326"/>
      <c r="AA205" s="326"/>
      <c r="AB205" s="326"/>
      <c r="AC205" s="87"/>
    </row>
    <row r="206" spans="1:29" ht="16.5" thickBot="1" x14ac:dyDescent="0.3">
      <c r="A206" s="50"/>
      <c r="B206" s="902"/>
      <c r="C206" s="65"/>
      <c r="D206" s="143"/>
      <c r="E206" s="143"/>
      <c r="F206" s="874" t="s">
        <v>57</v>
      </c>
      <c r="G206" s="875"/>
      <c r="H206" s="875"/>
      <c r="I206" s="875"/>
      <c r="J206" s="875"/>
      <c r="K206" s="875"/>
      <c r="L206" s="875"/>
      <c r="M206" s="875"/>
      <c r="N206" s="875"/>
      <c r="O206" s="875"/>
      <c r="P206" s="875"/>
      <c r="Q206" s="876"/>
      <c r="R206" s="97"/>
      <c r="S206" s="326"/>
      <c r="T206" s="327">
        <f>VLOOKUP(G6,'dati scheda tecnica'!$A$5:O$23,6,FALSE)</f>
        <v>1068450.9999551196</v>
      </c>
      <c r="U206" s="97"/>
      <c r="V206" s="327">
        <f>VLOOKUP(G6,'dati scheda tecnica'!$A$5:O$23,7,FALSE)</f>
        <v>0</v>
      </c>
      <c r="W206" s="97"/>
      <c r="X206" s="327">
        <f>T206+V206</f>
        <v>1068450.9999551196</v>
      </c>
      <c r="Y206" s="97"/>
      <c r="Z206" s="326"/>
      <c r="AA206" s="326"/>
      <c r="AB206" s="326"/>
      <c r="AC206" s="87"/>
    </row>
    <row r="207" spans="1:29" ht="16.5" thickBot="1" x14ac:dyDescent="0.3">
      <c r="A207" s="50"/>
      <c r="B207" s="902"/>
      <c r="C207" s="65"/>
      <c r="D207" s="143"/>
      <c r="E207" s="143"/>
      <c r="F207" s="325"/>
      <c r="G207" s="98"/>
      <c r="H207" s="98"/>
      <c r="I207" s="98"/>
      <c r="J207" s="98"/>
      <c r="K207" s="98"/>
      <c r="L207" s="98"/>
      <c r="M207" s="97"/>
      <c r="N207" s="98"/>
      <c r="O207" s="98"/>
      <c r="P207" s="97"/>
      <c r="Q207" s="97"/>
      <c r="R207" s="97"/>
      <c r="S207" s="326"/>
      <c r="T207" s="97"/>
      <c r="U207" s="97"/>
      <c r="V207" s="97"/>
      <c r="W207" s="97"/>
      <c r="X207" s="326"/>
      <c r="Y207" s="97"/>
      <c r="Z207" s="326"/>
      <c r="AA207" s="326"/>
      <c r="AB207" s="326"/>
      <c r="AC207" s="87"/>
    </row>
    <row r="208" spans="1:29" ht="26.25" thickBot="1" x14ac:dyDescent="0.3">
      <c r="A208" s="50"/>
      <c r="B208" s="902"/>
      <c r="C208" s="65"/>
      <c r="D208" s="143"/>
      <c r="E208" s="143"/>
      <c r="F208" s="839" t="s">
        <v>58</v>
      </c>
      <c r="G208" s="840"/>
      <c r="H208" s="840"/>
      <c r="I208" s="840"/>
      <c r="J208" s="840"/>
      <c r="K208" s="840"/>
      <c r="L208" s="840"/>
      <c r="M208" s="840"/>
      <c r="N208" s="840"/>
      <c r="O208" s="840"/>
      <c r="P208" s="840"/>
      <c r="Q208" s="840"/>
      <c r="R208" s="841"/>
      <c r="S208" s="328"/>
      <c r="T208" s="329" t="s">
        <v>59</v>
      </c>
      <c r="U208" s="330"/>
      <c r="V208" s="360" t="s">
        <v>60</v>
      </c>
      <c r="W208" s="330"/>
      <c r="X208" s="331" t="s">
        <v>61</v>
      </c>
      <c r="Y208" s="97"/>
      <c r="Z208" s="326"/>
      <c r="AA208" s="326"/>
      <c r="AB208" s="326"/>
      <c r="AC208" s="87"/>
    </row>
    <row r="209" spans="1:29" ht="15.75" x14ac:dyDescent="0.25">
      <c r="A209" s="88"/>
      <c r="B209" s="902"/>
      <c r="D209" s="145"/>
      <c r="E209" s="145"/>
      <c r="F209" s="842"/>
      <c r="G209" s="843"/>
      <c r="H209" s="843"/>
      <c r="I209" s="843"/>
      <c r="J209" s="843"/>
      <c r="K209" s="843"/>
      <c r="L209" s="843"/>
      <c r="M209" s="843"/>
      <c r="N209" s="843"/>
      <c r="O209" s="843"/>
      <c r="P209" s="843"/>
      <c r="Q209" s="843"/>
      <c r="R209" s="844"/>
      <c r="S209" s="332"/>
      <c r="T209" s="99" t="s">
        <v>62</v>
      </c>
      <c r="U209" s="100"/>
      <c r="V209" s="101" t="s">
        <v>63</v>
      </c>
      <c r="W209" s="100"/>
      <c r="X209" s="101" t="s">
        <v>63</v>
      </c>
      <c r="Y209" s="100"/>
      <c r="Z209" s="333"/>
      <c r="AA209" s="333"/>
      <c r="AB209" s="333"/>
      <c r="AC209" s="89"/>
    </row>
    <row r="210" spans="1:29" ht="16.5" thickBot="1" x14ac:dyDescent="0.3">
      <c r="A210" s="88"/>
      <c r="B210" s="902"/>
      <c r="D210" s="145"/>
      <c r="E210" s="145"/>
      <c r="F210" s="845"/>
      <c r="G210" s="846"/>
      <c r="H210" s="846"/>
      <c r="I210" s="846"/>
      <c r="J210" s="846"/>
      <c r="K210" s="846"/>
      <c r="L210" s="846"/>
      <c r="M210" s="846"/>
      <c r="N210" s="846"/>
      <c r="O210" s="846"/>
      <c r="P210" s="846"/>
      <c r="Q210" s="846"/>
      <c r="R210" s="847"/>
      <c r="S210" s="336"/>
      <c r="T210" s="334">
        <f>ABS(T206-T204)</f>
        <v>1068450.9999551196</v>
      </c>
      <c r="U210" s="337"/>
      <c r="V210" s="335">
        <f>ABS(V206-V204)</f>
        <v>0</v>
      </c>
      <c r="W210" s="337"/>
      <c r="X210" s="335">
        <f>ABS(X206-X204)</f>
        <v>1068450.9999551196</v>
      </c>
      <c r="Y210" s="100"/>
      <c r="Z210" s="333"/>
      <c r="AA210" s="333"/>
      <c r="AB210" s="333"/>
      <c r="AC210" s="89"/>
    </row>
    <row r="211" spans="1:29" ht="16.5" thickBot="1" x14ac:dyDescent="0.3">
      <c r="A211" s="88"/>
      <c r="B211" s="902"/>
      <c r="D211" s="145"/>
      <c r="E211" s="145"/>
      <c r="F211" s="102"/>
      <c r="G211" s="102"/>
      <c r="H211" s="102"/>
      <c r="I211" s="102"/>
      <c r="J211" s="102"/>
      <c r="K211" s="102"/>
      <c r="L211" s="102"/>
      <c r="M211" s="102"/>
      <c r="N211" s="102"/>
      <c r="O211" s="102"/>
      <c r="P211" s="102"/>
      <c r="Q211" s="102"/>
      <c r="R211" s="102"/>
      <c r="S211" s="333"/>
      <c r="T211" s="100"/>
      <c r="U211" s="100"/>
      <c r="V211" s="100"/>
      <c r="W211" s="100"/>
      <c r="X211" s="100"/>
      <c r="Y211" s="100"/>
      <c r="Z211" s="333"/>
      <c r="AA211" s="333"/>
      <c r="AB211" s="333"/>
      <c r="AC211" s="89"/>
    </row>
    <row r="212" spans="1:29" ht="15.75" x14ac:dyDescent="0.25">
      <c r="A212" s="88"/>
      <c r="B212" s="902"/>
      <c r="D212" s="145"/>
      <c r="E212" s="145"/>
      <c r="F212" s="848" t="s">
        <v>6</v>
      </c>
      <c r="G212" s="849"/>
      <c r="H212" s="849"/>
      <c r="I212" s="849"/>
      <c r="J212" s="849"/>
      <c r="K212" s="849"/>
      <c r="L212" s="849"/>
      <c r="M212" s="849"/>
      <c r="N212" s="849"/>
      <c r="O212" s="849"/>
      <c r="P212" s="849"/>
      <c r="Q212" s="849"/>
      <c r="R212" s="849"/>
      <c r="S212" s="849"/>
      <c r="T212" s="849"/>
      <c r="U212" s="849"/>
      <c r="V212" s="849"/>
      <c r="W212" s="849"/>
      <c r="X212" s="850"/>
      <c r="Y212" s="100"/>
      <c r="Z212" s="333"/>
      <c r="AA212" s="333"/>
      <c r="AB212" s="333"/>
      <c r="AC212" s="89"/>
    </row>
    <row r="213" spans="1:29" ht="15.75" x14ac:dyDescent="0.25">
      <c r="A213" s="88"/>
      <c r="B213" s="902"/>
      <c r="D213" s="145"/>
      <c r="E213" s="145"/>
      <c r="F213" s="851"/>
      <c r="G213" s="852"/>
      <c r="H213" s="852"/>
      <c r="I213" s="852"/>
      <c r="J213" s="852"/>
      <c r="K213" s="852"/>
      <c r="L213" s="852"/>
      <c r="M213" s="852"/>
      <c r="N213" s="852"/>
      <c r="O213" s="852"/>
      <c r="P213" s="852"/>
      <c r="Q213" s="852"/>
      <c r="R213" s="852"/>
      <c r="S213" s="852"/>
      <c r="T213" s="852"/>
      <c r="U213" s="852"/>
      <c r="V213" s="852"/>
      <c r="W213" s="852"/>
      <c r="X213" s="853"/>
      <c r="Y213" s="100"/>
      <c r="Z213" s="333"/>
      <c r="AA213" s="333"/>
      <c r="AB213" s="333"/>
      <c r="AC213" s="89"/>
    </row>
    <row r="214" spans="1:29" ht="15.75" thickBot="1" x14ac:dyDescent="0.3">
      <c r="A214" s="88"/>
      <c r="B214" s="903"/>
      <c r="F214" s="854"/>
      <c r="G214" s="855"/>
      <c r="H214" s="855"/>
      <c r="I214" s="855"/>
      <c r="J214" s="855"/>
      <c r="K214" s="855"/>
      <c r="L214" s="855"/>
      <c r="M214" s="855"/>
      <c r="N214" s="855"/>
      <c r="O214" s="855"/>
      <c r="P214" s="855"/>
      <c r="Q214" s="855"/>
      <c r="R214" s="855"/>
      <c r="S214" s="855"/>
      <c r="T214" s="855"/>
      <c r="U214" s="855"/>
      <c r="V214" s="855"/>
      <c r="W214" s="855"/>
      <c r="X214" s="856"/>
      <c r="Y214" s="100"/>
      <c r="Z214" s="333"/>
      <c r="AA214" s="333"/>
      <c r="AB214" s="333"/>
      <c r="AC214" s="89"/>
    </row>
    <row r="215" spans="1:29" x14ac:dyDescent="0.25">
      <c r="A215" s="88"/>
      <c r="F215" s="338"/>
      <c r="G215" s="339"/>
      <c r="H215" s="333"/>
      <c r="I215" s="333"/>
      <c r="J215" s="340"/>
      <c r="K215" s="340"/>
      <c r="L215" s="340"/>
      <c r="M215" s="100"/>
      <c r="N215" s="333"/>
      <c r="O215" s="339"/>
      <c r="P215" s="333"/>
      <c r="Q215" s="333"/>
      <c r="R215" s="100"/>
      <c r="S215" s="333"/>
      <c r="T215" s="100"/>
      <c r="U215" s="100"/>
      <c r="V215" s="100"/>
      <c r="W215" s="100"/>
      <c r="X215" s="333"/>
      <c r="Y215" s="100"/>
      <c r="Z215" s="333"/>
      <c r="AA215" s="333"/>
      <c r="AB215" s="333"/>
      <c r="AC215" s="89"/>
    </row>
    <row r="216" spans="1:29" ht="15.75" thickBot="1" x14ac:dyDescent="0.3">
      <c r="A216" s="90"/>
      <c r="B216" s="72"/>
      <c r="C216" s="91"/>
      <c r="D216" s="92"/>
      <c r="E216" s="92"/>
      <c r="F216" s="341"/>
      <c r="G216" s="342"/>
      <c r="H216" s="336"/>
      <c r="I216" s="336"/>
      <c r="J216" s="343"/>
      <c r="K216" s="343"/>
      <c r="L216" s="343"/>
      <c r="M216" s="337"/>
      <c r="N216" s="336"/>
      <c r="O216" s="342"/>
      <c r="P216" s="336"/>
      <c r="Q216" s="336"/>
      <c r="R216" s="337"/>
      <c r="S216" s="336"/>
      <c r="T216" s="337"/>
      <c r="U216" s="337"/>
      <c r="V216" s="337"/>
      <c r="W216" s="337"/>
      <c r="X216" s="336"/>
      <c r="Y216" s="337"/>
      <c r="Z216" s="336"/>
      <c r="AA216" s="336"/>
      <c r="AB216" s="336"/>
      <c r="AC216" s="93"/>
    </row>
  </sheetData>
  <sheetProtection algorithmName="SHA-512" hashValue="1UAdGXQmL93hrV52+nTlk2rnCcelZp7iFyU/gqsl3kwIa6Q55w+XaeCZrIIaAOoW4Giqunxgnyp/g2GF2IsfBA==" saltValue="rCE/c050PWh5uZsCWbyt5g==" spinCount="100000" sheet="1" objects="1" scenarios="1"/>
  <mergeCells count="121">
    <mergeCell ref="D167:D169"/>
    <mergeCell ref="B167:B214"/>
    <mergeCell ref="F212:X214"/>
    <mergeCell ref="F208:R210"/>
    <mergeCell ref="F206:Q206"/>
    <mergeCell ref="P205:Q205"/>
    <mergeCell ref="F204:K204"/>
    <mergeCell ref="X170:X171"/>
    <mergeCell ref="V170:V171"/>
    <mergeCell ref="T170:T171"/>
    <mergeCell ref="P169:P171"/>
    <mergeCell ref="H169:H170"/>
    <mergeCell ref="F169:F171"/>
    <mergeCell ref="L168:L171"/>
    <mergeCell ref="J168:J170"/>
    <mergeCell ref="X167:X169"/>
    <mergeCell ref="AB66:AB68"/>
    <mergeCell ref="K67:K69"/>
    <mergeCell ref="L67:L70"/>
    <mergeCell ref="H68:H69"/>
    <mergeCell ref="B158:Q158"/>
    <mergeCell ref="B160:Q160"/>
    <mergeCell ref="B162:Q164"/>
    <mergeCell ref="Z66:Z68"/>
    <mergeCell ref="F66:H67"/>
    <mergeCell ref="J66:L66"/>
    <mergeCell ref="B66:B118"/>
    <mergeCell ref="D66:D68"/>
    <mergeCell ref="X127:X128"/>
    <mergeCell ref="P126:P128"/>
    <mergeCell ref="Q126:Q128"/>
    <mergeCell ref="R126:R128"/>
    <mergeCell ref="T127:T128"/>
    <mergeCell ref="V127:V128"/>
    <mergeCell ref="T124:T126"/>
    <mergeCell ref="V124:V126"/>
    <mergeCell ref="X124:X126"/>
    <mergeCell ref="B124:B156"/>
    <mergeCell ref="D124:D126"/>
    <mergeCell ref="F124:H125"/>
    <mergeCell ref="L15:L18"/>
    <mergeCell ref="P52:Q52"/>
    <mergeCell ref="F53:Q53"/>
    <mergeCell ref="F51:K51"/>
    <mergeCell ref="G16:G18"/>
    <mergeCell ref="F16:F18"/>
    <mergeCell ref="F14:H15"/>
    <mergeCell ref="AB167:AB169"/>
    <mergeCell ref="Z167:Z169"/>
    <mergeCell ref="V167:V169"/>
    <mergeCell ref="Q169:Q171"/>
    <mergeCell ref="G169:G171"/>
    <mergeCell ref="K168:K170"/>
    <mergeCell ref="P167:R168"/>
    <mergeCell ref="N167:N171"/>
    <mergeCell ref="J167:L167"/>
    <mergeCell ref="F167:H168"/>
    <mergeCell ref="R169:R171"/>
    <mergeCell ref="T167:T169"/>
    <mergeCell ref="Z124:Z126"/>
    <mergeCell ref="AB124:AB126"/>
    <mergeCell ref="P114:Q114"/>
    <mergeCell ref="P124:R125"/>
    <mergeCell ref="G126:G128"/>
    <mergeCell ref="F113:K113"/>
    <mergeCell ref="F68:F70"/>
    <mergeCell ref="G68:G70"/>
    <mergeCell ref="F154:X156"/>
    <mergeCell ref="N66:N70"/>
    <mergeCell ref="F151:K151"/>
    <mergeCell ref="P68:P70"/>
    <mergeCell ref="P152:Q152"/>
    <mergeCell ref="F126:F128"/>
    <mergeCell ref="C4:X4"/>
    <mergeCell ref="C2:X2"/>
    <mergeCell ref="F55:R57"/>
    <mergeCell ref="F59:X61"/>
    <mergeCell ref="F116:X118"/>
    <mergeCell ref="J124:L124"/>
    <mergeCell ref="N124:N128"/>
    <mergeCell ref="J125:J127"/>
    <mergeCell ref="K125:K127"/>
    <mergeCell ref="L125:L128"/>
    <mergeCell ref="H126:H127"/>
    <mergeCell ref="J67:J69"/>
    <mergeCell ref="Q68:Q70"/>
    <mergeCell ref="R68:R70"/>
    <mergeCell ref="T69:T70"/>
    <mergeCell ref="V69:V70"/>
    <mergeCell ref="X69:X70"/>
    <mergeCell ref="P66:R67"/>
    <mergeCell ref="T66:T68"/>
    <mergeCell ref="V66:V68"/>
    <mergeCell ref="X66:X68"/>
    <mergeCell ref="G8:X8"/>
    <mergeCell ref="N6:X6"/>
    <mergeCell ref="N14:N18"/>
    <mergeCell ref="C8:F8"/>
    <mergeCell ref="G6:J6"/>
    <mergeCell ref="V17:V18"/>
    <mergeCell ref="X17:X18"/>
    <mergeCell ref="X14:X16"/>
    <mergeCell ref="Q16:Q18"/>
    <mergeCell ref="C6:F6"/>
    <mergeCell ref="K6:M6"/>
    <mergeCell ref="J14:L14"/>
    <mergeCell ref="K15:K17"/>
    <mergeCell ref="D14:D16"/>
    <mergeCell ref="C10:X10"/>
    <mergeCell ref="B12:AB12"/>
    <mergeCell ref="Z14:Z16"/>
    <mergeCell ref="AB14:AB16"/>
    <mergeCell ref="V14:V16"/>
    <mergeCell ref="P14:R15"/>
    <mergeCell ref="R16:R18"/>
    <mergeCell ref="P16:P18"/>
    <mergeCell ref="B14:B61"/>
    <mergeCell ref="H16:H17"/>
    <mergeCell ref="T14:T16"/>
    <mergeCell ref="T17:T18"/>
    <mergeCell ref="J15:J17"/>
  </mergeCells>
  <phoneticPr fontId="60" type="noConversion"/>
  <conditionalFormatting sqref="J20:L50">
    <cfRule type="containsText" dxfId="13" priority="240" operator="containsText" text="NO">
      <formula>NOT(ISERROR(SEARCH("NO",J20)))</formula>
    </cfRule>
  </conditionalFormatting>
  <conditionalFormatting sqref="J72:L112">
    <cfRule type="containsText" dxfId="12" priority="5" operator="containsText" text="NO">
      <formula>NOT(ISERROR(SEARCH("NO",J72)))</formula>
    </cfRule>
  </conditionalFormatting>
  <conditionalFormatting sqref="J130:L150">
    <cfRule type="containsText" dxfId="11" priority="3" operator="containsText" text="NO">
      <formula>NOT(ISERROR(SEARCH("NO",J130)))</formula>
    </cfRule>
  </conditionalFormatting>
  <conditionalFormatting sqref="J173:L203">
    <cfRule type="containsText" dxfId="10" priority="1" operator="containsText" text="NO">
      <formula>NOT(ISERROR(SEARCH("NO",J173)))</formula>
    </cfRule>
  </conditionalFormatting>
  <conditionalFormatting sqref="K20:K50">
    <cfRule type="cellIs" dxfId="9" priority="241" operator="equal">
      <formula>"NO m."</formula>
    </cfRule>
  </conditionalFormatting>
  <conditionalFormatting sqref="K72:K112">
    <cfRule type="cellIs" dxfId="8" priority="6" operator="equal">
      <formula>"NO m."</formula>
    </cfRule>
  </conditionalFormatting>
  <conditionalFormatting sqref="K130:K150">
    <cfRule type="cellIs" dxfId="7" priority="4" operator="equal">
      <formula>"NO m."</formula>
    </cfRule>
  </conditionalFormatting>
  <conditionalFormatting sqref="K173:K203">
    <cfRule type="cellIs" dxfId="6" priority="2" operator="equal">
      <formula>"NO m."</formula>
    </cfRule>
  </conditionalFormatting>
  <dataValidations xWindow="268" yWindow="468" count="9">
    <dataValidation type="decimal" operator="greaterThanOrEqual" allowBlank="1" showInputMessage="1" showErrorMessage="1" sqref="T51 V204 V51 X51 T113 X151 V113 X113 T151 N130:N151 P130:Q151 V151 N173:N204 X204 T204 N20:N51 Q112:Q113 P173:Q204 Q50:Q51 P20:P51 P72:P113 N72:N113" xr:uid="{00000000-0002-0000-0000-000000000000}">
      <formula1>0</formula1>
      <formula2>0</formula2>
    </dataValidation>
    <dataValidation type="list" allowBlank="1" showInputMessage="1" showErrorMessage="1" sqref="Z20:AB51 Z173:AB204 Z130:AB151 Z72:AB113" xr:uid="{00000000-0002-0000-0000-000001000000}">
      <formula1>"SI,-"</formula1>
      <formula2>0</formula2>
    </dataValidation>
    <dataValidation type="date" operator="greaterThanOrEqual" allowBlank="1" showInputMessage="1" showErrorMessage="1" prompt="data successiva al 17/04/2019" sqref="H20:H49 H173:H202 H130:H149 H72:H111" xr:uid="{00000000-0002-0000-0000-000002000000}">
      <formula1>43572</formula1>
    </dataValidation>
    <dataValidation type="list" allowBlank="1" showInputMessage="1" showErrorMessage="1" sqref="J20:J49" xr:uid="{00000000-0002-0000-0000-000003000000}">
      <formula1>"GNL,GNC, Ibrido (met-elettrico)"</formula1>
    </dataValidation>
    <dataValidation type="list" allowBlank="1" showInputMessage="1" showErrorMessage="1" sqref="J72:J111" xr:uid="{00000000-0002-0000-0000-000004000000}">
      <formula1>"elettrico,"</formula1>
    </dataValidation>
    <dataValidation type="list" allowBlank="1" showInputMessage="1" showErrorMessage="1" sqref="J173:J202" xr:uid="{00000000-0002-0000-0000-000005000000}">
      <formula1>"Diesel (euro 6), Ibrido (diesel-elettr.),"</formula1>
    </dataValidation>
    <dataValidation type="list" allowBlank="1" showInputMessage="1" showErrorMessage="1" sqref="J130:J149" xr:uid="{00000000-0002-0000-0000-000006000000}">
      <formula1>"idrogeno"</formula1>
    </dataValidation>
    <dataValidation type="list" allowBlank="1" showInputMessage="1" showErrorMessage="1" sqref="K20:K49 K173:K202 K130:K149 K72:K111" xr:uid="{00000000-0002-0000-0000-000007000000}">
      <formula1>"classe I, classe A"</formula1>
    </dataValidation>
    <dataValidation operator="greaterThanOrEqual" allowBlank="1" showInputMessage="1" showErrorMessage="1" sqref="Q72:Q111" xr:uid="{AF1C1D43-5257-43CF-B525-A5C5F8F637B9}"/>
  </dataValidations>
  <pageMargins left="0.7" right="0.7" top="0.75" bottom="0.75" header="0.3" footer="0.3"/>
  <pageSetup paperSize="8" scale="56" fitToHeight="0" orientation="landscape" r:id="rId1"/>
  <extLst>
    <ext xmlns:x14="http://schemas.microsoft.com/office/spreadsheetml/2009/9/main" uri="{CCE6A557-97BC-4b89-ADB6-D9C93CAAB3DF}">
      <x14:dataValidations xmlns:xm="http://schemas.microsoft.com/office/excel/2006/main" xWindow="268" yWindow="468" count="2">
        <x14:dataValidation type="list" allowBlank="1" showInputMessage="1" showErrorMessage="1" xr:uid="{00000000-0002-0000-0000-000008000000}">
          <x14:formula1>
            <xm:f>'https://mitgov-my.sharepoint.com/Users/armento.s/AppData/Local/Microsoft/Windows/Temporary Internet Files/Content.Outlook/Y50012UO/faBBBio/[Anticipazione_DI_345_2016_annualita_2015_e_2016_agg._DI 19_2022_v04.3.2021.xlsx]Foglio1'!#REF!</xm:f>
          </x14:formula1>
          <x14:formula2>
            <xm:f>0</xm:f>
          </x14:formula2>
          <xm:sqref>H50 H112 H150 H203</xm:sqref>
        </x14:dataValidation>
        <x14:dataValidation type="list" allowBlank="1" showInputMessage="1" showErrorMessage="1" prompt="Scegliere la regione beneficiaria dal menù a tendina_x000a_" xr:uid="{00000000-0002-0000-0000-000009000000}">
          <x14:formula1>
            <xm:f>'DATI EROGAZIONI'!$A$2:$A$20</xm:f>
          </x14:formula1>
          <xm:sqref>G6:J6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2" tint="-0.249977111117893"/>
    <pageSetUpPr fitToPage="1"/>
  </sheetPr>
  <dimension ref="A1:X709"/>
  <sheetViews>
    <sheetView tabSelected="1" zoomScale="59" zoomScaleNormal="59" workbookViewId="0">
      <selection activeCell="U1" sqref="A1:U709"/>
    </sheetView>
  </sheetViews>
  <sheetFormatPr defaultColWidth="8.5703125" defaultRowHeight="15" x14ac:dyDescent="0.25"/>
  <cols>
    <col min="1" max="1" width="14.140625" style="128" customWidth="1"/>
    <col min="2" max="2" width="7.140625" style="500" customWidth="1"/>
    <col min="3" max="3" width="24.7109375" style="115" customWidth="1"/>
    <col min="4" max="4" width="14.28515625" style="115" customWidth="1"/>
    <col min="5" max="5" width="17.5703125" style="115" customWidth="1"/>
    <col min="6" max="6" width="13.85546875" style="500" customWidth="1"/>
    <col min="7" max="7" width="25.42578125" style="115" customWidth="1"/>
    <col min="8" max="8" width="18.42578125" style="115" customWidth="1"/>
    <col min="9" max="9" width="11.5703125" style="500" bestFit="1" customWidth="1"/>
    <col min="10" max="10" width="28.140625" style="500" customWidth="1"/>
    <col min="11" max="11" width="18.7109375" style="115" customWidth="1"/>
    <col min="12" max="12" width="15.85546875" style="115" customWidth="1"/>
    <col min="13" max="13" width="16.42578125" style="115" customWidth="1"/>
    <col min="14" max="14" width="23.140625" style="115" customWidth="1"/>
    <col min="15" max="15" width="24.5703125" style="115" customWidth="1"/>
    <col min="16" max="16" width="17.85546875" style="115" customWidth="1"/>
    <col min="17" max="17" width="21.140625" style="115" bestFit="1" customWidth="1"/>
    <col min="18" max="18" width="22.140625" style="115" customWidth="1"/>
    <col min="19" max="19" width="13.42578125" style="115" customWidth="1"/>
    <col min="20" max="20" width="18.5703125" style="115" customWidth="1"/>
    <col min="21" max="21" width="9.5703125" style="115" customWidth="1"/>
    <col min="22" max="22" width="18.5703125" style="115" customWidth="1"/>
    <col min="23" max="23" width="12.85546875" style="115" bestFit="1" customWidth="1"/>
    <col min="24" max="24" width="15.140625" style="115" bestFit="1" customWidth="1"/>
    <col min="25" max="25" width="15.140625" style="115" customWidth="1"/>
    <col min="26" max="26" width="15.5703125" style="115" customWidth="1"/>
    <col min="27" max="16384" width="8.5703125" style="115"/>
  </cols>
  <sheetData>
    <row r="1" spans="1:24" ht="35.25" customHeight="1" thickBot="1" x14ac:dyDescent="0.3">
      <c r="A1" s="836" t="s">
        <v>131</v>
      </c>
      <c r="B1" s="837"/>
      <c r="C1" s="837"/>
      <c r="D1" s="837"/>
      <c r="E1" s="837"/>
      <c r="F1" s="837"/>
      <c r="G1" s="837"/>
      <c r="H1" s="837"/>
      <c r="I1" s="837"/>
      <c r="J1" s="837"/>
      <c r="K1" s="837"/>
      <c r="L1" s="837"/>
      <c r="M1" s="837"/>
      <c r="N1" s="837"/>
      <c r="O1" s="837"/>
      <c r="P1" s="837"/>
      <c r="Q1" s="837"/>
      <c r="R1" s="837"/>
      <c r="S1" s="837"/>
      <c r="T1" s="838"/>
      <c r="U1" s="117"/>
      <c r="V1" s="117"/>
      <c r="W1" s="117"/>
      <c r="X1" s="117"/>
    </row>
    <row r="2" spans="1:24" ht="23.25" thickBot="1" x14ac:dyDescent="0.3">
      <c r="A2" s="499"/>
      <c r="B2" s="499"/>
      <c r="C2" s="499"/>
      <c r="D2" s="499"/>
      <c r="E2" s="499"/>
      <c r="F2" s="499"/>
      <c r="G2" s="499"/>
      <c r="H2" s="499"/>
      <c r="I2" s="499"/>
      <c r="J2" s="499"/>
      <c r="K2" s="499"/>
      <c r="L2" s="499"/>
      <c r="M2" s="499"/>
      <c r="N2" s="499"/>
      <c r="O2" s="499"/>
      <c r="P2" s="499"/>
      <c r="Q2" s="499"/>
      <c r="R2" s="499"/>
      <c r="S2" s="499"/>
      <c r="T2" s="499"/>
      <c r="U2" s="499"/>
      <c r="V2" s="499"/>
      <c r="W2" s="499"/>
      <c r="X2" s="499"/>
    </row>
    <row r="3" spans="1:24" ht="21.75" customHeight="1" thickBot="1" x14ac:dyDescent="0.3">
      <c r="A3" s="957" t="s">
        <v>390</v>
      </c>
      <c r="B3" s="958"/>
      <c r="C3" s="958"/>
      <c r="D3" s="958"/>
      <c r="E3" s="958"/>
      <c r="F3" s="958"/>
      <c r="G3" s="958"/>
      <c r="H3" s="958"/>
      <c r="I3" s="958"/>
      <c r="J3" s="958"/>
      <c r="K3" s="958"/>
      <c r="L3" s="958"/>
      <c r="M3" s="958"/>
      <c r="N3" s="958"/>
      <c r="O3" s="958"/>
      <c r="P3" s="958"/>
      <c r="Q3" s="958"/>
      <c r="R3" s="958"/>
      <c r="S3" s="958"/>
      <c r="T3" s="965"/>
      <c r="U3" s="118"/>
      <c r="V3" s="118"/>
      <c r="W3" s="118"/>
      <c r="X3" s="118"/>
    </row>
    <row r="4" spans="1:24" ht="18" x14ac:dyDescent="0.25">
      <c r="A4" s="115"/>
      <c r="B4" s="66"/>
      <c r="C4" s="66"/>
      <c r="D4" s="66"/>
      <c r="E4" s="66"/>
      <c r="F4" s="66"/>
      <c r="G4" s="66"/>
      <c r="H4" s="66"/>
      <c r="I4" s="66"/>
      <c r="J4" s="66"/>
      <c r="K4" s="66"/>
      <c r="L4" s="66"/>
      <c r="M4" s="66"/>
      <c r="N4" s="66"/>
      <c r="O4" s="66"/>
      <c r="P4" s="66"/>
      <c r="Q4" s="66"/>
      <c r="R4" s="66"/>
      <c r="S4" s="66"/>
      <c r="T4" s="66"/>
      <c r="U4" s="66"/>
      <c r="V4" s="66"/>
      <c r="W4" s="66"/>
      <c r="X4" s="66"/>
    </row>
    <row r="5" spans="1:24" ht="27.75" thickBot="1" x14ac:dyDescent="0.3">
      <c r="A5" s="115"/>
      <c r="B5" s="34"/>
      <c r="C5" s="34"/>
      <c r="D5" s="34"/>
      <c r="E5" s="34"/>
      <c r="F5" s="34"/>
      <c r="G5" s="34"/>
      <c r="H5" s="34"/>
      <c r="I5" s="34"/>
      <c r="J5" s="34"/>
      <c r="K5" s="34"/>
      <c r="L5" s="34"/>
      <c r="M5" s="34"/>
      <c r="N5" s="34"/>
      <c r="O5" s="34"/>
      <c r="P5" s="34"/>
      <c r="Q5" s="34"/>
      <c r="R5" s="34"/>
      <c r="S5" s="34"/>
      <c r="T5" s="34"/>
      <c r="U5" s="34"/>
      <c r="V5" s="34"/>
      <c r="W5" s="34"/>
      <c r="X5" s="34"/>
    </row>
    <row r="6" spans="1:24" ht="26.25" customHeight="1" thickBot="1" x14ac:dyDescent="0.3">
      <c r="A6" s="787" t="s">
        <v>266</v>
      </c>
      <c r="B6" s="788"/>
      <c r="C6" s="788"/>
      <c r="D6" s="789"/>
      <c r="E6" s="1135" t="s">
        <v>469</v>
      </c>
      <c r="F6" s="1136"/>
      <c r="G6" s="1136"/>
      <c r="H6" s="1136"/>
      <c r="I6" s="1136"/>
      <c r="J6" s="1137"/>
      <c r="L6" s="950" t="s">
        <v>4</v>
      </c>
      <c r="M6" s="951"/>
      <c r="N6" s="951"/>
      <c r="O6" s="1150"/>
      <c r="P6" s="1151"/>
      <c r="Q6" s="1151"/>
      <c r="R6" s="1151"/>
      <c r="S6" s="1151"/>
      <c r="T6" s="1152"/>
      <c r="U6" s="363"/>
      <c r="V6" s="363"/>
      <c r="W6" s="363"/>
      <c r="X6" s="363"/>
    </row>
    <row r="7" spans="1:24" ht="15.75" thickBot="1" x14ac:dyDescent="0.3"/>
    <row r="8" spans="1:24" ht="28.5" customHeight="1" thickBot="1" x14ac:dyDescent="0.3">
      <c r="A8" s="1221" t="s">
        <v>391</v>
      </c>
      <c r="B8" s="1222"/>
      <c r="C8" s="1222"/>
      <c r="D8" s="1222"/>
      <c r="E8" s="1222"/>
      <c r="F8" s="1222"/>
      <c r="G8" s="1222"/>
      <c r="H8" s="1222"/>
      <c r="I8" s="1222"/>
      <c r="J8" s="1222"/>
      <c r="K8" s="1222"/>
      <c r="L8" s="1222"/>
      <c r="M8" s="1222"/>
      <c r="N8" s="1222"/>
      <c r="O8" s="1222"/>
      <c r="P8" s="1222"/>
      <c r="Q8" s="1222"/>
      <c r="R8" s="1222"/>
      <c r="S8" s="1222"/>
      <c r="T8" s="1223"/>
    </row>
    <row r="9" spans="1:24" ht="12.75" customHeight="1" thickBot="1" x14ac:dyDescent="0.3">
      <c r="A9" s="180"/>
      <c r="B9" s="180"/>
      <c r="C9" s="180"/>
      <c r="D9" s="180"/>
      <c r="E9" s="180"/>
      <c r="F9" s="180"/>
      <c r="G9" s="180"/>
      <c r="H9" s="180"/>
      <c r="I9" s="180"/>
      <c r="J9" s="180"/>
      <c r="K9" s="180"/>
      <c r="L9" s="180"/>
      <c r="M9" s="180"/>
      <c r="N9" s="180"/>
      <c r="O9" s="180"/>
      <c r="P9" s="180"/>
      <c r="Q9" s="180"/>
      <c r="R9" s="180"/>
      <c r="S9" s="180"/>
      <c r="T9" s="180"/>
    </row>
    <row r="10" spans="1:24" ht="15" customHeight="1" x14ac:dyDescent="0.25">
      <c r="A10" s="1224" t="s">
        <v>389</v>
      </c>
      <c r="B10" s="1225"/>
      <c r="C10" s="1225"/>
      <c r="D10" s="1226"/>
      <c r="E10" s="1144">
        <f>N34+N55+N76+N97+N118+N139+N160+N181+N202+N223+N244+N265+N286+N307+N328+N349+N370+N391+N412+N433+N454+N475+N496+N517+N538+N559+N580+N601+N622+N643+N664+N685+N706</f>
        <v>0</v>
      </c>
      <c r="F10" s="1125"/>
      <c r="G10" s="1125"/>
      <c r="H10" s="1126"/>
      <c r="I10" s="115"/>
      <c r="J10" s="1230" t="s">
        <v>339</v>
      </c>
      <c r="K10" s="1231"/>
      <c r="L10" s="1231"/>
      <c r="M10" s="1231"/>
      <c r="N10" s="1232"/>
      <c r="O10" s="1125">
        <f>O34+O55+O76+O97+O118+O139+O160+O181+O202+O223+O244+O265+O286+O307+O328+O349+O370+O391+O412+O433+O454+O475+O496+O517+O538+O559+O580+O601+O622+O643+O664+O685+O706</f>
        <v>0</v>
      </c>
      <c r="P10" s="1126"/>
      <c r="R10" s="1236" t="s">
        <v>340</v>
      </c>
      <c r="S10" s="1237"/>
      <c r="T10" s="1157">
        <f>F34+F55+F76+F97+F118+F139+F160+F181+F202+F223+F244+F265+F286+F307+F328+F349+F370+F391+F412+F433+F454+F475+F496+F517+F538+F559+F580+F601+F622+F643+F664+F685+F706</f>
        <v>0</v>
      </c>
    </row>
    <row r="11" spans="1:24" ht="15.75" customHeight="1" thickBot="1" x14ac:dyDescent="0.3">
      <c r="A11" s="1227"/>
      <c r="B11" s="1228"/>
      <c r="C11" s="1228"/>
      <c r="D11" s="1229"/>
      <c r="E11" s="1145"/>
      <c r="F11" s="1127"/>
      <c r="G11" s="1127"/>
      <c r="H11" s="1128"/>
      <c r="I11" s="115"/>
      <c r="J11" s="1233" t="s">
        <v>341</v>
      </c>
      <c r="K11" s="1234"/>
      <c r="L11" s="1234"/>
      <c r="M11" s="1234"/>
      <c r="N11" s="1235"/>
      <c r="O11" s="1127"/>
      <c r="P11" s="1128"/>
      <c r="R11" s="1238"/>
      <c r="S11" s="1239"/>
      <c r="T11" s="1158"/>
    </row>
    <row r="12" spans="1:24" x14ac:dyDescent="0.25">
      <c r="A12" s="1259" t="s">
        <v>664</v>
      </c>
      <c r="B12" s="1260"/>
      <c r="C12" s="1260"/>
      <c r="D12" s="1261"/>
      <c r="E12" s="1144">
        <f>N35+N56+N77+N98+N119+N140+N161+N182+N203+N224+N245+N266+N287+N308+N329+N350+N371+N392+N413+N434+N455+N476+N497+N518+N539+N560+N581+N602+N623+N644+N665+N686+N707</f>
        <v>0</v>
      </c>
      <c r="F12" s="1125"/>
      <c r="G12" s="1125"/>
      <c r="H12" s="1126"/>
      <c r="I12" s="115"/>
      <c r="J12" s="1240" t="s">
        <v>653</v>
      </c>
      <c r="K12" s="1241"/>
      <c r="L12" s="1241"/>
      <c r="M12" s="1241"/>
      <c r="N12" s="1242"/>
      <c r="O12" s="1125">
        <f>O35+O56+O77+O98+O119+O140+O161+O182+O203+O224+O245+O266+O287+O308+O329+O350+O371+O392+O413+O434+O455+O476+O497+O518+O539+O560+O581+O602+O623+O644+O665+O686+O707</f>
        <v>0</v>
      </c>
      <c r="P12" s="1126"/>
      <c r="R12" s="525"/>
      <c r="S12" s="525"/>
      <c r="T12" s="672"/>
    </row>
    <row r="13" spans="1:24" ht="15.75" thickBot="1" x14ac:dyDescent="0.3">
      <c r="A13" s="1262"/>
      <c r="B13" s="1263"/>
      <c r="C13" s="1263"/>
      <c r="D13" s="1264"/>
      <c r="E13" s="1145"/>
      <c r="F13" s="1127"/>
      <c r="G13" s="1127"/>
      <c r="H13" s="1128"/>
      <c r="I13" s="115"/>
      <c r="J13" s="1243" t="s">
        <v>654</v>
      </c>
      <c r="K13" s="1244"/>
      <c r="L13" s="1244"/>
      <c r="M13" s="1244"/>
      <c r="N13" s="1245"/>
      <c r="O13" s="1127"/>
      <c r="P13" s="1128"/>
      <c r="R13" s="525"/>
      <c r="S13" s="525"/>
      <c r="T13" s="672"/>
    </row>
    <row r="14" spans="1:24" x14ac:dyDescent="0.25">
      <c r="A14" s="1259" t="s">
        <v>665</v>
      </c>
      <c r="B14" s="1260"/>
      <c r="C14" s="1260"/>
      <c r="D14" s="1261"/>
      <c r="E14" s="1144">
        <f>N36+N57+N78+N99+N120+N141+N162+N183+N204+N351+N225+N246+N267+N288+N309+N330+N372+N393+N414+N435+N456+N477+N498+N519+N540+N561+N582+N603+N624+N645+N666+N687+N708</f>
        <v>0</v>
      </c>
      <c r="F14" s="1125"/>
      <c r="G14" s="1125"/>
      <c r="H14" s="1126"/>
      <c r="I14" s="115"/>
      <c r="J14" s="1240" t="s">
        <v>658</v>
      </c>
      <c r="K14" s="1241"/>
      <c r="L14" s="1241"/>
      <c r="M14" s="1241"/>
      <c r="N14" s="1242"/>
      <c r="O14" s="1125">
        <f>O36+O57+O78+O99+O120+O141+O162+O183+O204+O225+O246+O267+O288+O309+O330+O351+O372+O393+O666+O687+O708+O414+O435+O456+O477+O498+O519+O540+O561+O582+O603+O624+O645</f>
        <v>0</v>
      </c>
      <c r="P14" s="1126"/>
      <c r="R14" s="525"/>
      <c r="S14" s="525"/>
      <c r="T14" s="672"/>
    </row>
    <row r="15" spans="1:24" ht="15.75" thickBot="1" x14ac:dyDescent="0.3">
      <c r="A15" s="1262"/>
      <c r="B15" s="1263"/>
      <c r="C15" s="1263"/>
      <c r="D15" s="1264"/>
      <c r="E15" s="1145"/>
      <c r="F15" s="1127"/>
      <c r="G15" s="1127"/>
      <c r="H15" s="1128"/>
      <c r="I15" s="115"/>
      <c r="J15" s="1243" t="s">
        <v>654</v>
      </c>
      <c r="K15" s="1244"/>
      <c r="L15" s="1244"/>
      <c r="M15" s="1244"/>
      <c r="N15" s="1245"/>
      <c r="O15" s="1127"/>
      <c r="P15" s="1128"/>
      <c r="R15" s="525"/>
      <c r="S15" s="525"/>
      <c r="T15" s="672"/>
    </row>
    <row r="16" spans="1:24" ht="15.75" thickBot="1" x14ac:dyDescent="0.3">
      <c r="A16" s="181"/>
      <c r="B16" s="182"/>
      <c r="C16" s="182"/>
      <c r="D16" s="182"/>
      <c r="E16" s="183"/>
      <c r="F16" s="183"/>
      <c r="G16" s="183"/>
      <c r="H16" s="183"/>
      <c r="I16" s="115"/>
      <c r="J16" s="184"/>
      <c r="K16" s="184"/>
      <c r="L16" s="184"/>
      <c r="M16" s="184"/>
      <c r="N16" s="184"/>
      <c r="O16" s="154"/>
      <c r="P16" s="154"/>
    </row>
    <row r="17" spans="1:22" ht="31.5" customHeight="1" thickBot="1" x14ac:dyDescent="0.3">
      <c r="A17" s="502"/>
      <c r="B17" s="503"/>
      <c r="C17" s="504"/>
      <c r="D17" s="504"/>
      <c r="E17" s="504"/>
      <c r="F17" s="503"/>
      <c r="G17" s="504"/>
      <c r="H17" s="504"/>
      <c r="I17" s="503"/>
      <c r="J17" s="503"/>
      <c r="K17" s="504"/>
      <c r="L17" s="504"/>
      <c r="M17" s="504"/>
      <c r="N17" s="504"/>
      <c r="O17" s="504"/>
      <c r="P17" s="504"/>
      <c r="Q17" s="504"/>
      <c r="R17" s="504"/>
      <c r="S17" s="504"/>
      <c r="T17" s="504"/>
      <c r="U17" s="505"/>
    </row>
    <row r="18" spans="1:22" ht="33.75" customHeight="1" thickBot="1" x14ac:dyDescent="0.3">
      <c r="A18" s="392" t="s">
        <v>9</v>
      </c>
      <c r="B18" s="1116" t="s">
        <v>158</v>
      </c>
      <c r="C18" s="1117"/>
      <c r="E18" s="1219" t="s">
        <v>342</v>
      </c>
      <c r="F18" s="1220"/>
      <c r="G18" s="1120">
        <f>VLOOKUP(B18,'EXTRAUrbano.Piano inv. forn '!$D$72:$AB$91,3,FALSE)</f>
        <v>0</v>
      </c>
      <c r="H18" s="1121"/>
      <c r="I18" s="115"/>
      <c r="J18" s="1219" t="s">
        <v>343</v>
      </c>
      <c r="K18" s="1220"/>
      <c r="L18" s="1120">
        <f>VLOOKUP(B18,'EXTRAUrbano.Piano inv. forn '!$D$72:$AB$91,4,FALSE)</f>
        <v>0</v>
      </c>
      <c r="M18" s="1121"/>
      <c r="O18" s="397" t="s">
        <v>344</v>
      </c>
      <c r="P18" s="506"/>
      <c r="R18" s="398" t="s">
        <v>345</v>
      </c>
      <c r="S18" s="1108"/>
      <c r="T18" s="1109"/>
      <c r="U18" s="507"/>
    </row>
    <row r="19" spans="1:22" ht="13.5" customHeight="1" thickBot="1" x14ac:dyDescent="0.3">
      <c r="A19" s="149"/>
      <c r="B19" s="129"/>
      <c r="C19" s="129"/>
      <c r="E19" s="130"/>
      <c r="F19" s="130"/>
      <c r="G19" s="131"/>
      <c r="H19" s="131"/>
      <c r="I19" s="115"/>
      <c r="J19" s="130"/>
      <c r="K19" s="130"/>
      <c r="L19" s="131"/>
      <c r="M19" s="131"/>
      <c r="O19" s="132"/>
      <c r="R19" s="128"/>
      <c r="S19" s="501"/>
      <c r="U19" s="150"/>
      <c r="V19" s="501"/>
    </row>
    <row r="20" spans="1:22" ht="33.75" customHeight="1" thickBot="1" x14ac:dyDescent="0.3">
      <c r="A20" s="1246" t="s">
        <v>346</v>
      </c>
      <c r="B20" s="1247"/>
      <c r="C20" s="1247"/>
      <c r="D20" s="1248"/>
      <c r="E20" s="1105">
        <f>VLOOKUP(B18,'EXTRAUrbano.Piano inv. forn '!$D$72:$AB$91,17,FALSE)</f>
        <v>0</v>
      </c>
      <c r="F20" s="1106"/>
      <c r="G20" s="1106"/>
      <c r="H20" s="1107"/>
      <c r="I20" s="115"/>
      <c r="J20" s="1249" t="s">
        <v>60</v>
      </c>
      <c r="K20" s="1250"/>
      <c r="L20" s="1105">
        <f>VLOOKUP(B18,'EXTRAUrbano.Piano inv. forn '!$D$72:$AB$91,19,FALSE)</f>
        <v>0</v>
      </c>
      <c r="M20" s="1107"/>
      <c r="N20" s="146"/>
      <c r="O20" s="398" t="s">
        <v>347</v>
      </c>
      <c r="P20" s="151">
        <f>L20+E20</f>
        <v>0</v>
      </c>
      <c r="R20" s="398" t="s">
        <v>348</v>
      </c>
      <c r="S20" s="1108"/>
      <c r="T20" s="1109"/>
      <c r="U20" s="150"/>
      <c r="V20" s="501"/>
    </row>
    <row r="21" spans="1:22" ht="21.75" customHeight="1" thickBot="1" x14ac:dyDescent="0.3">
      <c r="A21" s="152"/>
      <c r="B21" s="153"/>
      <c r="C21" s="153"/>
      <c r="D21" s="153"/>
      <c r="E21" s="154"/>
      <c r="F21" s="154"/>
      <c r="G21" s="154"/>
      <c r="H21" s="154"/>
      <c r="I21" s="115"/>
      <c r="J21" s="130"/>
      <c r="K21" s="130"/>
      <c r="L21" s="154"/>
      <c r="M21" s="154"/>
      <c r="N21" s="146"/>
      <c r="O21" s="128"/>
      <c r="P21" s="146"/>
      <c r="R21" s="128"/>
      <c r="S21" s="129"/>
      <c r="T21" s="129"/>
      <c r="U21" s="150"/>
      <c r="V21" s="501"/>
    </row>
    <row r="22" spans="1:22" s="182" customFormat="1" ht="72" customHeight="1" x14ac:dyDescent="0.25">
      <c r="A22" s="1251" t="s">
        <v>349</v>
      </c>
      <c r="B22" s="1253" t="s">
        <v>350</v>
      </c>
      <c r="C22" s="1253" t="s">
        <v>351</v>
      </c>
      <c r="D22" s="393" t="s">
        <v>352</v>
      </c>
      <c r="E22" s="394" t="s">
        <v>353</v>
      </c>
      <c r="F22" s="393" t="s">
        <v>354</v>
      </c>
      <c r="G22" s="393" t="s">
        <v>355</v>
      </c>
      <c r="H22" s="395" t="s">
        <v>312</v>
      </c>
      <c r="I22" s="395" t="s">
        <v>356</v>
      </c>
      <c r="J22" s="395" t="s">
        <v>357</v>
      </c>
      <c r="K22" s="395" t="s">
        <v>358</v>
      </c>
      <c r="L22" s="395" t="s">
        <v>359</v>
      </c>
      <c r="M22" s="395" t="s">
        <v>360</v>
      </c>
      <c r="N22" s="395" t="s">
        <v>361</v>
      </c>
      <c r="O22" s="395" t="s">
        <v>362</v>
      </c>
      <c r="P22" s="395" t="s">
        <v>363</v>
      </c>
      <c r="Q22" s="395" t="s">
        <v>364</v>
      </c>
      <c r="R22" s="395" t="s">
        <v>365</v>
      </c>
      <c r="S22" s="395" t="s">
        <v>392</v>
      </c>
      <c r="T22" s="1255" t="s">
        <v>367</v>
      </c>
      <c r="U22" s="508"/>
    </row>
    <row r="23" spans="1:22" s="182" customFormat="1" ht="44.25" customHeight="1" thickBot="1" x14ac:dyDescent="0.3">
      <c r="A23" s="1252"/>
      <c r="B23" s="1254"/>
      <c r="C23" s="1254"/>
      <c r="D23" s="396" t="s">
        <v>368</v>
      </c>
      <c r="E23" s="396" t="s">
        <v>381</v>
      </c>
      <c r="F23" s="396" t="s">
        <v>370</v>
      </c>
      <c r="G23" s="396" t="s">
        <v>370</v>
      </c>
      <c r="H23" s="396" t="s">
        <v>87</v>
      </c>
      <c r="I23" s="396" t="s">
        <v>136</v>
      </c>
      <c r="J23" s="396" t="s">
        <v>371</v>
      </c>
      <c r="K23" s="396" t="s">
        <v>372</v>
      </c>
      <c r="L23" s="396" t="s">
        <v>373</v>
      </c>
      <c r="M23" s="396" t="s">
        <v>372</v>
      </c>
      <c r="N23" s="396" t="s">
        <v>374</v>
      </c>
      <c r="O23" s="396" t="s">
        <v>341</v>
      </c>
      <c r="P23" s="396" t="s">
        <v>375</v>
      </c>
      <c r="Q23" s="396" t="s">
        <v>376</v>
      </c>
      <c r="R23" s="396" t="s">
        <v>377</v>
      </c>
      <c r="S23" s="396" t="s">
        <v>377</v>
      </c>
      <c r="T23" s="1256"/>
      <c r="U23" s="508"/>
    </row>
    <row r="24" spans="1:22" ht="15" customHeight="1" x14ac:dyDescent="0.25">
      <c r="A24" s="1257" t="str">
        <f>B18</f>
        <v>EXTRA-urb.i.1</v>
      </c>
      <c r="B24" s="399">
        <v>1</v>
      </c>
      <c r="C24" s="208"/>
      <c r="D24" s="134"/>
      <c r="E24" s="134"/>
      <c r="F24" s="208"/>
      <c r="G24" s="510"/>
      <c r="H24" s="135"/>
      <c r="I24" s="511"/>
      <c r="J24" s="512"/>
      <c r="K24" s="513"/>
      <c r="L24" s="511"/>
      <c r="M24" s="513"/>
      <c r="N24" s="164"/>
      <c r="O24" s="164"/>
      <c r="P24" s="511"/>
      <c r="Q24" s="511"/>
      <c r="R24" s="511"/>
      <c r="S24" s="511"/>
      <c r="T24" s="514"/>
      <c r="U24" s="507"/>
    </row>
    <row r="25" spans="1:22" x14ac:dyDescent="0.25">
      <c r="A25" s="1257"/>
      <c r="B25" s="400">
        <v>2</v>
      </c>
      <c r="C25" s="133"/>
      <c r="D25" s="127"/>
      <c r="E25" s="127"/>
      <c r="F25" s="133"/>
      <c r="G25" s="515"/>
      <c r="H25" s="135"/>
      <c r="I25" s="495"/>
      <c r="J25" s="516"/>
      <c r="K25" s="517"/>
      <c r="L25" s="495"/>
      <c r="M25" s="517"/>
      <c r="N25" s="155"/>
      <c r="O25" s="155"/>
      <c r="P25" s="495"/>
      <c r="Q25" s="495" t="s">
        <v>378</v>
      </c>
      <c r="R25" s="495"/>
      <c r="S25" s="495"/>
      <c r="T25" s="518"/>
      <c r="U25" s="507"/>
    </row>
    <row r="26" spans="1:22" x14ac:dyDescent="0.25">
      <c r="A26" s="1257"/>
      <c r="B26" s="400">
        <v>3</v>
      </c>
      <c r="C26" s="133"/>
      <c r="D26" s="127"/>
      <c r="E26" s="127"/>
      <c r="F26" s="133"/>
      <c r="G26" s="515"/>
      <c r="H26" s="135"/>
      <c r="I26" s="495"/>
      <c r="J26" s="516"/>
      <c r="K26" s="517"/>
      <c r="L26" s="495"/>
      <c r="M26" s="517"/>
      <c r="N26" s="155"/>
      <c r="O26" s="155"/>
      <c r="P26" s="495"/>
      <c r="Q26" s="495"/>
      <c r="R26" s="495"/>
      <c r="S26" s="495"/>
      <c r="T26" s="518"/>
      <c r="U26" s="507"/>
    </row>
    <row r="27" spans="1:22" x14ac:dyDescent="0.25">
      <c r="A27" s="1257"/>
      <c r="B27" s="400">
        <v>4</v>
      </c>
      <c r="C27" s="133"/>
      <c r="D27" s="127"/>
      <c r="E27" s="127"/>
      <c r="F27" s="133"/>
      <c r="G27" s="515"/>
      <c r="H27" s="135"/>
      <c r="I27" s="495"/>
      <c r="J27" s="516"/>
      <c r="K27" s="517"/>
      <c r="L27" s="495"/>
      <c r="M27" s="517"/>
      <c r="N27" s="155"/>
      <c r="O27" s="155"/>
      <c r="P27" s="495"/>
      <c r="Q27" s="495"/>
      <c r="R27" s="495"/>
      <c r="S27" s="495"/>
      <c r="T27" s="518"/>
      <c r="U27" s="507"/>
    </row>
    <row r="28" spans="1:22" x14ac:dyDescent="0.25">
      <c r="A28" s="1257"/>
      <c r="B28" s="400">
        <v>5</v>
      </c>
      <c r="C28" s="133"/>
      <c r="D28" s="127"/>
      <c r="E28" s="127"/>
      <c r="F28" s="133"/>
      <c r="G28" s="515"/>
      <c r="H28" s="135"/>
      <c r="I28" s="495"/>
      <c r="J28" s="516"/>
      <c r="K28" s="517"/>
      <c r="L28" s="495"/>
      <c r="M28" s="517"/>
      <c r="N28" s="155"/>
      <c r="O28" s="155"/>
      <c r="P28" s="495"/>
      <c r="Q28" s="495"/>
      <c r="R28" s="495"/>
      <c r="S28" s="495"/>
      <c r="T28" s="518"/>
      <c r="U28" s="507"/>
    </row>
    <row r="29" spans="1:22" x14ac:dyDescent="0.25">
      <c r="A29" s="1257"/>
      <c r="B29" s="400">
        <v>6</v>
      </c>
      <c r="C29" s="133"/>
      <c r="D29" s="127"/>
      <c r="E29" s="127"/>
      <c r="F29" s="133"/>
      <c r="G29" s="515"/>
      <c r="H29" s="135"/>
      <c r="I29" s="495"/>
      <c r="J29" s="516"/>
      <c r="K29" s="517"/>
      <c r="L29" s="495"/>
      <c r="M29" s="517"/>
      <c r="N29" s="155"/>
      <c r="O29" s="155"/>
      <c r="P29" s="495"/>
      <c r="Q29" s="495"/>
      <c r="R29" s="495"/>
      <c r="S29" s="495"/>
      <c r="T29" s="518"/>
      <c r="U29" s="507"/>
    </row>
    <row r="30" spans="1:22" x14ac:dyDescent="0.25">
      <c r="A30" s="1257"/>
      <c r="B30" s="400">
        <v>7</v>
      </c>
      <c r="C30" s="133"/>
      <c r="D30" s="127"/>
      <c r="E30" s="127"/>
      <c r="F30" s="133"/>
      <c r="G30" s="515"/>
      <c r="H30" s="135"/>
      <c r="I30" s="495"/>
      <c r="J30" s="516"/>
      <c r="K30" s="517"/>
      <c r="L30" s="495"/>
      <c r="M30" s="517"/>
      <c r="N30" s="155"/>
      <c r="O30" s="155"/>
      <c r="P30" s="495"/>
      <c r="Q30" s="495"/>
      <c r="R30" s="495"/>
      <c r="S30" s="495"/>
      <c r="T30" s="518"/>
      <c r="U30" s="507"/>
    </row>
    <row r="31" spans="1:22" x14ac:dyDescent="0.25">
      <c r="A31" s="1257"/>
      <c r="B31" s="400">
        <v>8</v>
      </c>
      <c r="C31" s="133"/>
      <c r="D31" s="127"/>
      <c r="E31" s="127"/>
      <c r="F31" s="133"/>
      <c r="G31" s="515"/>
      <c r="H31" s="135"/>
      <c r="I31" s="495"/>
      <c r="J31" s="516"/>
      <c r="K31" s="517"/>
      <c r="L31" s="495"/>
      <c r="M31" s="517"/>
      <c r="N31" s="155"/>
      <c r="O31" s="155"/>
      <c r="P31" s="495"/>
      <c r="Q31" s="495"/>
      <c r="R31" s="495"/>
      <c r="S31" s="495"/>
      <c r="T31" s="518"/>
      <c r="U31" s="507"/>
    </row>
    <row r="32" spans="1:22" x14ac:dyDescent="0.25">
      <c r="A32" s="1257"/>
      <c r="B32" s="400">
        <v>9</v>
      </c>
      <c r="C32" s="133"/>
      <c r="D32" s="127"/>
      <c r="E32" s="127"/>
      <c r="F32" s="133"/>
      <c r="G32" s="515"/>
      <c r="H32" s="135"/>
      <c r="I32" s="495"/>
      <c r="J32" s="516"/>
      <c r="K32" s="517"/>
      <c r="L32" s="495"/>
      <c r="M32" s="517"/>
      <c r="N32" s="155"/>
      <c r="O32" s="155"/>
      <c r="P32" s="495"/>
      <c r="Q32" s="495"/>
      <c r="R32" s="495"/>
      <c r="S32" s="495"/>
      <c r="T32" s="518"/>
      <c r="U32" s="507"/>
    </row>
    <row r="33" spans="1:21" ht="15.75" thickBot="1" x14ac:dyDescent="0.3">
      <c r="A33" s="1258"/>
      <c r="B33" s="401">
        <v>10</v>
      </c>
      <c r="C33" s="148"/>
      <c r="D33" s="147"/>
      <c r="E33" s="147"/>
      <c r="F33" s="148"/>
      <c r="G33" s="519"/>
      <c r="H33" s="405"/>
      <c r="I33" s="520"/>
      <c r="J33" s="521"/>
      <c r="K33" s="522"/>
      <c r="L33" s="520"/>
      <c r="M33" s="522"/>
      <c r="N33" s="156"/>
      <c r="O33" s="156"/>
      <c r="P33" s="520"/>
      <c r="Q33" s="520"/>
      <c r="R33" s="520"/>
      <c r="S33" s="520"/>
      <c r="T33" s="523"/>
      <c r="U33" s="507"/>
    </row>
    <row r="34" spans="1:21" ht="25.5" thickBot="1" x14ac:dyDescent="0.3">
      <c r="A34" s="654"/>
      <c r="C34" s="655"/>
      <c r="D34" s="656"/>
      <c r="E34" s="484" t="s">
        <v>379</v>
      </c>
      <c r="F34" s="485">
        <f>COUNTA(F24:F33)</f>
        <v>0</v>
      </c>
      <c r="G34" s="486">
        <f>COUNTA(G24:G33)</f>
        <v>0</v>
      </c>
      <c r="H34" s="655"/>
      <c r="I34" s="501"/>
      <c r="J34" s="657"/>
      <c r="K34" s="658"/>
      <c r="L34" s="1096" t="s">
        <v>655</v>
      </c>
      <c r="M34" s="1097"/>
      <c r="N34" s="659">
        <f>SUM(N24:N33)</f>
        <v>0</v>
      </c>
      <c r="O34" s="660">
        <f>SUM(O24:O33)</f>
        <v>0</v>
      </c>
      <c r="P34" s="501"/>
      <c r="R34" s="128"/>
      <c r="S34" s="132"/>
      <c r="T34" s="603"/>
      <c r="U34" s="527"/>
    </row>
    <row r="35" spans="1:21" x14ac:dyDescent="0.25">
      <c r="A35" s="149"/>
      <c r="B35" s="128"/>
      <c r="C35" s="128"/>
      <c r="D35" s="128"/>
      <c r="H35" s="524"/>
      <c r="I35" s="524"/>
      <c r="J35" s="525"/>
      <c r="K35" s="524"/>
      <c r="L35" s="1098" t="s">
        <v>656</v>
      </c>
      <c r="M35" s="1099"/>
      <c r="N35" s="661">
        <f>SUMIF(M24:M33,"&lt;=31/12/2025",N24:N33)</f>
        <v>0</v>
      </c>
      <c r="O35" s="662">
        <f>SUMIF(M24:M33,"&lt;=31/12/2025",O24:O33)</f>
        <v>0</v>
      </c>
      <c r="P35" s="128"/>
      <c r="R35" s="128"/>
      <c r="S35" s="132"/>
      <c r="T35" s="603"/>
      <c r="U35" s="527"/>
    </row>
    <row r="36" spans="1:21" ht="15.75" thickBot="1" x14ac:dyDescent="0.3">
      <c r="A36" s="149"/>
      <c r="L36" s="1100" t="s">
        <v>659</v>
      </c>
      <c r="M36" s="1101"/>
      <c r="N36" s="663">
        <f>SUMIF(M24:M33,"&gt;31/12/2025",N24:N33)</f>
        <v>0</v>
      </c>
      <c r="O36" s="664">
        <f>SUMIF(M24:M33,"&gt;31/12/2025",O24:O33)</f>
        <v>0</v>
      </c>
      <c r="R36" s="128"/>
      <c r="S36" s="132"/>
      <c r="T36" s="603"/>
      <c r="U36" s="527"/>
    </row>
    <row r="37" spans="1:21" ht="15.75" thickBot="1" x14ac:dyDescent="0.3">
      <c r="A37" s="528"/>
      <c r="B37" s="529"/>
      <c r="C37" s="455"/>
      <c r="D37" s="455"/>
      <c r="E37" s="455"/>
      <c r="F37" s="529"/>
      <c r="G37" s="455"/>
      <c r="H37" s="455"/>
      <c r="I37" s="529"/>
      <c r="J37" s="529"/>
      <c r="K37" s="455"/>
      <c r="L37" s="455"/>
      <c r="M37" s="455"/>
      <c r="N37" s="455"/>
      <c r="O37" s="455"/>
      <c r="P37" s="455"/>
      <c r="Q37" s="455"/>
      <c r="R37" s="455"/>
      <c r="S37" s="530"/>
      <c r="T37" s="455"/>
      <c r="U37" s="531"/>
    </row>
    <row r="38" spans="1:21" ht="15.75" thickBot="1" x14ac:dyDescent="0.3">
      <c r="A38" s="502"/>
      <c r="B38" s="503"/>
      <c r="C38" s="504"/>
      <c r="D38" s="504"/>
      <c r="E38" s="504"/>
      <c r="F38" s="503"/>
      <c r="G38" s="504"/>
      <c r="H38" s="504"/>
      <c r="I38" s="503"/>
      <c r="J38" s="503"/>
      <c r="K38" s="504"/>
      <c r="L38" s="504"/>
      <c r="M38" s="504"/>
      <c r="N38" s="504"/>
      <c r="O38" s="504"/>
      <c r="P38" s="504"/>
      <c r="Q38" s="504"/>
      <c r="R38" s="504"/>
      <c r="S38" s="504"/>
      <c r="T38" s="504"/>
      <c r="U38" s="505"/>
    </row>
    <row r="39" spans="1:21" ht="28.5" thickBot="1" x14ac:dyDescent="0.3">
      <c r="A39" s="392" t="s">
        <v>9</v>
      </c>
      <c r="B39" s="1116" t="s">
        <v>158</v>
      </c>
      <c r="C39" s="1117"/>
      <c r="E39" s="1219" t="s">
        <v>342</v>
      </c>
      <c r="F39" s="1220"/>
      <c r="G39" s="1120">
        <f>VLOOKUP(B39,'EXTRAUrbano.Piano inv. forn '!$D$72:$AB$91,3,FALSE)</f>
        <v>0</v>
      </c>
      <c r="H39" s="1121"/>
      <c r="I39" s="115"/>
      <c r="J39" s="1219" t="s">
        <v>343</v>
      </c>
      <c r="K39" s="1220"/>
      <c r="L39" s="1120">
        <f>VLOOKUP(B39,'EXTRAUrbano.Piano inv. forn '!$D$72:$AB$91,4,FALSE)</f>
        <v>0</v>
      </c>
      <c r="M39" s="1121"/>
      <c r="O39" s="397" t="s">
        <v>344</v>
      </c>
      <c r="P39" s="506"/>
      <c r="R39" s="398" t="s">
        <v>345</v>
      </c>
      <c r="S39" s="1108"/>
      <c r="T39" s="1109"/>
      <c r="U39" s="507"/>
    </row>
    <row r="40" spans="1:21" ht="15.75" thickBot="1" x14ac:dyDescent="0.3">
      <c r="A40" s="149"/>
      <c r="B40" s="129"/>
      <c r="C40" s="129"/>
      <c r="E40" s="130"/>
      <c r="F40" s="130"/>
      <c r="G40" s="131"/>
      <c r="H40" s="131"/>
      <c r="I40" s="115"/>
      <c r="J40" s="130"/>
      <c r="K40" s="130"/>
      <c r="L40" s="131"/>
      <c r="M40" s="131"/>
      <c r="O40" s="132"/>
      <c r="R40" s="128"/>
      <c r="S40" s="501"/>
      <c r="U40" s="150"/>
    </row>
    <row r="41" spans="1:21" ht="31.5" customHeight="1" thickBot="1" x14ac:dyDescent="0.3">
      <c r="A41" s="1246" t="s">
        <v>346</v>
      </c>
      <c r="B41" s="1247"/>
      <c r="C41" s="1247"/>
      <c r="D41" s="1248"/>
      <c r="E41" s="1105">
        <f>VLOOKUP(B39,'EXTRAUrbano.Piano inv. forn '!$D$72:$AB$91,17,FALSE)</f>
        <v>0</v>
      </c>
      <c r="F41" s="1106"/>
      <c r="G41" s="1106"/>
      <c r="H41" s="1107"/>
      <c r="I41" s="115"/>
      <c r="J41" s="1249" t="s">
        <v>60</v>
      </c>
      <c r="K41" s="1250"/>
      <c r="L41" s="1105">
        <f>VLOOKUP(B39,'EXTRAUrbano.Piano inv. forn '!$D$72:$AB$91,19,FALSE)</f>
        <v>0</v>
      </c>
      <c r="M41" s="1107"/>
      <c r="N41" s="146"/>
      <c r="O41" s="398" t="s">
        <v>347</v>
      </c>
      <c r="P41" s="151">
        <f>L41+E41</f>
        <v>0</v>
      </c>
      <c r="R41" s="398" t="s">
        <v>348</v>
      </c>
      <c r="S41" s="1108"/>
      <c r="T41" s="1109"/>
      <c r="U41" s="150"/>
    </row>
    <row r="42" spans="1:21" ht="15.75" thickBot="1" x14ac:dyDescent="0.3">
      <c r="A42" s="152"/>
      <c r="B42" s="153"/>
      <c r="C42" s="153"/>
      <c r="D42" s="153"/>
      <c r="E42" s="154"/>
      <c r="F42" s="154"/>
      <c r="G42" s="154"/>
      <c r="H42" s="154"/>
      <c r="I42" s="115"/>
      <c r="J42" s="130"/>
      <c r="K42" s="130"/>
      <c r="L42" s="154"/>
      <c r="M42" s="154"/>
      <c r="N42" s="146"/>
      <c r="O42" s="128"/>
      <c r="P42" s="146"/>
      <c r="R42" s="128"/>
      <c r="S42" s="129"/>
      <c r="T42" s="129"/>
      <c r="U42" s="507"/>
    </row>
    <row r="43" spans="1:21" ht="57" customHeight="1" x14ac:dyDescent="0.25">
      <c r="A43" s="1251" t="s">
        <v>349</v>
      </c>
      <c r="B43" s="1253" t="s">
        <v>350</v>
      </c>
      <c r="C43" s="1253" t="s">
        <v>351</v>
      </c>
      <c r="D43" s="393" t="s">
        <v>352</v>
      </c>
      <c r="E43" s="394" t="s">
        <v>353</v>
      </c>
      <c r="F43" s="393" t="s">
        <v>354</v>
      </c>
      <c r="G43" s="393" t="s">
        <v>355</v>
      </c>
      <c r="H43" s="395" t="s">
        <v>312</v>
      </c>
      <c r="I43" s="395" t="s">
        <v>356</v>
      </c>
      <c r="J43" s="395" t="s">
        <v>357</v>
      </c>
      <c r="K43" s="395" t="s">
        <v>358</v>
      </c>
      <c r="L43" s="395" t="s">
        <v>359</v>
      </c>
      <c r="M43" s="395" t="s">
        <v>360</v>
      </c>
      <c r="N43" s="395" t="s">
        <v>361</v>
      </c>
      <c r="O43" s="395" t="s">
        <v>362</v>
      </c>
      <c r="P43" s="395" t="s">
        <v>363</v>
      </c>
      <c r="Q43" s="395" t="s">
        <v>364</v>
      </c>
      <c r="R43" s="395" t="s">
        <v>365</v>
      </c>
      <c r="S43" s="395" t="s">
        <v>392</v>
      </c>
      <c r="T43" s="1255" t="s">
        <v>367</v>
      </c>
      <c r="U43" s="508"/>
    </row>
    <row r="44" spans="1:21" ht="36.75" customHeight="1" thickBot="1" x14ac:dyDescent="0.3">
      <c r="A44" s="1252"/>
      <c r="B44" s="1254"/>
      <c r="C44" s="1254"/>
      <c r="D44" s="396" t="s">
        <v>368</v>
      </c>
      <c r="E44" s="396" t="s">
        <v>381</v>
      </c>
      <c r="F44" s="396" t="s">
        <v>370</v>
      </c>
      <c r="G44" s="396" t="s">
        <v>370</v>
      </c>
      <c r="H44" s="396" t="s">
        <v>87</v>
      </c>
      <c r="I44" s="396" t="s">
        <v>136</v>
      </c>
      <c r="J44" s="396" t="s">
        <v>371</v>
      </c>
      <c r="K44" s="396" t="s">
        <v>372</v>
      </c>
      <c r="L44" s="396" t="s">
        <v>373</v>
      </c>
      <c r="M44" s="396" t="s">
        <v>372</v>
      </c>
      <c r="N44" s="396" t="s">
        <v>374</v>
      </c>
      <c r="O44" s="396" t="s">
        <v>341</v>
      </c>
      <c r="P44" s="396" t="s">
        <v>375</v>
      </c>
      <c r="Q44" s="396" t="s">
        <v>376</v>
      </c>
      <c r="R44" s="396" t="s">
        <v>377</v>
      </c>
      <c r="S44" s="396" t="s">
        <v>377</v>
      </c>
      <c r="T44" s="1256"/>
      <c r="U44" s="508"/>
    </row>
    <row r="45" spans="1:21" x14ac:dyDescent="0.25">
      <c r="A45" s="1257" t="str">
        <f>B39</f>
        <v>EXTRA-urb.i.1</v>
      </c>
      <c r="B45" s="399">
        <v>1</v>
      </c>
      <c r="C45" s="208"/>
      <c r="D45" s="134"/>
      <c r="E45" s="134"/>
      <c r="F45" s="208"/>
      <c r="G45" s="510"/>
      <c r="H45" s="135"/>
      <c r="I45" s="511"/>
      <c r="J45" s="512"/>
      <c r="K45" s="513"/>
      <c r="L45" s="511"/>
      <c r="M45" s="513"/>
      <c r="N45" s="164"/>
      <c r="O45" s="164"/>
      <c r="P45" s="511"/>
      <c r="Q45" s="511"/>
      <c r="R45" s="511"/>
      <c r="S45" s="511"/>
      <c r="T45" s="514"/>
      <c r="U45" s="507"/>
    </row>
    <row r="46" spans="1:21" x14ac:dyDescent="0.25">
      <c r="A46" s="1257"/>
      <c r="B46" s="400">
        <v>2</v>
      </c>
      <c r="C46" s="133"/>
      <c r="D46" s="127"/>
      <c r="E46" s="127"/>
      <c r="F46" s="133"/>
      <c r="G46" s="515"/>
      <c r="H46" s="135"/>
      <c r="I46" s="495"/>
      <c r="J46" s="516"/>
      <c r="K46" s="517"/>
      <c r="L46" s="495"/>
      <c r="M46" s="517"/>
      <c r="N46" s="155"/>
      <c r="O46" s="155"/>
      <c r="P46" s="495"/>
      <c r="Q46" s="495" t="s">
        <v>378</v>
      </c>
      <c r="R46" s="495"/>
      <c r="S46" s="495"/>
      <c r="T46" s="518"/>
      <c r="U46" s="507"/>
    </row>
    <row r="47" spans="1:21" x14ac:dyDescent="0.25">
      <c r="A47" s="1257"/>
      <c r="B47" s="400">
        <v>3</v>
      </c>
      <c r="C47" s="133"/>
      <c r="D47" s="127"/>
      <c r="E47" s="127"/>
      <c r="F47" s="133"/>
      <c r="G47" s="515"/>
      <c r="H47" s="135"/>
      <c r="I47" s="495"/>
      <c r="J47" s="516"/>
      <c r="K47" s="517"/>
      <c r="L47" s="495"/>
      <c r="M47" s="517"/>
      <c r="N47" s="155"/>
      <c r="O47" s="155"/>
      <c r="P47" s="495"/>
      <c r="Q47" s="495"/>
      <c r="R47" s="495"/>
      <c r="S47" s="495"/>
      <c r="T47" s="518"/>
      <c r="U47" s="507"/>
    </row>
    <row r="48" spans="1:21" x14ac:dyDescent="0.25">
      <c r="A48" s="1257"/>
      <c r="B48" s="400">
        <v>4</v>
      </c>
      <c r="C48" s="133"/>
      <c r="D48" s="127"/>
      <c r="E48" s="127"/>
      <c r="F48" s="133"/>
      <c r="G48" s="515"/>
      <c r="H48" s="135"/>
      <c r="I48" s="495"/>
      <c r="J48" s="516"/>
      <c r="K48" s="517"/>
      <c r="L48" s="495"/>
      <c r="M48" s="517"/>
      <c r="N48" s="155"/>
      <c r="O48" s="155"/>
      <c r="P48" s="495"/>
      <c r="Q48" s="495"/>
      <c r="R48" s="495"/>
      <c r="S48" s="495"/>
      <c r="T48" s="518"/>
      <c r="U48" s="507"/>
    </row>
    <row r="49" spans="1:21" x14ac:dyDescent="0.25">
      <c r="A49" s="1257"/>
      <c r="B49" s="400">
        <v>5</v>
      </c>
      <c r="C49" s="133"/>
      <c r="D49" s="127"/>
      <c r="E49" s="127"/>
      <c r="F49" s="133"/>
      <c r="G49" s="515"/>
      <c r="H49" s="135"/>
      <c r="I49" s="495"/>
      <c r="J49" s="516"/>
      <c r="K49" s="517"/>
      <c r="L49" s="495"/>
      <c r="M49" s="517"/>
      <c r="N49" s="155"/>
      <c r="O49" s="155"/>
      <c r="P49" s="495"/>
      <c r="Q49" s="495"/>
      <c r="R49" s="495"/>
      <c r="S49" s="495"/>
      <c r="T49" s="518"/>
      <c r="U49" s="507"/>
    </row>
    <row r="50" spans="1:21" x14ac:dyDescent="0.25">
      <c r="A50" s="1257"/>
      <c r="B50" s="400">
        <v>6</v>
      </c>
      <c r="C50" s="133"/>
      <c r="D50" s="127"/>
      <c r="E50" s="127"/>
      <c r="F50" s="133"/>
      <c r="G50" s="515"/>
      <c r="H50" s="135"/>
      <c r="I50" s="495"/>
      <c r="J50" s="516"/>
      <c r="K50" s="517"/>
      <c r="L50" s="495"/>
      <c r="M50" s="517"/>
      <c r="N50" s="155"/>
      <c r="O50" s="155"/>
      <c r="P50" s="495"/>
      <c r="Q50" s="495"/>
      <c r="R50" s="495"/>
      <c r="S50" s="495"/>
      <c r="T50" s="518"/>
      <c r="U50" s="507"/>
    </row>
    <row r="51" spans="1:21" x14ac:dyDescent="0.25">
      <c r="A51" s="1257"/>
      <c r="B51" s="400">
        <v>7</v>
      </c>
      <c r="C51" s="133"/>
      <c r="D51" s="127"/>
      <c r="E51" s="127"/>
      <c r="F51" s="133"/>
      <c r="G51" s="515"/>
      <c r="H51" s="135"/>
      <c r="I51" s="495"/>
      <c r="J51" s="516"/>
      <c r="K51" s="517"/>
      <c r="L51" s="495"/>
      <c r="M51" s="517"/>
      <c r="N51" s="155"/>
      <c r="O51" s="155"/>
      <c r="P51" s="495"/>
      <c r="Q51" s="495"/>
      <c r="R51" s="495"/>
      <c r="S51" s="495"/>
      <c r="T51" s="518"/>
      <c r="U51" s="507"/>
    </row>
    <row r="52" spans="1:21" x14ac:dyDescent="0.25">
      <c r="A52" s="1257"/>
      <c r="B52" s="400">
        <v>8</v>
      </c>
      <c r="C52" s="133"/>
      <c r="D52" s="127"/>
      <c r="E52" s="127"/>
      <c r="F52" s="133"/>
      <c r="G52" s="515"/>
      <c r="H52" s="135"/>
      <c r="I52" s="495"/>
      <c r="J52" s="516"/>
      <c r="K52" s="517"/>
      <c r="L52" s="495"/>
      <c r="M52" s="517"/>
      <c r="N52" s="155"/>
      <c r="O52" s="155"/>
      <c r="P52" s="495"/>
      <c r="Q52" s="495"/>
      <c r="R52" s="495"/>
      <c r="S52" s="495"/>
      <c r="T52" s="518"/>
      <c r="U52" s="507"/>
    </row>
    <row r="53" spans="1:21" x14ac:dyDescent="0.25">
      <c r="A53" s="1257"/>
      <c r="B53" s="400">
        <v>9</v>
      </c>
      <c r="C53" s="133"/>
      <c r="D53" s="127"/>
      <c r="E53" s="127"/>
      <c r="F53" s="133"/>
      <c r="G53" s="515"/>
      <c r="H53" s="135"/>
      <c r="I53" s="495"/>
      <c r="J53" s="516"/>
      <c r="K53" s="517"/>
      <c r="L53" s="495"/>
      <c r="M53" s="517"/>
      <c r="N53" s="155"/>
      <c r="O53" s="155"/>
      <c r="P53" s="495"/>
      <c r="Q53" s="495"/>
      <c r="R53" s="495"/>
      <c r="S53" s="495"/>
      <c r="T53" s="518"/>
      <c r="U53" s="507"/>
    </row>
    <row r="54" spans="1:21" ht="15.75" thickBot="1" x14ac:dyDescent="0.3">
      <c r="A54" s="1258"/>
      <c r="B54" s="401">
        <v>10</v>
      </c>
      <c r="C54" s="148"/>
      <c r="D54" s="147"/>
      <c r="E54" s="147"/>
      <c r="F54" s="148"/>
      <c r="G54" s="519"/>
      <c r="H54" s="405"/>
      <c r="I54" s="520"/>
      <c r="J54" s="521"/>
      <c r="K54" s="522"/>
      <c r="L54" s="520"/>
      <c r="M54" s="522"/>
      <c r="N54" s="156"/>
      <c r="O54" s="156"/>
      <c r="P54" s="520"/>
      <c r="Q54" s="520"/>
      <c r="R54" s="520"/>
      <c r="S54" s="520"/>
      <c r="T54" s="523"/>
      <c r="U54" s="507"/>
    </row>
    <row r="55" spans="1:21" ht="24.6" customHeight="1" thickBot="1" x14ac:dyDescent="0.3">
      <c r="A55" s="654"/>
      <c r="C55" s="655"/>
      <c r="D55" s="656"/>
      <c r="E55" s="484" t="s">
        <v>379</v>
      </c>
      <c r="F55" s="485">
        <f>COUNTA(F45:F54)</f>
        <v>0</v>
      </c>
      <c r="G55" s="486">
        <f>COUNTA(G45:G54)</f>
        <v>0</v>
      </c>
      <c r="H55" s="655"/>
      <c r="I55" s="501"/>
      <c r="J55" s="657"/>
      <c r="K55" s="658"/>
      <c r="L55" s="1096" t="s">
        <v>655</v>
      </c>
      <c r="M55" s="1097"/>
      <c r="N55" s="659">
        <f>SUM(N45:N54)</f>
        <v>0</v>
      </c>
      <c r="O55" s="660">
        <f>SUM(O45:O54)</f>
        <v>0</v>
      </c>
      <c r="P55" s="501"/>
      <c r="R55" s="128"/>
      <c r="S55" s="132"/>
      <c r="T55" s="603"/>
      <c r="U55" s="527"/>
    </row>
    <row r="56" spans="1:21" ht="24.6" customHeight="1" x14ac:dyDescent="0.25">
      <c r="A56" s="149"/>
      <c r="B56" s="128"/>
      <c r="C56" s="128"/>
      <c r="D56" s="128"/>
      <c r="H56" s="524"/>
      <c r="I56" s="524"/>
      <c r="J56" s="525"/>
      <c r="K56" s="524"/>
      <c r="L56" s="1098" t="s">
        <v>656</v>
      </c>
      <c r="M56" s="1099"/>
      <c r="N56" s="661">
        <f>SUMIF(M45:M54,"&lt;=31/12/2025",N45:N54)</f>
        <v>0</v>
      </c>
      <c r="O56" s="662">
        <f>SUMIF(M45:M54,"&lt;=31/12/2025",O45:O54)</f>
        <v>0</v>
      </c>
      <c r="P56" s="128"/>
      <c r="R56" s="128"/>
      <c r="S56" s="132"/>
      <c r="T56" s="603"/>
      <c r="U56" s="527"/>
    </row>
    <row r="57" spans="1:21" ht="24.6" customHeight="1" thickBot="1" x14ac:dyDescent="0.3">
      <c r="A57" s="149"/>
      <c r="L57" s="1100" t="s">
        <v>659</v>
      </c>
      <c r="M57" s="1101"/>
      <c r="N57" s="663">
        <f>SUMIF(M45:M54,"&gt;31/12/2025",N45:N54)</f>
        <v>0</v>
      </c>
      <c r="O57" s="664">
        <f>SUMIF(M45:M54,"&gt;31/12/2025",O45:O54)</f>
        <v>0</v>
      </c>
      <c r="R57" s="128"/>
      <c r="S57" s="132"/>
      <c r="T57" s="603"/>
      <c r="U57" s="527"/>
    </row>
    <row r="58" spans="1:21" ht="15.75" thickBot="1" x14ac:dyDescent="0.3">
      <c r="A58" s="528"/>
      <c r="B58" s="529"/>
      <c r="C58" s="455"/>
      <c r="D58" s="455"/>
      <c r="E58" s="455"/>
      <c r="F58" s="529"/>
      <c r="G58" s="455"/>
      <c r="H58" s="455"/>
      <c r="I58" s="529"/>
      <c r="J58" s="529"/>
      <c r="K58" s="455"/>
      <c r="L58" s="455"/>
      <c r="M58" s="455"/>
      <c r="N58" s="455"/>
      <c r="O58" s="455"/>
      <c r="P58" s="455"/>
      <c r="Q58" s="455"/>
      <c r="R58" s="455"/>
      <c r="S58" s="530"/>
      <c r="T58" s="455"/>
      <c r="U58" s="531"/>
    </row>
    <row r="59" spans="1:21" ht="15.75" thickBot="1" x14ac:dyDescent="0.3">
      <c r="A59" s="502"/>
      <c r="B59" s="503"/>
      <c r="C59" s="504"/>
      <c r="D59" s="504"/>
      <c r="E59" s="504"/>
      <c r="F59" s="503"/>
      <c r="G59" s="504"/>
      <c r="H59" s="504"/>
      <c r="I59" s="503"/>
      <c r="J59" s="503"/>
      <c r="K59" s="504"/>
      <c r="L59" s="504"/>
      <c r="M59" s="504"/>
      <c r="N59" s="504"/>
      <c r="O59" s="504"/>
      <c r="P59" s="504"/>
      <c r="Q59" s="504"/>
      <c r="R59" s="504"/>
      <c r="S59" s="504"/>
      <c r="T59" s="504"/>
      <c r="U59" s="505"/>
    </row>
    <row r="60" spans="1:21" ht="28.5" thickBot="1" x14ac:dyDescent="0.3">
      <c r="A60" s="392" t="s">
        <v>9</v>
      </c>
      <c r="B60" s="1116" t="s">
        <v>158</v>
      </c>
      <c r="C60" s="1117"/>
      <c r="E60" s="1219" t="s">
        <v>342</v>
      </c>
      <c r="F60" s="1220"/>
      <c r="G60" s="1120">
        <f>VLOOKUP(B60,'EXTRAUrbano.Piano inv. forn '!$D$72:$AB$91,3,FALSE)</f>
        <v>0</v>
      </c>
      <c r="H60" s="1121"/>
      <c r="I60" s="115"/>
      <c r="J60" s="1219" t="s">
        <v>343</v>
      </c>
      <c r="K60" s="1220"/>
      <c r="L60" s="1120">
        <f>VLOOKUP(B60,'EXTRAUrbano.Piano inv. forn '!$D$72:$AB$91,4,FALSE)</f>
        <v>0</v>
      </c>
      <c r="M60" s="1121"/>
      <c r="O60" s="397" t="s">
        <v>344</v>
      </c>
      <c r="P60" s="506"/>
      <c r="R60" s="398" t="s">
        <v>345</v>
      </c>
      <c r="S60" s="1108"/>
      <c r="T60" s="1109"/>
      <c r="U60" s="507"/>
    </row>
    <row r="61" spans="1:21" ht="15.75" thickBot="1" x14ac:dyDescent="0.3">
      <c r="A61" s="149"/>
      <c r="B61" s="129"/>
      <c r="C61" s="129"/>
      <c r="E61" s="130"/>
      <c r="F61" s="130"/>
      <c r="G61" s="131"/>
      <c r="H61" s="131"/>
      <c r="I61" s="115"/>
      <c r="J61" s="130"/>
      <c r="K61" s="130"/>
      <c r="L61" s="131"/>
      <c r="M61" s="131"/>
      <c r="O61" s="132"/>
      <c r="R61" s="128"/>
      <c r="S61" s="501"/>
      <c r="U61" s="150"/>
    </row>
    <row r="62" spans="1:21" ht="30.75" customHeight="1" thickBot="1" x14ac:dyDescent="0.3">
      <c r="A62" s="1246" t="s">
        <v>346</v>
      </c>
      <c r="B62" s="1247"/>
      <c r="C62" s="1247"/>
      <c r="D62" s="1248"/>
      <c r="E62" s="1105">
        <f>VLOOKUP(B60,'EXTRAUrbano.Piano inv. forn '!$D$72:$AB$91,17,FALSE)</f>
        <v>0</v>
      </c>
      <c r="F62" s="1106"/>
      <c r="G62" s="1106"/>
      <c r="H62" s="1107"/>
      <c r="I62" s="115"/>
      <c r="J62" s="1249" t="s">
        <v>60</v>
      </c>
      <c r="K62" s="1250"/>
      <c r="L62" s="1105">
        <f>VLOOKUP(B60,'EXTRAUrbano.Piano inv. forn '!$D$72:$AB$91,19,FALSE)</f>
        <v>0</v>
      </c>
      <c r="M62" s="1107"/>
      <c r="N62" s="146"/>
      <c r="O62" s="398" t="s">
        <v>347</v>
      </c>
      <c r="P62" s="151">
        <f>L62+E62</f>
        <v>0</v>
      </c>
      <c r="R62" s="398" t="s">
        <v>348</v>
      </c>
      <c r="S62" s="1108"/>
      <c r="T62" s="1109"/>
      <c r="U62" s="150"/>
    </row>
    <row r="63" spans="1:21" ht="15.75" thickBot="1" x14ac:dyDescent="0.3">
      <c r="A63" s="152"/>
      <c r="B63" s="153"/>
      <c r="C63" s="153"/>
      <c r="D63" s="153"/>
      <c r="E63" s="154"/>
      <c r="F63" s="154"/>
      <c r="G63" s="154"/>
      <c r="H63" s="154"/>
      <c r="I63" s="115"/>
      <c r="J63" s="130"/>
      <c r="K63" s="130"/>
      <c r="L63" s="154"/>
      <c r="M63" s="154"/>
      <c r="N63" s="146"/>
      <c r="O63" s="128"/>
      <c r="P63" s="146"/>
      <c r="R63" s="128"/>
      <c r="S63" s="129"/>
      <c r="T63" s="129"/>
      <c r="U63" s="507"/>
    </row>
    <row r="64" spans="1:21" ht="60" x14ac:dyDescent="0.25">
      <c r="A64" s="1251" t="s">
        <v>349</v>
      </c>
      <c r="B64" s="1253" t="s">
        <v>350</v>
      </c>
      <c r="C64" s="1253" t="s">
        <v>351</v>
      </c>
      <c r="D64" s="393" t="s">
        <v>352</v>
      </c>
      <c r="E64" s="394" t="s">
        <v>353</v>
      </c>
      <c r="F64" s="393" t="s">
        <v>354</v>
      </c>
      <c r="G64" s="393" t="s">
        <v>355</v>
      </c>
      <c r="H64" s="395" t="s">
        <v>312</v>
      </c>
      <c r="I64" s="395" t="s">
        <v>356</v>
      </c>
      <c r="J64" s="395" t="s">
        <v>357</v>
      </c>
      <c r="K64" s="395" t="s">
        <v>358</v>
      </c>
      <c r="L64" s="395" t="s">
        <v>359</v>
      </c>
      <c r="M64" s="395" t="s">
        <v>360</v>
      </c>
      <c r="N64" s="395" t="s">
        <v>361</v>
      </c>
      <c r="O64" s="395" t="s">
        <v>362</v>
      </c>
      <c r="P64" s="395" t="s">
        <v>363</v>
      </c>
      <c r="Q64" s="395" t="s">
        <v>364</v>
      </c>
      <c r="R64" s="395" t="s">
        <v>365</v>
      </c>
      <c r="S64" s="395" t="s">
        <v>392</v>
      </c>
      <c r="T64" s="1255" t="s">
        <v>367</v>
      </c>
      <c r="U64" s="508"/>
    </row>
    <row r="65" spans="1:21" ht="48.75" thickBot="1" x14ac:dyDescent="0.3">
      <c r="A65" s="1252"/>
      <c r="B65" s="1254"/>
      <c r="C65" s="1254"/>
      <c r="D65" s="396" t="s">
        <v>368</v>
      </c>
      <c r="E65" s="396" t="s">
        <v>381</v>
      </c>
      <c r="F65" s="396" t="s">
        <v>370</v>
      </c>
      <c r="G65" s="396" t="s">
        <v>370</v>
      </c>
      <c r="H65" s="396" t="s">
        <v>87</v>
      </c>
      <c r="I65" s="396" t="s">
        <v>136</v>
      </c>
      <c r="J65" s="396" t="s">
        <v>371</v>
      </c>
      <c r="K65" s="396" t="s">
        <v>372</v>
      </c>
      <c r="L65" s="396" t="s">
        <v>373</v>
      </c>
      <c r="M65" s="396" t="s">
        <v>372</v>
      </c>
      <c r="N65" s="396" t="s">
        <v>374</v>
      </c>
      <c r="O65" s="396" t="s">
        <v>341</v>
      </c>
      <c r="P65" s="396" t="s">
        <v>375</v>
      </c>
      <c r="Q65" s="396" t="s">
        <v>376</v>
      </c>
      <c r="R65" s="396" t="s">
        <v>377</v>
      </c>
      <c r="S65" s="396" t="s">
        <v>377</v>
      </c>
      <c r="T65" s="1256"/>
      <c r="U65" s="508"/>
    </row>
    <row r="66" spans="1:21" x14ac:dyDescent="0.25">
      <c r="A66" s="1257" t="str">
        <f>B60</f>
        <v>EXTRA-urb.i.1</v>
      </c>
      <c r="B66" s="399">
        <v>1</v>
      </c>
      <c r="C66" s="208"/>
      <c r="D66" s="134"/>
      <c r="E66" s="134"/>
      <c r="F66" s="208"/>
      <c r="G66" s="510"/>
      <c r="H66" s="135"/>
      <c r="I66" s="511"/>
      <c r="J66" s="512"/>
      <c r="K66" s="513"/>
      <c r="L66" s="511"/>
      <c r="M66" s="513"/>
      <c r="N66" s="164"/>
      <c r="O66" s="164"/>
      <c r="P66" s="511"/>
      <c r="Q66" s="511"/>
      <c r="R66" s="511"/>
      <c r="S66" s="511"/>
      <c r="T66" s="514"/>
      <c r="U66" s="507"/>
    </row>
    <row r="67" spans="1:21" x14ac:dyDescent="0.25">
      <c r="A67" s="1257"/>
      <c r="B67" s="400">
        <v>2</v>
      </c>
      <c r="C67" s="133"/>
      <c r="D67" s="127"/>
      <c r="E67" s="127"/>
      <c r="F67" s="133"/>
      <c r="G67" s="515"/>
      <c r="H67" s="135"/>
      <c r="I67" s="495"/>
      <c r="J67" s="516"/>
      <c r="K67" s="517"/>
      <c r="L67" s="495"/>
      <c r="M67" s="517"/>
      <c r="N67" s="155"/>
      <c r="O67" s="155"/>
      <c r="P67" s="495"/>
      <c r="Q67" s="495" t="s">
        <v>378</v>
      </c>
      <c r="R67" s="495"/>
      <c r="S67" s="495"/>
      <c r="T67" s="518"/>
      <c r="U67" s="507"/>
    </row>
    <row r="68" spans="1:21" x14ac:dyDescent="0.25">
      <c r="A68" s="1257"/>
      <c r="B68" s="400">
        <v>3</v>
      </c>
      <c r="C68" s="133"/>
      <c r="D68" s="127"/>
      <c r="E68" s="127"/>
      <c r="F68" s="133"/>
      <c r="G68" s="515"/>
      <c r="H68" s="135"/>
      <c r="I68" s="495"/>
      <c r="J68" s="516"/>
      <c r="K68" s="517"/>
      <c r="L68" s="495"/>
      <c r="M68" s="517"/>
      <c r="N68" s="155"/>
      <c r="O68" s="155"/>
      <c r="P68" s="495"/>
      <c r="Q68" s="495"/>
      <c r="R68" s="495"/>
      <c r="S68" s="495"/>
      <c r="T68" s="518"/>
      <c r="U68" s="507"/>
    </row>
    <row r="69" spans="1:21" x14ac:dyDescent="0.25">
      <c r="A69" s="1257"/>
      <c r="B69" s="400">
        <v>4</v>
      </c>
      <c r="C69" s="133"/>
      <c r="D69" s="127"/>
      <c r="E69" s="127"/>
      <c r="F69" s="133"/>
      <c r="G69" s="515"/>
      <c r="H69" s="135"/>
      <c r="I69" s="495"/>
      <c r="J69" s="516"/>
      <c r="K69" s="517"/>
      <c r="L69" s="495"/>
      <c r="M69" s="517"/>
      <c r="N69" s="155"/>
      <c r="O69" s="155"/>
      <c r="P69" s="495"/>
      <c r="Q69" s="495"/>
      <c r="R69" s="495"/>
      <c r="S69" s="495"/>
      <c r="T69" s="518"/>
      <c r="U69" s="507"/>
    </row>
    <row r="70" spans="1:21" x14ac:dyDescent="0.25">
      <c r="A70" s="1257"/>
      <c r="B70" s="400">
        <v>5</v>
      </c>
      <c r="C70" s="133"/>
      <c r="D70" s="127"/>
      <c r="E70" s="127"/>
      <c r="F70" s="133"/>
      <c r="G70" s="515"/>
      <c r="H70" s="135"/>
      <c r="I70" s="495"/>
      <c r="J70" s="516"/>
      <c r="K70" s="517"/>
      <c r="L70" s="495"/>
      <c r="M70" s="517"/>
      <c r="N70" s="155"/>
      <c r="O70" s="155"/>
      <c r="P70" s="495"/>
      <c r="Q70" s="495"/>
      <c r="R70" s="495"/>
      <c r="S70" s="495"/>
      <c r="T70" s="518"/>
      <c r="U70" s="507"/>
    </row>
    <row r="71" spans="1:21" x14ac:dyDescent="0.25">
      <c r="A71" s="1257"/>
      <c r="B71" s="400">
        <v>6</v>
      </c>
      <c r="C71" s="133"/>
      <c r="D71" s="127"/>
      <c r="E71" s="127"/>
      <c r="F71" s="133"/>
      <c r="G71" s="515"/>
      <c r="H71" s="135"/>
      <c r="I71" s="495"/>
      <c r="J71" s="516"/>
      <c r="K71" s="517"/>
      <c r="L71" s="495"/>
      <c r="M71" s="517"/>
      <c r="N71" s="155"/>
      <c r="O71" s="155"/>
      <c r="P71" s="495"/>
      <c r="Q71" s="495"/>
      <c r="R71" s="495"/>
      <c r="S71" s="495"/>
      <c r="T71" s="518"/>
      <c r="U71" s="507"/>
    </row>
    <row r="72" spans="1:21" x14ac:dyDescent="0.25">
      <c r="A72" s="1257"/>
      <c r="B72" s="400">
        <v>7</v>
      </c>
      <c r="C72" s="133"/>
      <c r="D72" s="127"/>
      <c r="E72" s="127"/>
      <c r="F72" s="133"/>
      <c r="G72" s="515"/>
      <c r="H72" s="135"/>
      <c r="I72" s="495"/>
      <c r="J72" s="516"/>
      <c r="K72" s="517"/>
      <c r="L72" s="495"/>
      <c r="M72" s="517"/>
      <c r="N72" s="155"/>
      <c r="O72" s="155"/>
      <c r="P72" s="495"/>
      <c r="Q72" s="495"/>
      <c r="R72" s="495"/>
      <c r="S72" s="495"/>
      <c r="T72" s="518"/>
      <c r="U72" s="507"/>
    </row>
    <row r="73" spans="1:21" x14ac:dyDescent="0.25">
      <c r="A73" s="1257"/>
      <c r="B73" s="400">
        <v>8</v>
      </c>
      <c r="C73" s="133"/>
      <c r="D73" s="127"/>
      <c r="E73" s="127"/>
      <c r="F73" s="133"/>
      <c r="G73" s="515"/>
      <c r="H73" s="135"/>
      <c r="I73" s="495"/>
      <c r="J73" s="516"/>
      <c r="K73" s="517"/>
      <c r="L73" s="495"/>
      <c r="M73" s="517"/>
      <c r="N73" s="155"/>
      <c r="O73" s="155"/>
      <c r="P73" s="495"/>
      <c r="Q73" s="495"/>
      <c r="R73" s="495"/>
      <c r="S73" s="495"/>
      <c r="T73" s="518"/>
      <c r="U73" s="507"/>
    </row>
    <row r="74" spans="1:21" x14ac:dyDescent="0.25">
      <c r="A74" s="1257"/>
      <c r="B74" s="400">
        <v>9</v>
      </c>
      <c r="C74" s="133"/>
      <c r="D74" s="127"/>
      <c r="E74" s="127"/>
      <c r="F74" s="133"/>
      <c r="G74" s="515"/>
      <c r="H74" s="135"/>
      <c r="I74" s="495"/>
      <c r="J74" s="516"/>
      <c r="K74" s="517"/>
      <c r="L74" s="495"/>
      <c r="M74" s="517"/>
      <c r="N74" s="155"/>
      <c r="O74" s="155"/>
      <c r="P74" s="495"/>
      <c r="Q74" s="495"/>
      <c r="R74" s="495"/>
      <c r="S74" s="495"/>
      <c r="T74" s="518"/>
      <c r="U74" s="507"/>
    </row>
    <row r="75" spans="1:21" ht="15.75" thickBot="1" x14ac:dyDescent="0.3">
      <c r="A75" s="1258"/>
      <c r="B75" s="401">
        <v>10</v>
      </c>
      <c r="C75" s="148"/>
      <c r="D75" s="147"/>
      <c r="E75" s="147"/>
      <c r="F75" s="148"/>
      <c r="G75" s="519"/>
      <c r="H75" s="405"/>
      <c r="I75" s="520"/>
      <c r="J75" s="521"/>
      <c r="K75" s="522"/>
      <c r="L75" s="520"/>
      <c r="M75" s="522"/>
      <c r="N75" s="156"/>
      <c r="O75" s="156"/>
      <c r="P75" s="520"/>
      <c r="Q75" s="520"/>
      <c r="R75" s="520"/>
      <c r="S75" s="520"/>
      <c r="T75" s="523"/>
      <c r="U75" s="507"/>
    </row>
    <row r="76" spans="1:21" ht="25.5" thickBot="1" x14ac:dyDescent="0.3">
      <c r="A76" s="654"/>
      <c r="C76" s="655"/>
      <c r="D76" s="656"/>
      <c r="E76" s="484" t="s">
        <v>379</v>
      </c>
      <c r="F76" s="485">
        <f>COUNTA(F66:F75)</f>
        <v>0</v>
      </c>
      <c r="G76" s="486">
        <f>COUNTA(G66:G75)</f>
        <v>0</v>
      </c>
      <c r="H76" s="655"/>
      <c r="I76" s="501"/>
      <c r="J76" s="657"/>
      <c r="K76" s="658"/>
      <c r="L76" s="1096" t="s">
        <v>655</v>
      </c>
      <c r="M76" s="1097"/>
      <c r="N76" s="659">
        <f>SUM(N66:N75)</f>
        <v>0</v>
      </c>
      <c r="O76" s="660">
        <f>SUM(O66:O75)</f>
        <v>0</v>
      </c>
      <c r="P76" s="501"/>
      <c r="R76" s="128"/>
      <c r="S76" s="132"/>
      <c r="T76" s="603"/>
      <c r="U76" s="527"/>
    </row>
    <row r="77" spans="1:21" x14ac:dyDescent="0.25">
      <c r="A77" s="149"/>
      <c r="B77" s="128"/>
      <c r="C77" s="128"/>
      <c r="D77" s="128"/>
      <c r="H77" s="524"/>
      <c r="I77" s="524"/>
      <c r="J77" s="525"/>
      <c r="K77" s="524"/>
      <c r="L77" s="1098" t="s">
        <v>656</v>
      </c>
      <c r="M77" s="1099"/>
      <c r="N77" s="661">
        <f>SUMIF(M66:M75,"&lt;=31/12/2025",N66:N75)</f>
        <v>0</v>
      </c>
      <c r="O77" s="662">
        <f>SUMIF(M66:M75,"&lt;=31/12/2025",O66:O75)</f>
        <v>0</v>
      </c>
      <c r="P77" s="128"/>
      <c r="R77" s="128"/>
      <c r="S77" s="132"/>
      <c r="T77" s="603"/>
      <c r="U77" s="527"/>
    </row>
    <row r="78" spans="1:21" ht="15.75" thickBot="1" x14ac:dyDescent="0.3">
      <c r="A78" s="149"/>
      <c r="L78" s="1100" t="s">
        <v>659</v>
      </c>
      <c r="M78" s="1101"/>
      <c r="N78" s="663">
        <f>SUMIF(M66:M75,"&gt;31/12/2025",N66:N75)</f>
        <v>0</v>
      </c>
      <c r="O78" s="664">
        <f>SUMIF(M66:M75,"&gt;31/12/2025",O66:O75)</f>
        <v>0</v>
      </c>
      <c r="R78" s="128"/>
      <c r="S78" s="132"/>
      <c r="T78" s="603"/>
      <c r="U78" s="527"/>
    </row>
    <row r="79" spans="1:21" ht="15.75" thickBot="1" x14ac:dyDescent="0.3">
      <c r="A79" s="528"/>
      <c r="B79" s="529"/>
      <c r="C79" s="455"/>
      <c r="D79" s="455"/>
      <c r="E79" s="455"/>
      <c r="F79" s="529"/>
      <c r="G79" s="455"/>
      <c r="H79" s="455"/>
      <c r="I79" s="529"/>
      <c r="J79" s="529"/>
      <c r="K79" s="455"/>
      <c r="L79" s="455"/>
      <c r="M79" s="455"/>
      <c r="N79" s="455"/>
      <c r="O79" s="455"/>
      <c r="P79" s="455"/>
      <c r="Q79" s="455"/>
      <c r="R79" s="455"/>
      <c r="S79" s="530"/>
      <c r="T79" s="455"/>
      <c r="U79" s="531"/>
    </row>
    <row r="80" spans="1:21" ht="15.75" thickBot="1" x14ac:dyDescent="0.3">
      <c r="A80" s="502"/>
      <c r="B80" s="503"/>
      <c r="C80" s="504"/>
      <c r="D80" s="504"/>
      <c r="E80" s="504"/>
      <c r="F80" s="503"/>
      <c r="G80" s="504"/>
      <c r="H80" s="504"/>
      <c r="I80" s="503"/>
      <c r="J80" s="503"/>
      <c r="K80" s="504"/>
      <c r="L80" s="504"/>
      <c r="M80" s="504"/>
      <c r="N80" s="504"/>
      <c r="O80" s="504"/>
      <c r="P80" s="504"/>
      <c r="Q80" s="504"/>
      <c r="R80" s="504"/>
      <c r="S80" s="504"/>
      <c r="T80" s="504"/>
      <c r="U80" s="505"/>
    </row>
    <row r="81" spans="1:21" ht="28.5" thickBot="1" x14ac:dyDescent="0.3">
      <c r="A81" s="392" t="s">
        <v>9</v>
      </c>
      <c r="B81" s="1116" t="s">
        <v>158</v>
      </c>
      <c r="C81" s="1117"/>
      <c r="E81" s="1219" t="s">
        <v>342</v>
      </c>
      <c r="F81" s="1220"/>
      <c r="G81" s="1120">
        <f>VLOOKUP(B81,'EXTRAUrbano.Piano inv. forn '!$D$72:$AB$91,3,FALSE)</f>
        <v>0</v>
      </c>
      <c r="H81" s="1121"/>
      <c r="I81" s="115"/>
      <c r="J81" s="1219" t="s">
        <v>343</v>
      </c>
      <c r="K81" s="1220"/>
      <c r="L81" s="1120">
        <f>VLOOKUP(B81,'EXTRAUrbano.Piano inv. forn '!$D$72:$AB$91,4,FALSE)</f>
        <v>0</v>
      </c>
      <c r="M81" s="1121"/>
      <c r="O81" s="397" t="s">
        <v>344</v>
      </c>
      <c r="P81" s="506"/>
      <c r="R81" s="398" t="s">
        <v>345</v>
      </c>
      <c r="S81" s="1108"/>
      <c r="T81" s="1109"/>
      <c r="U81" s="507"/>
    </row>
    <row r="82" spans="1:21" ht="15.75" thickBot="1" x14ac:dyDescent="0.3">
      <c r="A82" s="149"/>
      <c r="B82" s="129"/>
      <c r="C82" s="129"/>
      <c r="E82" s="130"/>
      <c r="F82" s="130"/>
      <c r="G82" s="131"/>
      <c r="H82" s="131"/>
      <c r="I82" s="115"/>
      <c r="J82" s="130"/>
      <c r="K82" s="130"/>
      <c r="L82" s="131"/>
      <c r="M82" s="131"/>
      <c r="O82" s="132"/>
      <c r="R82" s="128"/>
      <c r="S82" s="501"/>
      <c r="U82" s="150"/>
    </row>
    <row r="83" spans="1:21" ht="29.25" customHeight="1" thickBot="1" x14ac:dyDescent="0.3">
      <c r="A83" s="1246" t="s">
        <v>346</v>
      </c>
      <c r="B83" s="1247"/>
      <c r="C83" s="1247"/>
      <c r="D83" s="1248"/>
      <c r="E83" s="1105">
        <f>VLOOKUP(B81,'EXTRAUrbano.Piano inv. forn '!$D$72:$AB$91,17,FALSE)</f>
        <v>0</v>
      </c>
      <c r="F83" s="1106"/>
      <c r="G83" s="1106"/>
      <c r="H83" s="1107"/>
      <c r="I83" s="115"/>
      <c r="J83" s="1249" t="s">
        <v>60</v>
      </c>
      <c r="K83" s="1250"/>
      <c r="L83" s="1105">
        <f>VLOOKUP(B81,'EXTRAUrbano.Piano inv. forn '!$D$72:$AB$91,19,FALSE)</f>
        <v>0</v>
      </c>
      <c r="M83" s="1107"/>
      <c r="N83" s="146"/>
      <c r="O83" s="398" t="s">
        <v>347</v>
      </c>
      <c r="P83" s="151">
        <f>L83+E83</f>
        <v>0</v>
      </c>
      <c r="R83" s="398" t="s">
        <v>348</v>
      </c>
      <c r="S83" s="1108"/>
      <c r="T83" s="1109"/>
      <c r="U83" s="150"/>
    </row>
    <row r="84" spans="1:21" ht="15.75" thickBot="1" x14ac:dyDescent="0.3">
      <c r="A84" s="152"/>
      <c r="B84" s="153"/>
      <c r="C84" s="153"/>
      <c r="D84" s="153"/>
      <c r="E84" s="154"/>
      <c r="F84" s="154"/>
      <c r="G84" s="154"/>
      <c r="H84" s="154"/>
      <c r="I84" s="115"/>
      <c r="J84" s="130"/>
      <c r="K84" s="130"/>
      <c r="L84" s="154"/>
      <c r="M84" s="154"/>
      <c r="N84" s="146"/>
      <c r="O84" s="128"/>
      <c r="P84" s="146"/>
      <c r="R84" s="128"/>
      <c r="S84" s="129"/>
      <c r="T84" s="129"/>
      <c r="U84" s="507"/>
    </row>
    <row r="85" spans="1:21" ht="60" x14ac:dyDescent="0.25">
      <c r="A85" s="1251" t="s">
        <v>349</v>
      </c>
      <c r="B85" s="1253" t="s">
        <v>350</v>
      </c>
      <c r="C85" s="1253" t="s">
        <v>351</v>
      </c>
      <c r="D85" s="393" t="s">
        <v>352</v>
      </c>
      <c r="E85" s="394" t="s">
        <v>353</v>
      </c>
      <c r="F85" s="393" t="s">
        <v>354</v>
      </c>
      <c r="G85" s="393" t="s">
        <v>355</v>
      </c>
      <c r="H85" s="395" t="s">
        <v>312</v>
      </c>
      <c r="I85" s="395" t="s">
        <v>356</v>
      </c>
      <c r="J85" s="395" t="s">
        <v>357</v>
      </c>
      <c r="K85" s="395" t="s">
        <v>358</v>
      </c>
      <c r="L85" s="395" t="s">
        <v>359</v>
      </c>
      <c r="M85" s="395" t="s">
        <v>360</v>
      </c>
      <c r="N85" s="395" t="s">
        <v>361</v>
      </c>
      <c r="O85" s="395" t="s">
        <v>362</v>
      </c>
      <c r="P85" s="395" t="s">
        <v>363</v>
      </c>
      <c r="Q85" s="395" t="s">
        <v>364</v>
      </c>
      <c r="R85" s="395" t="s">
        <v>365</v>
      </c>
      <c r="S85" s="395" t="s">
        <v>392</v>
      </c>
      <c r="T85" s="1255" t="s">
        <v>367</v>
      </c>
      <c r="U85" s="508"/>
    </row>
    <row r="86" spans="1:21" ht="48.75" thickBot="1" x14ac:dyDescent="0.3">
      <c r="A86" s="1252"/>
      <c r="B86" s="1254"/>
      <c r="C86" s="1254"/>
      <c r="D86" s="396" t="s">
        <v>368</v>
      </c>
      <c r="E86" s="396" t="s">
        <v>381</v>
      </c>
      <c r="F86" s="396" t="s">
        <v>370</v>
      </c>
      <c r="G86" s="396" t="s">
        <v>370</v>
      </c>
      <c r="H86" s="396" t="s">
        <v>87</v>
      </c>
      <c r="I86" s="396" t="s">
        <v>136</v>
      </c>
      <c r="J86" s="396" t="s">
        <v>371</v>
      </c>
      <c r="K86" s="396" t="s">
        <v>372</v>
      </c>
      <c r="L86" s="396" t="s">
        <v>373</v>
      </c>
      <c r="M86" s="396" t="s">
        <v>372</v>
      </c>
      <c r="N86" s="396" t="s">
        <v>374</v>
      </c>
      <c r="O86" s="396" t="s">
        <v>341</v>
      </c>
      <c r="P86" s="396" t="s">
        <v>375</v>
      </c>
      <c r="Q86" s="396" t="s">
        <v>376</v>
      </c>
      <c r="R86" s="396" t="s">
        <v>377</v>
      </c>
      <c r="S86" s="396" t="s">
        <v>377</v>
      </c>
      <c r="T86" s="1256"/>
      <c r="U86" s="508"/>
    </row>
    <row r="87" spans="1:21" x14ac:dyDescent="0.25">
      <c r="A87" s="1257" t="str">
        <f>B81</f>
        <v>EXTRA-urb.i.1</v>
      </c>
      <c r="B87" s="399">
        <v>1</v>
      </c>
      <c r="C87" s="208"/>
      <c r="D87" s="134"/>
      <c r="E87" s="134"/>
      <c r="F87" s="208"/>
      <c r="G87" s="510"/>
      <c r="H87" s="135"/>
      <c r="I87" s="511"/>
      <c r="J87" s="512"/>
      <c r="K87" s="513"/>
      <c r="L87" s="511"/>
      <c r="M87" s="513"/>
      <c r="N87" s="164"/>
      <c r="O87" s="164"/>
      <c r="P87" s="511"/>
      <c r="Q87" s="511"/>
      <c r="R87" s="511"/>
      <c r="S87" s="511"/>
      <c r="T87" s="514"/>
      <c r="U87" s="507"/>
    </row>
    <row r="88" spans="1:21" x14ac:dyDescent="0.25">
      <c r="A88" s="1257"/>
      <c r="B88" s="400">
        <v>2</v>
      </c>
      <c r="C88" s="133"/>
      <c r="D88" s="127"/>
      <c r="E88" s="127"/>
      <c r="F88" s="133"/>
      <c r="G88" s="515"/>
      <c r="H88" s="135"/>
      <c r="I88" s="495"/>
      <c r="J88" s="516"/>
      <c r="K88" s="517"/>
      <c r="L88" s="495"/>
      <c r="M88" s="517"/>
      <c r="N88" s="155"/>
      <c r="O88" s="155"/>
      <c r="P88" s="495"/>
      <c r="Q88" s="495" t="s">
        <v>378</v>
      </c>
      <c r="R88" s="495"/>
      <c r="S88" s="495"/>
      <c r="T88" s="518"/>
      <c r="U88" s="507"/>
    </row>
    <row r="89" spans="1:21" x14ac:dyDescent="0.25">
      <c r="A89" s="1257"/>
      <c r="B89" s="400">
        <v>3</v>
      </c>
      <c r="C89" s="133"/>
      <c r="D89" s="127"/>
      <c r="E89" s="127"/>
      <c r="F89" s="133"/>
      <c r="G89" s="515"/>
      <c r="H89" s="135"/>
      <c r="I89" s="495"/>
      <c r="J89" s="516"/>
      <c r="K89" s="517"/>
      <c r="L89" s="495"/>
      <c r="M89" s="517"/>
      <c r="N89" s="155"/>
      <c r="O89" s="155"/>
      <c r="P89" s="495"/>
      <c r="Q89" s="495"/>
      <c r="R89" s="495"/>
      <c r="S89" s="495"/>
      <c r="T89" s="518"/>
      <c r="U89" s="507"/>
    </row>
    <row r="90" spans="1:21" x14ac:dyDescent="0.25">
      <c r="A90" s="1257"/>
      <c r="B90" s="400">
        <v>4</v>
      </c>
      <c r="C90" s="133"/>
      <c r="D90" s="127"/>
      <c r="E90" s="127"/>
      <c r="F90" s="133"/>
      <c r="G90" s="515"/>
      <c r="H90" s="135"/>
      <c r="I90" s="495"/>
      <c r="J90" s="516"/>
      <c r="K90" s="517"/>
      <c r="L90" s="495"/>
      <c r="M90" s="517"/>
      <c r="N90" s="155"/>
      <c r="O90" s="155"/>
      <c r="P90" s="495"/>
      <c r="Q90" s="495"/>
      <c r="R90" s="495"/>
      <c r="S90" s="495"/>
      <c r="T90" s="518"/>
      <c r="U90" s="507"/>
    </row>
    <row r="91" spans="1:21" x14ac:dyDescent="0.25">
      <c r="A91" s="1257"/>
      <c r="B91" s="400">
        <v>5</v>
      </c>
      <c r="C91" s="133"/>
      <c r="D91" s="127"/>
      <c r="E91" s="127"/>
      <c r="F91" s="133"/>
      <c r="G91" s="515"/>
      <c r="H91" s="135"/>
      <c r="I91" s="495"/>
      <c r="J91" s="516"/>
      <c r="K91" s="517"/>
      <c r="L91" s="495"/>
      <c r="M91" s="517"/>
      <c r="N91" s="155"/>
      <c r="O91" s="155"/>
      <c r="P91" s="495"/>
      <c r="Q91" s="495"/>
      <c r="R91" s="495"/>
      <c r="S91" s="495"/>
      <c r="T91" s="518"/>
      <c r="U91" s="507"/>
    </row>
    <row r="92" spans="1:21" x14ac:dyDescent="0.25">
      <c r="A92" s="1257"/>
      <c r="B92" s="400">
        <v>6</v>
      </c>
      <c r="C92" s="133"/>
      <c r="D92" s="127"/>
      <c r="E92" s="127"/>
      <c r="F92" s="133"/>
      <c r="G92" s="515"/>
      <c r="H92" s="135"/>
      <c r="I92" s="495"/>
      <c r="J92" s="516"/>
      <c r="K92" s="517"/>
      <c r="L92" s="495"/>
      <c r="M92" s="517"/>
      <c r="N92" s="155"/>
      <c r="O92" s="155"/>
      <c r="P92" s="495"/>
      <c r="Q92" s="495"/>
      <c r="R92" s="495"/>
      <c r="S92" s="495"/>
      <c r="T92" s="518"/>
      <c r="U92" s="507"/>
    </row>
    <row r="93" spans="1:21" x14ac:dyDescent="0.25">
      <c r="A93" s="1257"/>
      <c r="B93" s="400">
        <v>7</v>
      </c>
      <c r="C93" s="133"/>
      <c r="D93" s="127"/>
      <c r="E93" s="127"/>
      <c r="F93" s="133"/>
      <c r="G93" s="515"/>
      <c r="H93" s="135"/>
      <c r="I93" s="495"/>
      <c r="J93" s="516"/>
      <c r="K93" s="517"/>
      <c r="L93" s="495"/>
      <c r="M93" s="517"/>
      <c r="N93" s="155"/>
      <c r="O93" s="155"/>
      <c r="P93" s="495"/>
      <c r="Q93" s="495"/>
      <c r="R93" s="495"/>
      <c r="S93" s="495"/>
      <c r="T93" s="518"/>
      <c r="U93" s="507"/>
    </row>
    <row r="94" spans="1:21" x14ac:dyDescent="0.25">
      <c r="A94" s="1257"/>
      <c r="B94" s="400">
        <v>8</v>
      </c>
      <c r="C94" s="133"/>
      <c r="D94" s="127"/>
      <c r="E94" s="127"/>
      <c r="F94" s="133"/>
      <c r="G94" s="515"/>
      <c r="H94" s="135"/>
      <c r="I94" s="495"/>
      <c r="J94" s="516"/>
      <c r="K94" s="517"/>
      <c r="L94" s="495"/>
      <c r="M94" s="517"/>
      <c r="N94" s="155"/>
      <c r="O94" s="155"/>
      <c r="P94" s="495"/>
      <c r="Q94" s="495"/>
      <c r="R94" s="495"/>
      <c r="S94" s="495"/>
      <c r="T94" s="518"/>
      <c r="U94" s="507"/>
    </row>
    <row r="95" spans="1:21" x14ac:dyDescent="0.25">
      <c r="A95" s="1257"/>
      <c r="B95" s="400">
        <v>9</v>
      </c>
      <c r="C95" s="133"/>
      <c r="D95" s="127"/>
      <c r="E95" s="127"/>
      <c r="F95" s="133"/>
      <c r="G95" s="515"/>
      <c r="H95" s="135"/>
      <c r="I95" s="495"/>
      <c r="J95" s="516"/>
      <c r="K95" s="517"/>
      <c r="L95" s="495"/>
      <c r="M95" s="517"/>
      <c r="N95" s="155"/>
      <c r="O95" s="155"/>
      <c r="P95" s="495"/>
      <c r="Q95" s="495"/>
      <c r="R95" s="495"/>
      <c r="S95" s="495"/>
      <c r="T95" s="518"/>
      <c r="U95" s="507"/>
    </row>
    <row r="96" spans="1:21" ht="15.75" thickBot="1" x14ac:dyDescent="0.3">
      <c r="A96" s="1258"/>
      <c r="B96" s="401">
        <v>10</v>
      </c>
      <c r="C96" s="148"/>
      <c r="D96" s="147"/>
      <c r="E96" s="147"/>
      <c r="F96" s="148"/>
      <c r="G96" s="519"/>
      <c r="H96" s="405"/>
      <c r="I96" s="520"/>
      <c r="J96" s="521"/>
      <c r="K96" s="522"/>
      <c r="L96" s="520"/>
      <c r="M96" s="522"/>
      <c r="N96" s="156"/>
      <c r="O96" s="156"/>
      <c r="P96" s="520"/>
      <c r="Q96" s="520"/>
      <c r="R96" s="520"/>
      <c r="S96" s="520"/>
      <c r="T96" s="523"/>
      <c r="U96" s="507"/>
    </row>
    <row r="97" spans="1:21" ht="25.5" thickBot="1" x14ac:dyDescent="0.3">
      <c r="A97" s="654"/>
      <c r="C97" s="655"/>
      <c r="D97" s="656"/>
      <c r="E97" s="484" t="s">
        <v>379</v>
      </c>
      <c r="F97" s="485">
        <f>COUNTA(F87:F96)</f>
        <v>0</v>
      </c>
      <c r="G97" s="486">
        <f>COUNTA(G87:G96)</f>
        <v>0</v>
      </c>
      <c r="H97" s="655"/>
      <c r="I97" s="501"/>
      <c r="J97" s="657"/>
      <c r="K97" s="658"/>
      <c r="L97" s="1096" t="s">
        <v>655</v>
      </c>
      <c r="M97" s="1097"/>
      <c r="N97" s="659">
        <f>SUM(N87:N96)</f>
        <v>0</v>
      </c>
      <c r="O97" s="660">
        <f>SUM(O87:O96)</f>
        <v>0</v>
      </c>
      <c r="P97" s="501"/>
      <c r="R97" s="128"/>
      <c r="S97" s="132"/>
      <c r="T97" s="603"/>
      <c r="U97" s="527"/>
    </row>
    <row r="98" spans="1:21" x14ac:dyDescent="0.25">
      <c r="A98" s="149"/>
      <c r="B98" s="128"/>
      <c r="C98" s="128"/>
      <c r="D98" s="128"/>
      <c r="H98" s="524"/>
      <c r="I98" s="524"/>
      <c r="J98" s="525"/>
      <c r="K98" s="524"/>
      <c r="L98" s="1098" t="s">
        <v>656</v>
      </c>
      <c r="M98" s="1099"/>
      <c r="N98" s="661">
        <f>SUMIF(M87:M96,"&lt;=31/12/2025",N87:N96)</f>
        <v>0</v>
      </c>
      <c r="O98" s="662">
        <f>SUMIF(M87:M96,"&lt;=31/12/2025",O87:O96)</f>
        <v>0</v>
      </c>
      <c r="P98" s="128"/>
      <c r="R98" s="128"/>
      <c r="S98" s="132"/>
      <c r="T98" s="603"/>
      <c r="U98" s="527"/>
    </row>
    <row r="99" spans="1:21" ht="15.75" thickBot="1" x14ac:dyDescent="0.3">
      <c r="A99" s="149"/>
      <c r="L99" s="1100" t="s">
        <v>659</v>
      </c>
      <c r="M99" s="1101"/>
      <c r="N99" s="663">
        <f>SUMIF(M87:M96,"&gt;31/12/2025",N87:N96)</f>
        <v>0</v>
      </c>
      <c r="O99" s="664">
        <f>SUMIF(M87:M96,"&gt;31/12/2025",O87:O96)</f>
        <v>0</v>
      </c>
      <c r="R99" s="128"/>
      <c r="S99" s="132"/>
      <c r="T99" s="603"/>
      <c r="U99" s="527"/>
    </row>
    <row r="100" spans="1:21" ht="15.75" thickBot="1" x14ac:dyDescent="0.3">
      <c r="A100" s="528"/>
      <c r="B100" s="529"/>
      <c r="C100" s="455"/>
      <c r="D100" s="455"/>
      <c r="E100" s="455"/>
      <c r="F100" s="529"/>
      <c r="G100" s="455"/>
      <c r="H100" s="455"/>
      <c r="I100" s="529"/>
      <c r="J100" s="529"/>
      <c r="K100" s="455"/>
      <c r="L100" s="455"/>
      <c r="M100" s="455"/>
      <c r="N100" s="455"/>
      <c r="O100" s="455"/>
      <c r="P100" s="455"/>
      <c r="Q100" s="455"/>
      <c r="R100" s="455"/>
      <c r="S100" s="530"/>
      <c r="T100" s="455"/>
      <c r="U100" s="531"/>
    </row>
    <row r="101" spans="1:21" ht="15.75" thickBot="1" x14ac:dyDescent="0.3">
      <c r="A101" s="502"/>
      <c r="B101" s="503"/>
      <c r="C101" s="504"/>
      <c r="D101" s="504"/>
      <c r="E101" s="504"/>
      <c r="F101" s="503"/>
      <c r="G101" s="504"/>
      <c r="H101" s="504"/>
      <c r="I101" s="503"/>
      <c r="J101" s="503"/>
      <c r="K101" s="504"/>
      <c r="L101" s="504"/>
      <c r="M101" s="504"/>
      <c r="N101" s="504"/>
      <c r="O101" s="504"/>
      <c r="P101" s="504"/>
      <c r="Q101" s="504"/>
      <c r="R101" s="504"/>
      <c r="S101" s="504"/>
      <c r="T101" s="504"/>
      <c r="U101" s="505"/>
    </row>
    <row r="102" spans="1:21" ht="28.5" thickBot="1" x14ac:dyDescent="0.3">
      <c r="A102" s="392" t="s">
        <v>9</v>
      </c>
      <c r="B102" s="1116" t="s">
        <v>158</v>
      </c>
      <c r="C102" s="1117"/>
      <c r="E102" s="1219" t="s">
        <v>342</v>
      </c>
      <c r="F102" s="1220"/>
      <c r="G102" s="1120">
        <f>VLOOKUP(B102,'EXTRAUrbano.Piano inv. forn '!$D$72:$AB$91,3,FALSE)</f>
        <v>0</v>
      </c>
      <c r="H102" s="1121"/>
      <c r="I102" s="115"/>
      <c r="J102" s="1219" t="s">
        <v>343</v>
      </c>
      <c r="K102" s="1220"/>
      <c r="L102" s="1120">
        <f>VLOOKUP(B102,'EXTRAUrbano.Piano inv. forn '!$D$72:$AB$91,4,FALSE)</f>
        <v>0</v>
      </c>
      <c r="M102" s="1121"/>
      <c r="O102" s="397" t="s">
        <v>344</v>
      </c>
      <c r="P102" s="506"/>
      <c r="R102" s="398" t="s">
        <v>345</v>
      </c>
      <c r="S102" s="1108"/>
      <c r="T102" s="1109"/>
      <c r="U102" s="507"/>
    </row>
    <row r="103" spans="1:21" ht="15.75" thickBot="1" x14ac:dyDescent="0.3">
      <c r="A103" s="149"/>
      <c r="B103" s="129"/>
      <c r="C103" s="129"/>
      <c r="E103" s="130"/>
      <c r="F103" s="130"/>
      <c r="G103" s="131"/>
      <c r="H103" s="131"/>
      <c r="I103" s="115"/>
      <c r="J103" s="130"/>
      <c r="K103" s="130"/>
      <c r="L103" s="131"/>
      <c r="M103" s="131"/>
      <c r="O103" s="132"/>
      <c r="R103" s="128"/>
      <c r="S103" s="501"/>
      <c r="U103" s="150"/>
    </row>
    <row r="104" spans="1:21" ht="38.25" customHeight="1" thickBot="1" x14ac:dyDescent="0.3">
      <c r="A104" s="1246" t="s">
        <v>346</v>
      </c>
      <c r="B104" s="1247"/>
      <c r="C104" s="1247"/>
      <c r="D104" s="1248"/>
      <c r="E104" s="1105">
        <f>VLOOKUP(B102,'EXTRAUrbano.Piano inv. forn '!$D$72:$AB$91,17,FALSE)</f>
        <v>0</v>
      </c>
      <c r="F104" s="1106"/>
      <c r="G104" s="1106"/>
      <c r="H104" s="1107"/>
      <c r="I104" s="115"/>
      <c r="J104" s="1249" t="s">
        <v>60</v>
      </c>
      <c r="K104" s="1250"/>
      <c r="L104" s="1105">
        <f>VLOOKUP(B102,'EXTRAUrbano.Piano inv. forn '!$D$72:$AB$91,19,FALSE)</f>
        <v>0</v>
      </c>
      <c r="M104" s="1107"/>
      <c r="N104" s="146"/>
      <c r="O104" s="398" t="s">
        <v>347</v>
      </c>
      <c r="P104" s="151">
        <f>L104+E104</f>
        <v>0</v>
      </c>
      <c r="R104" s="398" t="s">
        <v>348</v>
      </c>
      <c r="S104" s="1108"/>
      <c r="T104" s="1109"/>
      <c r="U104" s="150"/>
    </row>
    <row r="105" spans="1:21" ht="15.75" thickBot="1" x14ac:dyDescent="0.3">
      <c r="A105" s="152"/>
      <c r="B105" s="153"/>
      <c r="C105" s="153"/>
      <c r="D105" s="153"/>
      <c r="E105" s="154"/>
      <c r="F105" s="154"/>
      <c r="G105" s="154"/>
      <c r="H105" s="154"/>
      <c r="I105" s="115"/>
      <c r="J105" s="130"/>
      <c r="K105" s="130"/>
      <c r="L105" s="154"/>
      <c r="M105" s="154"/>
      <c r="N105" s="146"/>
      <c r="O105" s="128"/>
      <c r="P105" s="146"/>
      <c r="R105" s="128"/>
      <c r="S105" s="129"/>
      <c r="T105" s="129"/>
      <c r="U105" s="507"/>
    </row>
    <row r="106" spans="1:21" ht="60" x14ac:dyDescent="0.25">
      <c r="A106" s="1251" t="s">
        <v>349</v>
      </c>
      <c r="B106" s="1253" t="s">
        <v>350</v>
      </c>
      <c r="C106" s="1253" t="s">
        <v>351</v>
      </c>
      <c r="D106" s="393" t="s">
        <v>352</v>
      </c>
      <c r="E106" s="394" t="s">
        <v>353</v>
      </c>
      <c r="F106" s="393" t="s">
        <v>354</v>
      </c>
      <c r="G106" s="393" t="s">
        <v>355</v>
      </c>
      <c r="H106" s="395" t="s">
        <v>312</v>
      </c>
      <c r="I106" s="395" t="s">
        <v>356</v>
      </c>
      <c r="J106" s="395" t="s">
        <v>357</v>
      </c>
      <c r="K106" s="395" t="s">
        <v>358</v>
      </c>
      <c r="L106" s="395" t="s">
        <v>359</v>
      </c>
      <c r="M106" s="395" t="s">
        <v>360</v>
      </c>
      <c r="N106" s="395" t="s">
        <v>361</v>
      </c>
      <c r="O106" s="395" t="s">
        <v>362</v>
      </c>
      <c r="P106" s="395" t="s">
        <v>363</v>
      </c>
      <c r="Q106" s="395" t="s">
        <v>364</v>
      </c>
      <c r="R106" s="395" t="s">
        <v>365</v>
      </c>
      <c r="S106" s="395" t="s">
        <v>392</v>
      </c>
      <c r="T106" s="1255" t="s">
        <v>367</v>
      </c>
      <c r="U106" s="508"/>
    </row>
    <row r="107" spans="1:21" ht="48.75" thickBot="1" x14ac:dyDescent="0.3">
      <c r="A107" s="1252"/>
      <c r="B107" s="1254"/>
      <c r="C107" s="1254"/>
      <c r="D107" s="396" t="s">
        <v>368</v>
      </c>
      <c r="E107" s="396" t="s">
        <v>381</v>
      </c>
      <c r="F107" s="396" t="s">
        <v>370</v>
      </c>
      <c r="G107" s="396" t="s">
        <v>370</v>
      </c>
      <c r="H107" s="396" t="s">
        <v>87</v>
      </c>
      <c r="I107" s="396" t="s">
        <v>136</v>
      </c>
      <c r="J107" s="396" t="s">
        <v>371</v>
      </c>
      <c r="K107" s="396" t="s">
        <v>372</v>
      </c>
      <c r="L107" s="396" t="s">
        <v>373</v>
      </c>
      <c r="M107" s="396" t="s">
        <v>372</v>
      </c>
      <c r="N107" s="396" t="s">
        <v>374</v>
      </c>
      <c r="O107" s="396" t="s">
        <v>341</v>
      </c>
      <c r="P107" s="396" t="s">
        <v>375</v>
      </c>
      <c r="Q107" s="396" t="s">
        <v>376</v>
      </c>
      <c r="R107" s="396" t="s">
        <v>377</v>
      </c>
      <c r="S107" s="396" t="s">
        <v>377</v>
      </c>
      <c r="T107" s="1256"/>
      <c r="U107" s="508"/>
    </row>
    <row r="108" spans="1:21" x14ac:dyDescent="0.25">
      <c r="A108" s="1257" t="str">
        <f>B102</f>
        <v>EXTRA-urb.i.1</v>
      </c>
      <c r="B108" s="399">
        <v>1</v>
      </c>
      <c r="C108" s="208"/>
      <c r="D108" s="134"/>
      <c r="E108" s="134"/>
      <c r="F108" s="208"/>
      <c r="G108" s="510"/>
      <c r="H108" s="135"/>
      <c r="I108" s="511"/>
      <c r="J108" s="512"/>
      <c r="K108" s="513"/>
      <c r="L108" s="511"/>
      <c r="M108" s="513"/>
      <c r="N108" s="164"/>
      <c r="O108" s="164"/>
      <c r="P108" s="511"/>
      <c r="Q108" s="511"/>
      <c r="R108" s="511"/>
      <c r="S108" s="511"/>
      <c r="T108" s="514"/>
      <c r="U108" s="507"/>
    </row>
    <row r="109" spans="1:21" x14ac:dyDescent="0.25">
      <c r="A109" s="1257"/>
      <c r="B109" s="400">
        <v>2</v>
      </c>
      <c r="C109" s="133"/>
      <c r="D109" s="127"/>
      <c r="E109" s="127"/>
      <c r="F109" s="133"/>
      <c r="G109" s="515"/>
      <c r="H109" s="135"/>
      <c r="I109" s="495"/>
      <c r="J109" s="516"/>
      <c r="K109" s="517"/>
      <c r="L109" s="495"/>
      <c r="M109" s="517"/>
      <c r="N109" s="155"/>
      <c r="O109" s="155"/>
      <c r="P109" s="495"/>
      <c r="Q109" s="495" t="s">
        <v>378</v>
      </c>
      <c r="R109" s="495"/>
      <c r="S109" s="495"/>
      <c r="T109" s="518"/>
      <c r="U109" s="507"/>
    </row>
    <row r="110" spans="1:21" x14ac:dyDescent="0.25">
      <c r="A110" s="1257"/>
      <c r="B110" s="400">
        <v>3</v>
      </c>
      <c r="C110" s="133"/>
      <c r="D110" s="127"/>
      <c r="E110" s="127"/>
      <c r="F110" s="133"/>
      <c r="G110" s="515"/>
      <c r="H110" s="135"/>
      <c r="I110" s="495"/>
      <c r="J110" s="516"/>
      <c r="K110" s="517"/>
      <c r="L110" s="495"/>
      <c r="M110" s="517"/>
      <c r="N110" s="155"/>
      <c r="O110" s="155"/>
      <c r="P110" s="495"/>
      <c r="Q110" s="495"/>
      <c r="R110" s="495"/>
      <c r="S110" s="495"/>
      <c r="T110" s="518"/>
      <c r="U110" s="507"/>
    </row>
    <row r="111" spans="1:21" x14ac:dyDescent="0.25">
      <c r="A111" s="1257"/>
      <c r="B111" s="400">
        <v>4</v>
      </c>
      <c r="C111" s="133"/>
      <c r="D111" s="127"/>
      <c r="E111" s="127"/>
      <c r="F111" s="133"/>
      <c r="G111" s="515"/>
      <c r="H111" s="135"/>
      <c r="I111" s="495"/>
      <c r="J111" s="516"/>
      <c r="K111" s="517"/>
      <c r="L111" s="495"/>
      <c r="M111" s="517"/>
      <c r="N111" s="155"/>
      <c r="O111" s="155"/>
      <c r="P111" s="495"/>
      <c r="Q111" s="495"/>
      <c r="R111" s="495"/>
      <c r="S111" s="495"/>
      <c r="T111" s="518"/>
      <c r="U111" s="507"/>
    </row>
    <row r="112" spans="1:21" x14ac:dyDescent="0.25">
      <c r="A112" s="1257"/>
      <c r="B112" s="400">
        <v>5</v>
      </c>
      <c r="C112" s="133"/>
      <c r="D112" s="127"/>
      <c r="E112" s="127"/>
      <c r="F112" s="133"/>
      <c r="G112" s="515"/>
      <c r="H112" s="135"/>
      <c r="I112" s="495"/>
      <c r="J112" s="516"/>
      <c r="K112" s="517"/>
      <c r="L112" s="495"/>
      <c r="M112" s="517"/>
      <c r="N112" s="155"/>
      <c r="O112" s="155"/>
      <c r="P112" s="495"/>
      <c r="Q112" s="495"/>
      <c r="R112" s="495"/>
      <c r="S112" s="495"/>
      <c r="T112" s="518"/>
      <c r="U112" s="507"/>
    </row>
    <row r="113" spans="1:21" x14ac:dyDescent="0.25">
      <c r="A113" s="1257"/>
      <c r="B113" s="400">
        <v>6</v>
      </c>
      <c r="C113" s="133"/>
      <c r="D113" s="127"/>
      <c r="E113" s="127"/>
      <c r="F113" s="133"/>
      <c r="G113" s="515"/>
      <c r="H113" s="135"/>
      <c r="I113" s="495"/>
      <c r="J113" s="516"/>
      <c r="K113" s="517"/>
      <c r="L113" s="495"/>
      <c r="M113" s="517"/>
      <c r="N113" s="155"/>
      <c r="O113" s="155"/>
      <c r="P113" s="495"/>
      <c r="Q113" s="495"/>
      <c r="R113" s="495"/>
      <c r="S113" s="495"/>
      <c r="T113" s="518"/>
      <c r="U113" s="507"/>
    </row>
    <row r="114" spans="1:21" x14ac:dyDescent="0.25">
      <c r="A114" s="1257"/>
      <c r="B114" s="400">
        <v>7</v>
      </c>
      <c r="C114" s="133"/>
      <c r="D114" s="127"/>
      <c r="E114" s="127"/>
      <c r="F114" s="133"/>
      <c r="G114" s="515"/>
      <c r="H114" s="135"/>
      <c r="I114" s="495"/>
      <c r="J114" s="516"/>
      <c r="K114" s="517"/>
      <c r="L114" s="495"/>
      <c r="M114" s="517"/>
      <c r="N114" s="155"/>
      <c r="O114" s="155"/>
      <c r="P114" s="495"/>
      <c r="Q114" s="495"/>
      <c r="R114" s="495"/>
      <c r="S114" s="495"/>
      <c r="T114" s="518"/>
      <c r="U114" s="507"/>
    </row>
    <row r="115" spans="1:21" x14ac:dyDescent="0.25">
      <c r="A115" s="1257"/>
      <c r="B115" s="400">
        <v>8</v>
      </c>
      <c r="C115" s="133"/>
      <c r="D115" s="127"/>
      <c r="E115" s="127"/>
      <c r="F115" s="133"/>
      <c r="G115" s="515"/>
      <c r="H115" s="135"/>
      <c r="I115" s="495"/>
      <c r="J115" s="516"/>
      <c r="K115" s="517"/>
      <c r="L115" s="495"/>
      <c r="M115" s="517"/>
      <c r="N115" s="155"/>
      <c r="O115" s="155"/>
      <c r="P115" s="495"/>
      <c r="Q115" s="495"/>
      <c r="R115" s="495"/>
      <c r="S115" s="495"/>
      <c r="T115" s="518"/>
      <c r="U115" s="507"/>
    </row>
    <row r="116" spans="1:21" x14ac:dyDescent="0.25">
      <c r="A116" s="1257"/>
      <c r="B116" s="400">
        <v>9</v>
      </c>
      <c r="C116" s="133"/>
      <c r="D116" s="127"/>
      <c r="E116" s="127"/>
      <c r="F116" s="133"/>
      <c r="G116" s="515"/>
      <c r="H116" s="135"/>
      <c r="I116" s="495"/>
      <c r="J116" s="516"/>
      <c r="K116" s="517"/>
      <c r="L116" s="495"/>
      <c r="M116" s="517"/>
      <c r="N116" s="155"/>
      <c r="O116" s="155"/>
      <c r="P116" s="495"/>
      <c r="Q116" s="495"/>
      <c r="R116" s="495"/>
      <c r="S116" s="495"/>
      <c r="T116" s="518"/>
      <c r="U116" s="507"/>
    </row>
    <row r="117" spans="1:21" ht="15.75" thickBot="1" x14ac:dyDescent="0.3">
      <c r="A117" s="1258"/>
      <c r="B117" s="401">
        <v>10</v>
      </c>
      <c r="C117" s="148"/>
      <c r="D117" s="147"/>
      <c r="E117" s="147"/>
      <c r="F117" s="148"/>
      <c r="G117" s="519"/>
      <c r="H117" s="405"/>
      <c r="I117" s="520"/>
      <c r="J117" s="521"/>
      <c r="K117" s="522"/>
      <c r="L117" s="520"/>
      <c r="M117" s="522"/>
      <c r="N117" s="156"/>
      <c r="O117" s="156"/>
      <c r="P117" s="520"/>
      <c r="Q117" s="520"/>
      <c r="R117" s="520"/>
      <c r="S117" s="520"/>
      <c r="T117" s="523"/>
      <c r="U117" s="507"/>
    </row>
    <row r="118" spans="1:21" ht="25.5" thickBot="1" x14ac:dyDescent="0.3">
      <c r="A118" s="654"/>
      <c r="C118" s="655"/>
      <c r="D118" s="656"/>
      <c r="E118" s="484" t="s">
        <v>379</v>
      </c>
      <c r="F118" s="485">
        <f>COUNTA(F108:F117)</f>
        <v>0</v>
      </c>
      <c r="G118" s="486">
        <f>COUNTA(G108:G117)</f>
        <v>0</v>
      </c>
      <c r="H118" s="655"/>
      <c r="I118" s="501"/>
      <c r="J118" s="657"/>
      <c r="K118" s="658"/>
      <c r="L118" s="1096" t="s">
        <v>655</v>
      </c>
      <c r="M118" s="1097"/>
      <c r="N118" s="659">
        <f>SUM(N108:N117)</f>
        <v>0</v>
      </c>
      <c r="O118" s="660">
        <f>SUM(O108:O117)</f>
        <v>0</v>
      </c>
      <c r="P118" s="501"/>
      <c r="R118" s="128"/>
      <c r="S118" s="132"/>
      <c r="T118" s="603"/>
      <c r="U118" s="527"/>
    </row>
    <row r="119" spans="1:21" x14ac:dyDescent="0.25">
      <c r="A119" s="149"/>
      <c r="B119" s="128"/>
      <c r="C119" s="128"/>
      <c r="D119" s="128"/>
      <c r="H119" s="524"/>
      <c r="I119" s="524"/>
      <c r="J119" s="525"/>
      <c r="K119" s="524"/>
      <c r="L119" s="1098" t="s">
        <v>656</v>
      </c>
      <c r="M119" s="1099"/>
      <c r="N119" s="661">
        <f>SUMIF(M108:M117,"&lt;=31/12/2025",N108:N117)</f>
        <v>0</v>
      </c>
      <c r="O119" s="662">
        <f>SUMIF(M108:M117,"&lt;=31/12/2025",O108:O117)</f>
        <v>0</v>
      </c>
      <c r="P119" s="128"/>
      <c r="R119" s="128"/>
      <c r="S119" s="132"/>
      <c r="T119" s="603"/>
      <c r="U119" s="527"/>
    </row>
    <row r="120" spans="1:21" ht="15.75" thickBot="1" x14ac:dyDescent="0.3">
      <c r="A120" s="149"/>
      <c r="L120" s="1100" t="s">
        <v>659</v>
      </c>
      <c r="M120" s="1101"/>
      <c r="N120" s="663">
        <f>SUMIF(M108:M117,"&gt;31/12/2025",N108:N117)</f>
        <v>0</v>
      </c>
      <c r="O120" s="664">
        <f>SUMIF(M108:M117,"&gt;31/12/2025",O108:O117)</f>
        <v>0</v>
      </c>
      <c r="R120" s="128"/>
      <c r="S120" s="132"/>
      <c r="T120" s="603"/>
      <c r="U120" s="527"/>
    </row>
    <row r="121" spans="1:21" ht="15.75" thickBot="1" x14ac:dyDescent="0.3">
      <c r="A121" s="528"/>
      <c r="B121" s="529"/>
      <c r="C121" s="455"/>
      <c r="D121" s="455"/>
      <c r="E121" s="455"/>
      <c r="F121" s="529"/>
      <c r="G121" s="455"/>
      <c r="H121" s="455"/>
      <c r="I121" s="529"/>
      <c r="J121" s="529"/>
      <c r="K121" s="455"/>
      <c r="L121" s="455"/>
      <c r="M121" s="455"/>
      <c r="N121" s="455"/>
      <c r="O121" s="455"/>
      <c r="P121" s="455"/>
      <c r="Q121" s="455"/>
      <c r="R121" s="455"/>
      <c r="S121" s="530"/>
      <c r="T121" s="455"/>
      <c r="U121" s="531"/>
    </row>
    <row r="122" spans="1:21" ht="15.75" thickBot="1" x14ac:dyDescent="0.3">
      <c r="A122" s="502"/>
      <c r="B122" s="503"/>
      <c r="C122" s="504"/>
      <c r="D122" s="504"/>
      <c r="E122" s="504"/>
      <c r="F122" s="503"/>
      <c r="G122" s="504"/>
      <c r="H122" s="504"/>
      <c r="I122" s="503"/>
      <c r="J122" s="503"/>
      <c r="K122" s="504"/>
      <c r="L122" s="504"/>
      <c r="M122" s="504"/>
      <c r="N122" s="504"/>
      <c r="O122" s="504"/>
      <c r="P122" s="504"/>
      <c r="Q122" s="504"/>
      <c r="R122" s="504"/>
      <c r="S122" s="504"/>
      <c r="T122" s="504"/>
      <c r="U122" s="505"/>
    </row>
    <row r="123" spans="1:21" ht="28.5" thickBot="1" x14ac:dyDescent="0.3">
      <c r="A123" s="392" t="s">
        <v>9</v>
      </c>
      <c r="B123" s="1116" t="s">
        <v>158</v>
      </c>
      <c r="C123" s="1117"/>
      <c r="E123" s="1219" t="s">
        <v>342</v>
      </c>
      <c r="F123" s="1220"/>
      <c r="G123" s="1120">
        <f>VLOOKUP(B123,'EXTRAUrbano.Piano inv. forn '!$D$72:$AB$91,3,FALSE)</f>
        <v>0</v>
      </c>
      <c r="H123" s="1121"/>
      <c r="I123" s="115"/>
      <c r="J123" s="1219" t="s">
        <v>343</v>
      </c>
      <c r="K123" s="1220"/>
      <c r="L123" s="1120">
        <f>VLOOKUP(B123,'EXTRAUrbano.Piano inv. forn '!$D$72:$AB$91,4,FALSE)</f>
        <v>0</v>
      </c>
      <c r="M123" s="1121"/>
      <c r="O123" s="397" t="s">
        <v>344</v>
      </c>
      <c r="P123" s="506"/>
      <c r="R123" s="398" t="s">
        <v>345</v>
      </c>
      <c r="S123" s="1108"/>
      <c r="T123" s="1109"/>
      <c r="U123" s="507"/>
    </row>
    <row r="124" spans="1:21" ht="15.75" thickBot="1" x14ac:dyDescent="0.3">
      <c r="A124" s="149"/>
      <c r="B124" s="129"/>
      <c r="C124" s="129"/>
      <c r="E124" s="130"/>
      <c r="F124" s="130"/>
      <c r="G124" s="131"/>
      <c r="H124" s="131"/>
      <c r="I124" s="115"/>
      <c r="J124" s="130"/>
      <c r="K124" s="130"/>
      <c r="L124" s="131"/>
      <c r="M124" s="131"/>
      <c r="O124" s="132"/>
      <c r="R124" s="128"/>
      <c r="S124" s="501"/>
      <c r="U124" s="150"/>
    </row>
    <row r="125" spans="1:21" ht="30.75" customHeight="1" thickBot="1" x14ac:dyDescent="0.3">
      <c r="A125" s="1246" t="s">
        <v>346</v>
      </c>
      <c r="B125" s="1247"/>
      <c r="C125" s="1247"/>
      <c r="D125" s="1248"/>
      <c r="E125" s="1105">
        <f>VLOOKUP(B123,'EXTRAUrbano.Piano inv. forn '!$D$72:$AB$91,17,FALSE)</f>
        <v>0</v>
      </c>
      <c r="F125" s="1106"/>
      <c r="G125" s="1106"/>
      <c r="H125" s="1107"/>
      <c r="I125" s="115"/>
      <c r="J125" s="1249" t="s">
        <v>60</v>
      </c>
      <c r="K125" s="1250"/>
      <c r="L125" s="1105">
        <f>VLOOKUP(B123,'EXTRAUrbano.Piano inv. forn '!$D$72:$AB$91,19,FALSE)</f>
        <v>0</v>
      </c>
      <c r="M125" s="1107"/>
      <c r="N125" s="146"/>
      <c r="O125" s="398" t="s">
        <v>347</v>
      </c>
      <c r="P125" s="151">
        <f>L125+E125</f>
        <v>0</v>
      </c>
      <c r="R125" s="398" t="s">
        <v>348</v>
      </c>
      <c r="S125" s="1108"/>
      <c r="T125" s="1109"/>
      <c r="U125" s="150"/>
    </row>
    <row r="126" spans="1:21" ht="15.75" thickBot="1" x14ac:dyDescent="0.3">
      <c r="A126" s="152"/>
      <c r="B126" s="153"/>
      <c r="C126" s="153"/>
      <c r="D126" s="153"/>
      <c r="E126" s="154"/>
      <c r="F126" s="154"/>
      <c r="G126" s="154"/>
      <c r="H126" s="154"/>
      <c r="I126" s="115"/>
      <c r="J126" s="130"/>
      <c r="K126" s="130"/>
      <c r="L126" s="154"/>
      <c r="M126" s="154"/>
      <c r="N126" s="146"/>
      <c r="O126" s="128"/>
      <c r="P126" s="146"/>
      <c r="R126" s="128"/>
      <c r="S126" s="129"/>
      <c r="T126" s="129"/>
      <c r="U126" s="507"/>
    </row>
    <row r="127" spans="1:21" ht="60" x14ac:dyDescent="0.25">
      <c r="A127" s="1251" t="s">
        <v>349</v>
      </c>
      <c r="B127" s="1253" t="s">
        <v>350</v>
      </c>
      <c r="C127" s="1253" t="s">
        <v>351</v>
      </c>
      <c r="D127" s="393" t="s">
        <v>352</v>
      </c>
      <c r="E127" s="394" t="s">
        <v>353</v>
      </c>
      <c r="F127" s="393" t="s">
        <v>354</v>
      </c>
      <c r="G127" s="393" t="s">
        <v>355</v>
      </c>
      <c r="H127" s="395" t="s">
        <v>312</v>
      </c>
      <c r="I127" s="395" t="s">
        <v>356</v>
      </c>
      <c r="J127" s="395" t="s">
        <v>357</v>
      </c>
      <c r="K127" s="395" t="s">
        <v>358</v>
      </c>
      <c r="L127" s="395" t="s">
        <v>359</v>
      </c>
      <c r="M127" s="395" t="s">
        <v>360</v>
      </c>
      <c r="N127" s="395" t="s">
        <v>361</v>
      </c>
      <c r="O127" s="395" t="s">
        <v>362</v>
      </c>
      <c r="P127" s="395" t="s">
        <v>363</v>
      </c>
      <c r="Q127" s="395" t="s">
        <v>364</v>
      </c>
      <c r="R127" s="395" t="s">
        <v>365</v>
      </c>
      <c r="S127" s="395" t="s">
        <v>392</v>
      </c>
      <c r="T127" s="1255" t="s">
        <v>367</v>
      </c>
      <c r="U127" s="508"/>
    </row>
    <row r="128" spans="1:21" ht="48.75" thickBot="1" x14ac:dyDescent="0.3">
      <c r="A128" s="1252"/>
      <c r="B128" s="1254"/>
      <c r="C128" s="1254"/>
      <c r="D128" s="396" t="s">
        <v>368</v>
      </c>
      <c r="E128" s="396" t="s">
        <v>381</v>
      </c>
      <c r="F128" s="396" t="s">
        <v>370</v>
      </c>
      <c r="G128" s="396" t="s">
        <v>370</v>
      </c>
      <c r="H128" s="396" t="s">
        <v>87</v>
      </c>
      <c r="I128" s="396" t="s">
        <v>136</v>
      </c>
      <c r="J128" s="396" t="s">
        <v>371</v>
      </c>
      <c r="K128" s="396" t="s">
        <v>372</v>
      </c>
      <c r="L128" s="396" t="s">
        <v>373</v>
      </c>
      <c r="M128" s="396" t="s">
        <v>372</v>
      </c>
      <c r="N128" s="396" t="s">
        <v>374</v>
      </c>
      <c r="O128" s="396" t="s">
        <v>341</v>
      </c>
      <c r="P128" s="396" t="s">
        <v>375</v>
      </c>
      <c r="Q128" s="396" t="s">
        <v>376</v>
      </c>
      <c r="R128" s="396" t="s">
        <v>377</v>
      </c>
      <c r="S128" s="396" t="s">
        <v>377</v>
      </c>
      <c r="T128" s="1256"/>
      <c r="U128" s="508"/>
    </row>
    <row r="129" spans="1:21" x14ac:dyDescent="0.25">
      <c r="A129" s="1257" t="str">
        <f>B123</f>
        <v>EXTRA-urb.i.1</v>
      </c>
      <c r="B129" s="399">
        <v>1</v>
      </c>
      <c r="C129" s="208"/>
      <c r="D129" s="134"/>
      <c r="E129" s="134"/>
      <c r="F129" s="208"/>
      <c r="G129" s="510"/>
      <c r="H129" s="135"/>
      <c r="I129" s="511"/>
      <c r="J129" s="512"/>
      <c r="K129" s="513"/>
      <c r="L129" s="511"/>
      <c r="M129" s="513"/>
      <c r="N129" s="164"/>
      <c r="O129" s="164"/>
      <c r="P129" s="511"/>
      <c r="Q129" s="511"/>
      <c r="R129" s="511"/>
      <c r="S129" s="511"/>
      <c r="T129" s="514"/>
      <c r="U129" s="507"/>
    </row>
    <row r="130" spans="1:21" x14ac:dyDescent="0.25">
      <c r="A130" s="1257"/>
      <c r="B130" s="400">
        <v>2</v>
      </c>
      <c r="C130" s="133"/>
      <c r="D130" s="127"/>
      <c r="E130" s="127"/>
      <c r="F130" s="133"/>
      <c r="G130" s="515"/>
      <c r="H130" s="135"/>
      <c r="I130" s="495"/>
      <c r="J130" s="516"/>
      <c r="K130" s="517"/>
      <c r="L130" s="495"/>
      <c r="M130" s="517"/>
      <c r="N130" s="155"/>
      <c r="O130" s="155"/>
      <c r="P130" s="495"/>
      <c r="Q130" s="495" t="s">
        <v>378</v>
      </c>
      <c r="R130" s="495"/>
      <c r="S130" s="495"/>
      <c r="T130" s="518"/>
      <c r="U130" s="507"/>
    </row>
    <row r="131" spans="1:21" x14ac:dyDescent="0.25">
      <c r="A131" s="1257"/>
      <c r="B131" s="400">
        <v>3</v>
      </c>
      <c r="C131" s="133"/>
      <c r="D131" s="127"/>
      <c r="E131" s="127"/>
      <c r="F131" s="133"/>
      <c r="G131" s="515"/>
      <c r="H131" s="135"/>
      <c r="I131" s="495"/>
      <c r="J131" s="516"/>
      <c r="K131" s="517"/>
      <c r="L131" s="495"/>
      <c r="M131" s="517"/>
      <c r="N131" s="155"/>
      <c r="O131" s="155"/>
      <c r="P131" s="495"/>
      <c r="Q131" s="495"/>
      <c r="R131" s="495"/>
      <c r="S131" s="495"/>
      <c r="T131" s="518"/>
      <c r="U131" s="507"/>
    </row>
    <row r="132" spans="1:21" x14ac:dyDescent="0.25">
      <c r="A132" s="1257"/>
      <c r="B132" s="400">
        <v>4</v>
      </c>
      <c r="C132" s="133"/>
      <c r="D132" s="127"/>
      <c r="E132" s="127"/>
      <c r="F132" s="133"/>
      <c r="G132" s="515"/>
      <c r="H132" s="135"/>
      <c r="I132" s="495"/>
      <c r="J132" s="516"/>
      <c r="K132" s="517"/>
      <c r="L132" s="495"/>
      <c r="M132" s="517"/>
      <c r="N132" s="155"/>
      <c r="O132" s="155"/>
      <c r="P132" s="495"/>
      <c r="Q132" s="495"/>
      <c r="R132" s="495"/>
      <c r="S132" s="495"/>
      <c r="T132" s="518"/>
      <c r="U132" s="507"/>
    </row>
    <row r="133" spans="1:21" x14ac:dyDescent="0.25">
      <c r="A133" s="1257"/>
      <c r="B133" s="400">
        <v>5</v>
      </c>
      <c r="C133" s="133"/>
      <c r="D133" s="127"/>
      <c r="E133" s="127"/>
      <c r="F133" s="133"/>
      <c r="G133" s="515"/>
      <c r="H133" s="135"/>
      <c r="I133" s="495"/>
      <c r="J133" s="516"/>
      <c r="K133" s="517"/>
      <c r="L133" s="495"/>
      <c r="M133" s="517"/>
      <c r="N133" s="155"/>
      <c r="O133" s="155"/>
      <c r="P133" s="495"/>
      <c r="Q133" s="495"/>
      <c r="R133" s="495"/>
      <c r="S133" s="495"/>
      <c r="T133" s="518"/>
      <c r="U133" s="507"/>
    </row>
    <row r="134" spans="1:21" x14ac:dyDescent="0.25">
      <c r="A134" s="1257"/>
      <c r="B134" s="400">
        <v>6</v>
      </c>
      <c r="C134" s="133"/>
      <c r="D134" s="127"/>
      <c r="E134" s="127"/>
      <c r="F134" s="133"/>
      <c r="G134" s="515"/>
      <c r="H134" s="135"/>
      <c r="I134" s="495"/>
      <c r="J134" s="516"/>
      <c r="K134" s="517"/>
      <c r="L134" s="495"/>
      <c r="M134" s="517"/>
      <c r="N134" s="155"/>
      <c r="O134" s="155"/>
      <c r="P134" s="495"/>
      <c r="Q134" s="495"/>
      <c r="R134" s="495"/>
      <c r="S134" s="495"/>
      <c r="T134" s="518"/>
      <c r="U134" s="507"/>
    </row>
    <row r="135" spans="1:21" x14ac:dyDescent="0.25">
      <c r="A135" s="1257"/>
      <c r="B135" s="400">
        <v>7</v>
      </c>
      <c r="C135" s="133"/>
      <c r="D135" s="127"/>
      <c r="E135" s="127"/>
      <c r="F135" s="133"/>
      <c r="G135" s="515"/>
      <c r="H135" s="135"/>
      <c r="I135" s="495"/>
      <c r="J135" s="516"/>
      <c r="K135" s="517"/>
      <c r="L135" s="495"/>
      <c r="M135" s="517"/>
      <c r="N135" s="155"/>
      <c r="O135" s="155"/>
      <c r="P135" s="495"/>
      <c r="Q135" s="495"/>
      <c r="R135" s="495"/>
      <c r="S135" s="495"/>
      <c r="T135" s="518"/>
      <c r="U135" s="507"/>
    </row>
    <row r="136" spans="1:21" x14ac:dyDescent="0.25">
      <c r="A136" s="1257"/>
      <c r="B136" s="400">
        <v>8</v>
      </c>
      <c r="C136" s="133"/>
      <c r="D136" s="127"/>
      <c r="E136" s="127"/>
      <c r="F136" s="133"/>
      <c r="G136" s="515"/>
      <c r="H136" s="135"/>
      <c r="I136" s="495"/>
      <c r="J136" s="516"/>
      <c r="K136" s="517"/>
      <c r="L136" s="495"/>
      <c r="M136" s="517"/>
      <c r="N136" s="155"/>
      <c r="O136" s="155"/>
      <c r="P136" s="495"/>
      <c r="Q136" s="495"/>
      <c r="R136" s="495"/>
      <c r="S136" s="495"/>
      <c r="T136" s="518"/>
      <c r="U136" s="507"/>
    </row>
    <row r="137" spans="1:21" x14ac:dyDescent="0.25">
      <c r="A137" s="1257"/>
      <c r="B137" s="400">
        <v>9</v>
      </c>
      <c r="C137" s="133"/>
      <c r="D137" s="127"/>
      <c r="E137" s="127"/>
      <c r="F137" s="133"/>
      <c r="G137" s="515"/>
      <c r="H137" s="135"/>
      <c r="I137" s="495"/>
      <c r="J137" s="516"/>
      <c r="K137" s="517"/>
      <c r="L137" s="495"/>
      <c r="M137" s="517"/>
      <c r="N137" s="155"/>
      <c r="O137" s="155"/>
      <c r="P137" s="495"/>
      <c r="Q137" s="495"/>
      <c r="R137" s="495"/>
      <c r="S137" s="495"/>
      <c r="T137" s="518"/>
      <c r="U137" s="507"/>
    </row>
    <row r="138" spans="1:21" ht="15.75" thickBot="1" x14ac:dyDescent="0.3">
      <c r="A138" s="1258"/>
      <c r="B138" s="401">
        <v>10</v>
      </c>
      <c r="C138" s="148"/>
      <c r="D138" s="147"/>
      <c r="E138" s="147"/>
      <c r="F138" s="148"/>
      <c r="G138" s="519"/>
      <c r="H138" s="405"/>
      <c r="I138" s="520"/>
      <c r="J138" s="521"/>
      <c r="K138" s="522"/>
      <c r="L138" s="520"/>
      <c r="M138" s="522"/>
      <c r="N138" s="156"/>
      <c r="O138" s="156"/>
      <c r="P138" s="520"/>
      <c r="Q138" s="520"/>
      <c r="R138" s="520"/>
      <c r="S138" s="520"/>
      <c r="T138" s="523"/>
      <c r="U138" s="507"/>
    </row>
    <row r="139" spans="1:21" ht="25.5" thickBot="1" x14ac:dyDescent="0.3">
      <c r="A139" s="654"/>
      <c r="C139" s="655"/>
      <c r="D139" s="656"/>
      <c r="E139" s="484" t="s">
        <v>379</v>
      </c>
      <c r="F139" s="485">
        <f>COUNTA(F129:F138)</f>
        <v>0</v>
      </c>
      <c r="G139" s="486">
        <f>COUNTA(G129:G138)</f>
        <v>0</v>
      </c>
      <c r="H139" s="655"/>
      <c r="I139" s="501"/>
      <c r="J139" s="657"/>
      <c r="K139" s="658"/>
      <c r="L139" s="1096" t="s">
        <v>655</v>
      </c>
      <c r="M139" s="1097"/>
      <c r="N139" s="659">
        <f>SUM(N129:N138)</f>
        <v>0</v>
      </c>
      <c r="O139" s="660">
        <f>SUM(O129:O138)</f>
        <v>0</v>
      </c>
      <c r="P139" s="501"/>
      <c r="R139" s="128"/>
      <c r="S139" s="132"/>
      <c r="T139" s="603"/>
      <c r="U139" s="527"/>
    </row>
    <row r="140" spans="1:21" x14ac:dyDescent="0.25">
      <c r="A140" s="149"/>
      <c r="B140" s="128"/>
      <c r="C140" s="128"/>
      <c r="D140" s="128"/>
      <c r="H140" s="524"/>
      <c r="I140" s="524"/>
      <c r="J140" s="525"/>
      <c r="K140" s="524"/>
      <c r="L140" s="1098" t="s">
        <v>656</v>
      </c>
      <c r="M140" s="1099"/>
      <c r="N140" s="661">
        <f>SUMIF(M129:M138,"&lt;=31/12/2025",N129:N138)</f>
        <v>0</v>
      </c>
      <c r="O140" s="662">
        <f>SUMIF(M129:M138,"&lt;=31/12/2025",O129:O138)</f>
        <v>0</v>
      </c>
      <c r="P140" s="128"/>
      <c r="R140" s="128"/>
      <c r="S140" s="132"/>
      <c r="T140" s="603"/>
      <c r="U140" s="527"/>
    </row>
    <row r="141" spans="1:21" ht="15.75" thickBot="1" x14ac:dyDescent="0.3">
      <c r="A141" s="149"/>
      <c r="L141" s="1100" t="s">
        <v>659</v>
      </c>
      <c r="M141" s="1101"/>
      <c r="N141" s="663">
        <f>SUMIF(M129:M138,"&gt;31/12/2025",N129:N138)</f>
        <v>0</v>
      </c>
      <c r="O141" s="664">
        <f>SUMIF(M129:M138,"&gt;31/12/2025",O129:O138)</f>
        <v>0</v>
      </c>
      <c r="R141" s="128"/>
      <c r="S141" s="132"/>
      <c r="T141" s="603"/>
      <c r="U141" s="527"/>
    </row>
    <row r="142" spans="1:21" ht="15.75" thickBot="1" x14ac:dyDescent="0.3">
      <c r="A142" s="528"/>
      <c r="B142" s="529"/>
      <c r="C142" s="455"/>
      <c r="D142" s="455"/>
      <c r="E142" s="455"/>
      <c r="F142" s="529"/>
      <c r="G142" s="455"/>
      <c r="H142" s="455"/>
      <c r="I142" s="529"/>
      <c r="J142" s="529"/>
      <c r="K142" s="455"/>
      <c r="L142" s="455"/>
      <c r="M142" s="455"/>
      <c r="N142" s="455"/>
      <c r="O142" s="455"/>
      <c r="P142" s="455"/>
      <c r="Q142" s="455"/>
      <c r="R142" s="455"/>
      <c r="S142" s="530"/>
      <c r="T142" s="455"/>
      <c r="U142" s="531"/>
    </row>
    <row r="143" spans="1:21" ht="15.75" thickBot="1" x14ac:dyDescent="0.3">
      <c r="A143" s="502"/>
      <c r="B143" s="503"/>
      <c r="C143" s="504"/>
      <c r="D143" s="504"/>
      <c r="E143" s="504"/>
      <c r="F143" s="503"/>
      <c r="G143" s="504"/>
      <c r="H143" s="504"/>
      <c r="I143" s="503"/>
      <c r="J143" s="503"/>
      <c r="K143" s="504"/>
      <c r="L143" s="504"/>
      <c r="M143" s="504"/>
      <c r="N143" s="504"/>
      <c r="O143" s="504"/>
      <c r="P143" s="504"/>
      <c r="Q143" s="504"/>
      <c r="R143" s="504"/>
      <c r="S143" s="504"/>
      <c r="T143" s="504"/>
      <c r="U143" s="505"/>
    </row>
    <row r="144" spans="1:21" ht="28.5" thickBot="1" x14ac:dyDescent="0.3">
      <c r="A144" s="392" t="s">
        <v>9</v>
      </c>
      <c r="B144" s="1116" t="s">
        <v>158</v>
      </c>
      <c r="C144" s="1117"/>
      <c r="E144" s="1219" t="s">
        <v>342</v>
      </c>
      <c r="F144" s="1220"/>
      <c r="G144" s="1120">
        <f>VLOOKUP(B144,'EXTRAUrbano.Piano inv. forn '!$D$72:$AB$91,3,FALSE)</f>
        <v>0</v>
      </c>
      <c r="H144" s="1121"/>
      <c r="I144" s="115"/>
      <c r="J144" s="1219" t="s">
        <v>343</v>
      </c>
      <c r="K144" s="1220"/>
      <c r="L144" s="1120">
        <f>VLOOKUP(B144,'EXTRAUrbano.Piano inv. forn '!$D$72:$AB$91,4,FALSE)</f>
        <v>0</v>
      </c>
      <c r="M144" s="1121"/>
      <c r="O144" s="397" t="s">
        <v>344</v>
      </c>
      <c r="P144" s="506"/>
      <c r="R144" s="398" t="s">
        <v>345</v>
      </c>
      <c r="S144" s="1108"/>
      <c r="T144" s="1109"/>
      <c r="U144" s="507"/>
    </row>
    <row r="145" spans="1:21" ht="15.75" thickBot="1" x14ac:dyDescent="0.3">
      <c r="A145" s="149"/>
      <c r="B145" s="129"/>
      <c r="C145" s="129"/>
      <c r="E145" s="130"/>
      <c r="F145" s="130"/>
      <c r="G145" s="131"/>
      <c r="H145" s="131"/>
      <c r="I145" s="115"/>
      <c r="J145" s="130"/>
      <c r="K145" s="130"/>
      <c r="L145" s="131"/>
      <c r="M145" s="131"/>
      <c r="O145" s="132"/>
      <c r="R145" s="128"/>
      <c r="S145" s="501"/>
      <c r="U145" s="150"/>
    </row>
    <row r="146" spans="1:21" ht="30.75" customHeight="1" thickBot="1" x14ac:dyDescent="0.3">
      <c r="A146" s="1246" t="s">
        <v>346</v>
      </c>
      <c r="B146" s="1247"/>
      <c r="C146" s="1247"/>
      <c r="D146" s="1248"/>
      <c r="E146" s="1105">
        <f>VLOOKUP(B144,'EXTRAUrbano.Piano inv. forn '!$D$72:$AB$91,17,FALSE)</f>
        <v>0</v>
      </c>
      <c r="F146" s="1106"/>
      <c r="G146" s="1106"/>
      <c r="H146" s="1107"/>
      <c r="I146" s="115"/>
      <c r="J146" s="1249" t="s">
        <v>60</v>
      </c>
      <c r="K146" s="1250"/>
      <c r="L146" s="1105">
        <f>VLOOKUP(B144,'EXTRAUrbano.Piano inv. forn '!$D$72:$AB$91,19,FALSE)</f>
        <v>0</v>
      </c>
      <c r="M146" s="1107"/>
      <c r="N146" s="146"/>
      <c r="O146" s="398" t="s">
        <v>347</v>
      </c>
      <c r="P146" s="151">
        <f>L146+E146</f>
        <v>0</v>
      </c>
      <c r="R146" s="398" t="s">
        <v>348</v>
      </c>
      <c r="S146" s="1108"/>
      <c r="T146" s="1109"/>
      <c r="U146" s="150"/>
    </row>
    <row r="147" spans="1:21" ht="15.75" thickBot="1" x14ac:dyDescent="0.3">
      <c r="A147" s="152"/>
      <c r="B147" s="153"/>
      <c r="C147" s="153"/>
      <c r="D147" s="153"/>
      <c r="E147" s="154"/>
      <c r="F147" s="154"/>
      <c r="G147" s="154"/>
      <c r="H147" s="154"/>
      <c r="I147" s="115"/>
      <c r="J147" s="130"/>
      <c r="K147" s="130"/>
      <c r="L147" s="154"/>
      <c r="M147" s="154"/>
      <c r="N147" s="146"/>
      <c r="O147" s="128"/>
      <c r="P147" s="146"/>
      <c r="R147" s="128"/>
      <c r="S147" s="129"/>
      <c r="T147" s="129"/>
      <c r="U147" s="507"/>
    </row>
    <row r="148" spans="1:21" ht="60" x14ac:dyDescent="0.25">
      <c r="A148" s="1251" t="s">
        <v>349</v>
      </c>
      <c r="B148" s="1253" t="s">
        <v>350</v>
      </c>
      <c r="C148" s="1253" t="s">
        <v>351</v>
      </c>
      <c r="D148" s="393" t="s">
        <v>352</v>
      </c>
      <c r="E148" s="394" t="s">
        <v>353</v>
      </c>
      <c r="F148" s="393" t="s">
        <v>354</v>
      </c>
      <c r="G148" s="393" t="s">
        <v>355</v>
      </c>
      <c r="H148" s="395" t="s">
        <v>312</v>
      </c>
      <c r="I148" s="395" t="s">
        <v>356</v>
      </c>
      <c r="J148" s="395" t="s">
        <v>357</v>
      </c>
      <c r="K148" s="395" t="s">
        <v>358</v>
      </c>
      <c r="L148" s="395" t="s">
        <v>359</v>
      </c>
      <c r="M148" s="395" t="s">
        <v>360</v>
      </c>
      <c r="N148" s="395" t="s">
        <v>361</v>
      </c>
      <c r="O148" s="395" t="s">
        <v>362</v>
      </c>
      <c r="P148" s="395" t="s">
        <v>363</v>
      </c>
      <c r="Q148" s="395" t="s">
        <v>364</v>
      </c>
      <c r="R148" s="395" t="s">
        <v>365</v>
      </c>
      <c r="S148" s="395" t="s">
        <v>392</v>
      </c>
      <c r="T148" s="1255" t="s">
        <v>367</v>
      </c>
      <c r="U148" s="508"/>
    </row>
    <row r="149" spans="1:21" ht="48.75" thickBot="1" x14ac:dyDescent="0.3">
      <c r="A149" s="1252"/>
      <c r="B149" s="1254"/>
      <c r="C149" s="1254"/>
      <c r="D149" s="396" t="s">
        <v>368</v>
      </c>
      <c r="E149" s="396" t="s">
        <v>381</v>
      </c>
      <c r="F149" s="396" t="s">
        <v>370</v>
      </c>
      <c r="G149" s="396" t="s">
        <v>370</v>
      </c>
      <c r="H149" s="396" t="s">
        <v>87</v>
      </c>
      <c r="I149" s="396" t="s">
        <v>136</v>
      </c>
      <c r="J149" s="396" t="s">
        <v>371</v>
      </c>
      <c r="K149" s="396" t="s">
        <v>372</v>
      </c>
      <c r="L149" s="396" t="s">
        <v>373</v>
      </c>
      <c r="M149" s="396" t="s">
        <v>372</v>
      </c>
      <c r="N149" s="396" t="s">
        <v>374</v>
      </c>
      <c r="O149" s="396" t="s">
        <v>341</v>
      </c>
      <c r="P149" s="396" t="s">
        <v>375</v>
      </c>
      <c r="Q149" s="396" t="s">
        <v>376</v>
      </c>
      <c r="R149" s="396" t="s">
        <v>377</v>
      </c>
      <c r="S149" s="396" t="s">
        <v>377</v>
      </c>
      <c r="T149" s="1256"/>
      <c r="U149" s="508"/>
    </row>
    <row r="150" spans="1:21" x14ac:dyDescent="0.25">
      <c r="A150" s="1257" t="str">
        <f>B144</f>
        <v>EXTRA-urb.i.1</v>
      </c>
      <c r="B150" s="399">
        <v>1</v>
      </c>
      <c r="C150" s="208"/>
      <c r="D150" s="134"/>
      <c r="E150" s="134"/>
      <c r="F150" s="208"/>
      <c r="G150" s="510"/>
      <c r="H150" s="135"/>
      <c r="I150" s="511"/>
      <c r="J150" s="512"/>
      <c r="K150" s="513"/>
      <c r="L150" s="511"/>
      <c r="M150" s="513"/>
      <c r="N150" s="164"/>
      <c r="O150" s="164"/>
      <c r="P150" s="511"/>
      <c r="Q150" s="511"/>
      <c r="R150" s="511"/>
      <c r="S150" s="511"/>
      <c r="T150" s="514"/>
      <c r="U150" s="507"/>
    </row>
    <row r="151" spans="1:21" x14ac:dyDescent="0.25">
      <c r="A151" s="1257"/>
      <c r="B151" s="400">
        <v>2</v>
      </c>
      <c r="C151" s="133"/>
      <c r="D151" s="127"/>
      <c r="E151" s="127"/>
      <c r="F151" s="133"/>
      <c r="G151" s="515"/>
      <c r="H151" s="135"/>
      <c r="I151" s="495"/>
      <c r="J151" s="516"/>
      <c r="K151" s="517"/>
      <c r="L151" s="495"/>
      <c r="M151" s="517"/>
      <c r="N151" s="155"/>
      <c r="O151" s="155"/>
      <c r="P151" s="495"/>
      <c r="Q151" s="495" t="s">
        <v>378</v>
      </c>
      <c r="R151" s="495"/>
      <c r="S151" s="495"/>
      <c r="T151" s="518"/>
      <c r="U151" s="507"/>
    </row>
    <row r="152" spans="1:21" x14ac:dyDescent="0.25">
      <c r="A152" s="1257"/>
      <c r="B152" s="400">
        <v>3</v>
      </c>
      <c r="C152" s="133"/>
      <c r="D152" s="127"/>
      <c r="E152" s="127"/>
      <c r="F152" s="133"/>
      <c r="G152" s="515"/>
      <c r="H152" s="135"/>
      <c r="I152" s="495"/>
      <c r="J152" s="516"/>
      <c r="K152" s="517"/>
      <c r="L152" s="495"/>
      <c r="M152" s="517"/>
      <c r="N152" s="155"/>
      <c r="O152" s="155"/>
      <c r="P152" s="495"/>
      <c r="Q152" s="495"/>
      <c r="R152" s="495"/>
      <c r="S152" s="495"/>
      <c r="T152" s="518"/>
      <c r="U152" s="507"/>
    </row>
    <row r="153" spans="1:21" x14ac:dyDescent="0.25">
      <c r="A153" s="1257"/>
      <c r="B153" s="400">
        <v>4</v>
      </c>
      <c r="C153" s="133"/>
      <c r="D153" s="127"/>
      <c r="E153" s="127"/>
      <c r="F153" s="133"/>
      <c r="G153" s="515"/>
      <c r="H153" s="135"/>
      <c r="I153" s="495"/>
      <c r="J153" s="516"/>
      <c r="K153" s="517"/>
      <c r="L153" s="495"/>
      <c r="M153" s="517"/>
      <c r="N153" s="155"/>
      <c r="O153" s="155"/>
      <c r="P153" s="495"/>
      <c r="Q153" s="495"/>
      <c r="R153" s="495"/>
      <c r="S153" s="495"/>
      <c r="T153" s="518"/>
      <c r="U153" s="507"/>
    </row>
    <row r="154" spans="1:21" x14ac:dyDescent="0.25">
      <c r="A154" s="1257"/>
      <c r="B154" s="400">
        <v>5</v>
      </c>
      <c r="C154" s="133"/>
      <c r="D154" s="127"/>
      <c r="E154" s="127"/>
      <c r="F154" s="133"/>
      <c r="G154" s="515"/>
      <c r="H154" s="135"/>
      <c r="I154" s="495"/>
      <c r="J154" s="516"/>
      <c r="K154" s="517"/>
      <c r="L154" s="495"/>
      <c r="M154" s="517"/>
      <c r="N154" s="155"/>
      <c r="O154" s="155"/>
      <c r="P154" s="495"/>
      <c r="Q154" s="495"/>
      <c r="R154" s="495"/>
      <c r="S154" s="495"/>
      <c r="T154" s="518"/>
      <c r="U154" s="507"/>
    </row>
    <row r="155" spans="1:21" x14ac:dyDescent="0.25">
      <c r="A155" s="1257"/>
      <c r="B155" s="400">
        <v>6</v>
      </c>
      <c r="C155" s="133"/>
      <c r="D155" s="127"/>
      <c r="E155" s="127"/>
      <c r="F155" s="133"/>
      <c r="G155" s="515"/>
      <c r="H155" s="135"/>
      <c r="I155" s="495"/>
      <c r="J155" s="516"/>
      <c r="K155" s="517"/>
      <c r="L155" s="495"/>
      <c r="M155" s="517"/>
      <c r="N155" s="155"/>
      <c r="O155" s="155"/>
      <c r="P155" s="495"/>
      <c r="Q155" s="495"/>
      <c r="R155" s="495"/>
      <c r="S155" s="495"/>
      <c r="T155" s="518"/>
      <c r="U155" s="507"/>
    </row>
    <row r="156" spans="1:21" x14ac:dyDescent="0.25">
      <c r="A156" s="1257"/>
      <c r="B156" s="400">
        <v>7</v>
      </c>
      <c r="C156" s="133"/>
      <c r="D156" s="127"/>
      <c r="E156" s="127"/>
      <c r="F156" s="133"/>
      <c r="G156" s="515"/>
      <c r="H156" s="135"/>
      <c r="I156" s="495"/>
      <c r="J156" s="516"/>
      <c r="K156" s="517"/>
      <c r="L156" s="495"/>
      <c r="M156" s="517"/>
      <c r="N156" s="155"/>
      <c r="O156" s="155"/>
      <c r="P156" s="495"/>
      <c r="Q156" s="495"/>
      <c r="R156" s="495"/>
      <c r="S156" s="495"/>
      <c r="T156" s="518"/>
      <c r="U156" s="507"/>
    </row>
    <row r="157" spans="1:21" x14ac:dyDescent="0.25">
      <c r="A157" s="1257"/>
      <c r="B157" s="400">
        <v>8</v>
      </c>
      <c r="C157" s="133"/>
      <c r="D157" s="127"/>
      <c r="E157" s="127"/>
      <c r="F157" s="133"/>
      <c r="G157" s="515"/>
      <c r="H157" s="135"/>
      <c r="I157" s="495"/>
      <c r="J157" s="516"/>
      <c r="K157" s="517"/>
      <c r="L157" s="495"/>
      <c r="M157" s="517"/>
      <c r="N157" s="155"/>
      <c r="O157" s="155"/>
      <c r="P157" s="495"/>
      <c r="Q157" s="495"/>
      <c r="R157" s="495"/>
      <c r="S157" s="495"/>
      <c r="T157" s="518"/>
      <c r="U157" s="507"/>
    </row>
    <row r="158" spans="1:21" x14ac:dyDescent="0.25">
      <c r="A158" s="1257"/>
      <c r="B158" s="400">
        <v>9</v>
      </c>
      <c r="C158" s="133"/>
      <c r="D158" s="127"/>
      <c r="E158" s="127"/>
      <c r="F158" s="133"/>
      <c r="G158" s="515"/>
      <c r="H158" s="135"/>
      <c r="I158" s="495"/>
      <c r="J158" s="516"/>
      <c r="K158" s="517"/>
      <c r="L158" s="495"/>
      <c r="M158" s="517"/>
      <c r="N158" s="155"/>
      <c r="O158" s="155"/>
      <c r="P158" s="495"/>
      <c r="Q158" s="495"/>
      <c r="R158" s="495"/>
      <c r="S158" s="495"/>
      <c r="T158" s="518"/>
      <c r="U158" s="507"/>
    </row>
    <row r="159" spans="1:21" ht="15.75" thickBot="1" x14ac:dyDescent="0.3">
      <c r="A159" s="1258"/>
      <c r="B159" s="401">
        <v>10</v>
      </c>
      <c r="C159" s="148"/>
      <c r="D159" s="147"/>
      <c r="E159" s="147"/>
      <c r="F159" s="148"/>
      <c r="G159" s="519"/>
      <c r="H159" s="405"/>
      <c r="I159" s="520"/>
      <c r="J159" s="521"/>
      <c r="K159" s="522"/>
      <c r="L159" s="520"/>
      <c r="M159" s="522"/>
      <c r="N159" s="156"/>
      <c r="O159" s="156"/>
      <c r="P159" s="520"/>
      <c r="Q159" s="520"/>
      <c r="R159" s="520"/>
      <c r="S159" s="520"/>
      <c r="T159" s="523"/>
      <c r="U159" s="507"/>
    </row>
    <row r="160" spans="1:21" ht="25.5" thickBot="1" x14ac:dyDescent="0.3">
      <c r="A160" s="654"/>
      <c r="C160" s="655"/>
      <c r="D160" s="656"/>
      <c r="E160" s="484" t="s">
        <v>379</v>
      </c>
      <c r="F160" s="485">
        <f>COUNTA(F150:F159)</f>
        <v>0</v>
      </c>
      <c r="G160" s="486">
        <f>COUNTA(G150:G159)</f>
        <v>0</v>
      </c>
      <c r="H160" s="655"/>
      <c r="I160" s="501"/>
      <c r="J160" s="657"/>
      <c r="K160" s="658"/>
      <c r="L160" s="1096" t="s">
        <v>655</v>
      </c>
      <c r="M160" s="1097"/>
      <c r="N160" s="659">
        <f>SUM(N150:N159)</f>
        <v>0</v>
      </c>
      <c r="O160" s="660">
        <f>SUM(O150:O159)</f>
        <v>0</v>
      </c>
      <c r="P160" s="501"/>
      <c r="R160" s="128"/>
      <c r="S160" s="132"/>
      <c r="T160" s="603"/>
      <c r="U160" s="527"/>
    </row>
    <row r="161" spans="1:21" x14ac:dyDescent="0.25">
      <c r="A161" s="149"/>
      <c r="B161" s="128"/>
      <c r="C161" s="128"/>
      <c r="D161" s="128"/>
      <c r="H161" s="524"/>
      <c r="I161" s="524"/>
      <c r="J161" s="525"/>
      <c r="K161" s="524"/>
      <c r="L161" s="1098" t="s">
        <v>656</v>
      </c>
      <c r="M161" s="1099"/>
      <c r="N161" s="661">
        <f>SUMIF(M150:M159,"&lt;=31/12/2025",N150:N159)</f>
        <v>0</v>
      </c>
      <c r="O161" s="662">
        <f>SUMIF(M150:M159,"&lt;=31/12/2025",O150:O159)</f>
        <v>0</v>
      </c>
      <c r="P161" s="128"/>
      <c r="R161" s="128"/>
      <c r="S161" s="132"/>
      <c r="T161" s="603"/>
      <c r="U161" s="527"/>
    </row>
    <row r="162" spans="1:21" ht="15.75" thickBot="1" x14ac:dyDescent="0.3">
      <c r="A162" s="149"/>
      <c r="L162" s="1100" t="s">
        <v>659</v>
      </c>
      <c r="M162" s="1101"/>
      <c r="N162" s="663">
        <f>SUMIF(M150:M159,"&gt;31/12/2025",N150:N159)</f>
        <v>0</v>
      </c>
      <c r="O162" s="664">
        <f>SUMIF(M150:M159,"&gt;31/12/2025",O150:O159)</f>
        <v>0</v>
      </c>
      <c r="R162" s="128"/>
      <c r="S162" s="132"/>
      <c r="T162" s="603"/>
      <c r="U162" s="527"/>
    </row>
    <row r="163" spans="1:21" ht="15.75" thickBot="1" x14ac:dyDescent="0.3">
      <c r="A163" s="528"/>
      <c r="B163" s="529"/>
      <c r="C163" s="455"/>
      <c r="D163" s="455"/>
      <c r="E163" s="455"/>
      <c r="F163" s="529"/>
      <c r="G163" s="455"/>
      <c r="H163" s="455"/>
      <c r="I163" s="529"/>
      <c r="J163" s="529"/>
      <c r="K163" s="455"/>
      <c r="L163" s="455"/>
      <c r="M163" s="455"/>
      <c r="N163" s="455"/>
      <c r="O163" s="455"/>
      <c r="P163" s="455"/>
      <c r="Q163" s="455"/>
      <c r="R163" s="455"/>
      <c r="S163" s="530"/>
      <c r="T163" s="455"/>
      <c r="U163" s="531"/>
    </row>
    <row r="164" spans="1:21" ht="15.75" thickBot="1" x14ac:dyDescent="0.3">
      <c r="A164" s="502"/>
      <c r="B164" s="503"/>
      <c r="C164" s="504"/>
      <c r="D164" s="504"/>
      <c r="E164" s="504"/>
      <c r="F164" s="503"/>
      <c r="G164" s="504"/>
      <c r="H164" s="504"/>
      <c r="I164" s="503"/>
      <c r="J164" s="503"/>
      <c r="K164" s="504"/>
      <c r="L164" s="504"/>
      <c r="M164" s="504"/>
      <c r="N164" s="504"/>
      <c r="O164" s="504"/>
      <c r="P164" s="504"/>
      <c r="Q164" s="504"/>
      <c r="R164" s="504"/>
      <c r="S164" s="504"/>
      <c r="T164" s="504"/>
      <c r="U164" s="505"/>
    </row>
    <row r="165" spans="1:21" ht="28.5" thickBot="1" x14ac:dyDescent="0.3">
      <c r="A165" s="392" t="s">
        <v>9</v>
      </c>
      <c r="B165" s="1116" t="s">
        <v>158</v>
      </c>
      <c r="C165" s="1117"/>
      <c r="E165" s="1219" t="s">
        <v>342</v>
      </c>
      <c r="F165" s="1220"/>
      <c r="G165" s="1120">
        <f>VLOOKUP(B165,'EXTRAUrbano.Piano inv. forn '!$D$72:$AB$91,3,FALSE)</f>
        <v>0</v>
      </c>
      <c r="H165" s="1121"/>
      <c r="I165" s="115"/>
      <c r="J165" s="1219" t="s">
        <v>343</v>
      </c>
      <c r="K165" s="1220"/>
      <c r="L165" s="1120">
        <f>VLOOKUP(B165,'EXTRAUrbano.Piano inv. forn '!$D$72:$AB$91,4,FALSE)</f>
        <v>0</v>
      </c>
      <c r="M165" s="1121"/>
      <c r="O165" s="397" t="s">
        <v>344</v>
      </c>
      <c r="P165" s="506"/>
      <c r="R165" s="398" t="s">
        <v>345</v>
      </c>
      <c r="S165" s="1108"/>
      <c r="T165" s="1109"/>
      <c r="U165" s="507"/>
    </row>
    <row r="166" spans="1:21" ht="15.75" thickBot="1" x14ac:dyDescent="0.3">
      <c r="A166" s="149"/>
      <c r="B166" s="129"/>
      <c r="C166" s="129"/>
      <c r="E166" s="130"/>
      <c r="F166" s="130"/>
      <c r="G166" s="131"/>
      <c r="H166" s="131"/>
      <c r="I166" s="115"/>
      <c r="J166" s="130"/>
      <c r="K166" s="130"/>
      <c r="L166" s="131"/>
      <c r="M166" s="131"/>
      <c r="O166" s="132"/>
      <c r="R166" s="128"/>
      <c r="S166" s="501"/>
      <c r="U166" s="150"/>
    </row>
    <row r="167" spans="1:21" ht="36" customHeight="1" thickBot="1" x14ac:dyDescent="0.3">
      <c r="A167" s="1246" t="s">
        <v>346</v>
      </c>
      <c r="B167" s="1247"/>
      <c r="C167" s="1247"/>
      <c r="D167" s="1248"/>
      <c r="E167" s="1105">
        <f>VLOOKUP(B165,'EXTRAUrbano.Piano inv. forn '!$D$72:$AB$91,17,FALSE)</f>
        <v>0</v>
      </c>
      <c r="F167" s="1106"/>
      <c r="G167" s="1106"/>
      <c r="H167" s="1107"/>
      <c r="I167" s="115"/>
      <c r="J167" s="1249" t="s">
        <v>60</v>
      </c>
      <c r="K167" s="1250"/>
      <c r="L167" s="1105">
        <f>VLOOKUP(B165,'EXTRAUrbano.Piano inv. forn '!$D$72:$AB$91,19,FALSE)</f>
        <v>0</v>
      </c>
      <c r="M167" s="1107"/>
      <c r="N167" s="146"/>
      <c r="O167" s="398" t="s">
        <v>347</v>
      </c>
      <c r="P167" s="151">
        <f>L167+E167</f>
        <v>0</v>
      </c>
      <c r="R167" s="398" t="s">
        <v>348</v>
      </c>
      <c r="S167" s="1108"/>
      <c r="T167" s="1109"/>
      <c r="U167" s="150"/>
    </row>
    <row r="168" spans="1:21" ht="15.75" thickBot="1" x14ac:dyDescent="0.3">
      <c r="A168" s="152"/>
      <c r="B168" s="153"/>
      <c r="C168" s="153"/>
      <c r="D168" s="153"/>
      <c r="E168" s="154"/>
      <c r="F168" s="154"/>
      <c r="G168" s="154"/>
      <c r="H168" s="154"/>
      <c r="I168" s="115"/>
      <c r="J168" s="130"/>
      <c r="K168" s="130"/>
      <c r="L168" s="154"/>
      <c r="M168" s="154"/>
      <c r="N168" s="146"/>
      <c r="O168" s="128"/>
      <c r="P168" s="146"/>
      <c r="R168" s="128"/>
      <c r="S168" s="129"/>
      <c r="T168" s="129"/>
      <c r="U168" s="507"/>
    </row>
    <row r="169" spans="1:21" ht="60" x14ac:dyDescent="0.25">
      <c r="A169" s="1251" t="s">
        <v>349</v>
      </c>
      <c r="B169" s="1253" t="s">
        <v>350</v>
      </c>
      <c r="C169" s="1253" t="s">
        <v>351</v>
      </c>
      <c r="D169" s="393" t="s">
        <v>352</v>
      </c>
      <c r="E169" s="394" t="s">
        <v>353</v>
      </c>
      <c r="F169" s="393" t="s">
        <v>354</v>
      </c>
      <c r="G169" s="393" t="s">
        <v>355</v>
      </c>
      <c r="H169" s="395" t="s">
        <v>312</v>
      </c>
      <c r="I169" s="395" t="s">
        <v>356</v>
      </c>
      <c r="J169" s="395" t="s">
        <v>357</v>
      </c>
      <c r="K169" s="395" t="s">
        <v>358</v>
      </c>
      <c r="L169" s="395" t="s">
        <v>359</v>
      </c>
      <c r="M169" s="395" t="s">
        <v>360</v>
      </c>
      <c r="N169" s="395" t="s">
        <v>361</v>
      </c>
      <c r="O169" s="395" t="s">
        <v>362</v>
      </c>
      <c r="P169" s="395" t="s">
        <v>363</v>
      </c>
      <c r="Q169" s="395" t="s">
        <v>364</v>
      </c>
      <c r="R169" s="395" t="s">
        <v>365</v>
      </c>
      <c r="S169" s="395" t="s">
        <v>392</v>
      </c>
      <c r="T169" s="1255" t="s">
        <v>367</v>
      </c>
      <c r="U169" s="508"/>
    </row>
    <row r="170" spans="1:21" ht="48.75" thickBot="1" x14ac:dyDescent="0.3">
      <c r="A170" s="1252"/>
      <c r="B170" s="1254"/>
      <c r="C170" s="1254"/>
      <c r="D170" s="396" t="s">
        <v>368</v>
      </c>
      <c r="E170" s="396" t="s">
        <v>381</v>
      </c>
      <c r="F170" s="396" t="s">
        <v>370</v>
      </c>
      <c r="G170" s="396" t="s">
        <v>370</v>
      </c>
      <c r="H170" s="396" t="s">
        <v>87</v>
      </c>
      <c r="I170" s="396" t="s">
        <v>136</v>
      </c>
      <c r="J170" s="396" t="s">
        <v>371</v>
      </c>
      <c r="K170" s="396" t="s">
        <v>372</v>
      </c>
      <c r="L170" s="396" t="s">
        <v>373</v>
      </c>
      <c r="M170" s="396" t="s">
        <v>372</v>
      </c>
      <c r="N170" s="396" t="s">
        <v>374</v>
      </c>
      <c r="O170" s="396" t="s">
        <v>341</v>
      </c>
      <c r="P170" s="396" t="s">
        <v>375</v>
      </c>
      <c r="Q170" s="396" t="s">
        <v>376</v>
      </c>
      <c r="R170" s="396" t="s">
        <v>377</v>
      </c>
      <c r="S170" s="396" t="s">
        <v>377</v>
      </c>
      <c r="T170" s="1256"/>
      <c r="U170" s="508"/>
    </row>
    <row r="171" spans="1:21" x14ac:dyDescent="0.25">
      <c r="A171" s="1257" t="str">
        <f>B165</f>
        <v>EXTRA-urb.i.1</v>
      </c>
      <c r="B171" s="399">
        <v>1</v>
      </c>
      <c r="C171" s="208"/>
      <c r="D171" s="134"/>
      <c r="E171" s="134"/>
      <c r="F171" s="208"/>
      <c r="G171" s="510"/>
      <c r="H171" s="135"/>
      <c r="I171" s="511"/>
      <c r="J171" s="512"/>
      <c r="K171" s="513"/>
      <c r="L171" s="511"/>
      <c r="M171" s="513"/>
      <c r="N171" s="164"/>
      <c r="O171" s="164"/>
      <c r="P171" s="511"/>
      <c r="Q171" s="511"/>
      <c r="R171" s="511"/>
      <c r="S171" s="511"/>
      <c r="T171" s="514"/>
      <c r="U171" s="507"/>
    </row>
    <row r="172" spans="1:21" x14ac:dyDescent="0.25">
      <c r="A172" s="1257"/>
      <c r="B172" s="400">
        <v>2</v>
      </c>
      <c r="C172" s="133"/>
      <c r="D172" s="127"/>
      <c r="E172" s="127"/>
      <c r="F172" s="133"/>
      <c r="G172" s="515"/>
      <c r="H172" s="135"/>
      <c r="I172" s="495"/>
      <c r="J172" s="516"/>
      <c r="K172" s="517"/>
      <c r="L172" s="495"/>
      <c r="M172" s="517"/>
      <c r="N172" s="155"/>
      <c r="O172" s="155"/>
      <c r="P172" s="495"/>
      <c r="Q172" s="495" t="s">
        <v>378</v>
      </c>
      <c r="R172" s="495"/>
      <c r="S172" s="495"/>
      <c r="T172" s="518"/>
      <c r="U172" s="507"/>
    </row>
    <row r="173" spans="1:21" x14ac:dyDescent="0.25">
      <c r="A173" s="1257"/>
      <c r="B173" s="400">
        <v>3</v>
      </c>
      <c r="C173" s="133"/>
      <c r="D173" s="127"/>
      <c r="E173" s="127"/>
      <c r="F173" s="133"/>
      <c r="G173" s="515"/>
      <c r="H173" s="135"/>
      <c r="I173" s="495"/>
      <c r="J173" s="516"/>
      <c r="K173" s="517"/>
      <c r="L173" s="495"/>
      <c r="M173" s="517"/>
      <c r="N173" s="155"/>
      <c r="O173" s="155"/>
      <c r="P173" s="495"/>
      <c r="Q173" s="495"/>
      <c r="R173" s="495"/>
      <c r="S173" s="495"/>
      <c r="T173" s="518"/>
      <c r="U173" s="507"/>
    </row>
    <row r="174" spans="1:21" x14ac:dyDescent="0.25">
      <c r="A174" s="1257"/>
      <c r="B174" s="400">
        <v>4</v>
      </c>
      <c r="C174" s="133"/>
      <c r="D174" s="127"/>
      <c r="E174" s="127"/>
      <c r="F174" s="133"/>
      <c r="G174" s="515"/>
      <c r="H174" s="135"/>
      <c r="I174" s="495"/>
      <c r="J174" s="516"/>
      <c r="K174" s="517"/>
      <c r="L174" s="495"/>
      <c r="M174" s="517"/>
      <c r="N174" s="155"/>
      <c r="O174" s="155"/>
      <c r="P174" s="495"/>
      <c r="Q174" s="495"/>
      <c r="R174" s="495"/>
      <c r="S174" s="495"/>
      <c r="T174" s="518"/>
      <c r="U174" s="507"/>
    </row>
    <row r="175" spans="1:21" x14ac:dyDescent="0.25">
      <c r="A175" s="1257"/>
      <c r="B175" s="400">
        <v>5</v>
      </c>
      <c r="C175" s="133"/>
      <c r="D175" s="127"/>
      <c r="E175" s="127"/>
      <c r="F175" s="133"/>
      <c r="G175" s="515"/>
      <c r="H175" s="135"/>
      <c r="I175" s="495"/>
      <c r="J175" s="516"/>
      <c r="K175" s="517"/>
      <c r="L175" s="495"/>
      <c r="M175" s="517"/>
      <c r="N175" s="155"/>
      <c r="O175" s="155"/>
      <c r="P175" s="495"/>
      <c r="Q175" s="495"/>
      <c r="R175" s="495"/>
      <c r="S175" s="495"/>
      <c r="T175" s="518"/>
      <c r="U175" s="507"/>
    </row>
    <row r="176" spans="1:21" x14ac:dyDescent="0.25">
      <c r="A176" s="1257"/>
      <c r="B176" s="400">
        <v>6</v>
      </c>
      <c r="C176" s="133"/>
      <c r="D176" s="127"/>
      <c r="E176" s="127"/>
      <c r="F176" s="133"/>
      <c r="G176" s="515"/>
      <c r="H176" s="135"/>
      <c r="I176" s="495"/>
      <c r="J176" s="516"/>
      <c r="K176" s="517"/>
      <c r="L176" s="495"/>
      <c r="M176" s="517"/>
      <c r="N176" s="155"/>
      <c r="O176" s="155"/>
      <c r="P176" s="495"/>
      <c r="Q176" s="495"/>
      <c r="R176" s="495"/>
      <c r="S176" s="495"/>
      <c r="T176" s="518"/>
      <c r="U176" s="507"/>
    </row>
    <row r="177" spans="1:21" x14ac:dyDescent="0.25">
      <c r="A177" s="1257"/>
      <c r="B177" s="400">
        <v>7</v>
      </c>
      <c r="C177" s="133"/>
      <c r="D177" s="127"/>
      <c r="E177" s="127"/>
      <c r="F177" s="133"/>
      <c r="G177" s="515"/>
      <c r="H177" s="135"/>
      <c r="I177" s="495"/>
      <c r="J177" s="516"/>
      <c r="K177" s="517"/>
      <c r="L177" s="495"/>
      <c r="M177" s="517"/>
      <c r="N177" s="155"/>
      <c r="O177" s="155"/>
      <c r="P177" s="495"/>
      <c r="Q177" s="495"/>
      <c r="R177" s="495"/>
      <c r="S177" s="495"/>
      <c r="T177" s="518"/>
      <c r="U177" s="507"/>
    </row>
    <row r="178" spans="1:21" x14ac:dyDescent="0.25">
      <c r="A178" s="1257"/>
      <c r="B178" s="400">
        <v>8</v>
      </c>
      <c r="C178" s="133"/>
      <c r="D178" s="127"/>
      <c r="E178" s="127"/>
      <c r="F178" s="133"/>
      <c r="G178" s="515"/>
      <c r="H178" s="135"/>
      <c r="I178" s="495"/>
      <c r="J178" s="516"/>
      <c r="K178" s="517"/>
      <c r="L178" s="495"/>
      <c r="M178" s="517"/>
      <c r="N178" s="155"/>
      <c r="O178" s="155"/>
      <c r="P178" s="495"/>
      <c r="Q178" s="495"/>
      <c r="R178" s="495"/>
      <c r="S178" s="495"/>
      <c r="T178" s="518"/>
      <c r="U178" s="507"/>
    </row>
    <row r="179" spans="1:21" x14ac:dyDescent="0.25">
      <c r="A179" s="1257"/>
      <c r="B179" s="400">
        <v>9</v>
      </c>
      <c r="C179" s="133"/>
      <c r="D179" s="127"/>
      <c r="E179" s="127"/>
      <c r="F179" s="133"/>
      <c r="G179" s="515"/>
      <c r="H179" s="135"/>
      <c r="I179" s="495"/>
      <c r="J179" s="516"/>
      <c r="K179" s="517"/>
      <c r="L179" s="495"/>
      <c r="M179" s="517"/>
      <c r="N179" s="155"/>
      <c r="O179" s="155"/>
      <c r="P179" s="495"/>
      <c r="Q179" s="495"/>
      <c r="R179" s="495"/>
      <c r="S179" s="495"/>
      <c r="T179" s="518"/>
      <c r="U179" s="507"/>
    </row>
    <row r="180" spans="1:21" ht="15.75" thickBot="1" x14ac:dyDescent="0.3">
      <c r="A180" s="1258"/>
      <c r="B180" s="401">
        <v>10</v>
      </c>
      <c r="C180" s="148"/>
      <c r="D180" s="147"/>
      <c r="E180" s="147"/>
      <c r="F180" s="148"/>
      <c r="G180" s="519"/>
      <c r="H180" s="405"/>
      <c r="I180" s="520"/>
      <c r="J180" s="521"/>
      <c r="K180" s="522"/>
      <c r="L180" s="520"/>
      <c r="M180" s="522"/>
      <c r="N180" s="156"/>
      <c r="O180" s="156"/>
      <c r="P180" s="520"/>
      <c r="Q180" s="520"/>
      <c r="R180" s="520"/>
      <c r="S180" s="520"/>
      <c r="T180" s="523"/>
      <c r="U180" s="507"/>
    </row>
    <row r="181" spans="1:21" ht="25.5" thickBot="1" x14ac:dyDescent="0.3">
      <c r="A181" s="654"/>
      <c r="C181" s="655"/>
      <c r="D181" s="656"/>
      <c r="E181" s="484" t="s">
        <v>379</v>
      </c>
      <c r="F181" s="485">
        <f>COUNTA(F171:F180)</f>
        <v>0</v>
      </c>
      <c r="G181" s="486">
        <f>COUNTA(G171:G180)</f>
        <v>0</v>
      </c>
      <c r="H181" s="655"/>
      <c r="I181" s="501"/>
      <c r="J181" s="657"/>
      <c r="K181" s="658"/>
      <c r="L181" s="1096" t="s">
        <v>655</v>
      </c>
      <c r="M181" s="1097"/>
      <c r="N181" s="659">
        <f>SUM(N171:N180)</f>
        <v>0</v>
      </c>
      <c r="O181" s="660">
        <f>SUM(O171:O180)</f>
        <v>0</v>
      </c>
      <c r="P181" s="501"/>
      <c r="R181" s="128"/>
      <c r="S181" s="132"/>
      <c r="T181" s="603"/>
      <c r="U181" s="527"/>
    </row>
    <row r="182" spans="1:21" x14ac:dyDescent="0.25">
      <c r="A182" s="149"/>
      <c r="B182" s="128"/>
      <c r="C182" s="128"/>
      <c r="D182" s="128"/>
      <c r="H182" s="524"/>
      <c r="I182" s="524"/>
      <c r="J182" s="525"/>
      <c r="K182" s="524"/>
      <c r="L182" s="1098" t="s">
        <v>656</v>
      </c>
      <c r="M182" s="1099"/>
      <c r="N182" s="661">
        <f>SUMIF(M171:M180,"&lt;=31/12/2025",N171:N180)</f>
        <v>0</v>
      </c>
      <c r="O182" s="662">
        <f>SUMIF(M171:M180,"&lt;=31/12/2025",O171:O180)</f>
        <v>0</v>
      </c>
      <c r="P182" s="128"/>
      <c r="R182" s="128"/>
      <c r="S182" s="132"/>
      <c r="T182" s="603"/>
      <c r="U182" s="527"/>
    </row>
    <row r="183" spans="1:21" ht="15.75" thickBot="1" x14ac:dyDescent="0.3">
      <c r="A183" s="149"/>
      <c r="L183" s="1100" t="s">
        <v>659</v>
      </c>
      <c r="M183" s="1101"/>
      <c r="N183" s="663">
        <f>SUMIF(M171:M180,"&gt;31/12/2025",N171:N180)</f>
        <v>0</v>
      </c>
      <c r="O183" s="664">
        <f>SUMIF(M171:M180,"&gt;31/12/2025",O171:O180)</f>
        <v>0</v>
      </c>
      <c r="R183" s="128"/>
      <c r="S183" s="132"/>
      <c r="T183" s="603"/>
      <c r="U183" s="527"/>
    </row>
    <row r="184" spans="1:21" ht="15.75" thickBot="1" x14ac:dyDescent="0.3">
      <c r="A184" s="528"/>
      <c r="B184" s="529"/>
      <c r="C184" s="455"/>
      <c r="D184" s="455"/>
      <c r="E184" s="455"/>
      <c r="F184" s="529"/>
      <c r="G184" s="455"/>
      <c r="H184" s="455"/>
      <c r="I184" s="529"/>
      <c r="J184" s="529"/>
      <c r="K184" s="455"/>
      <c r="L184" s="455"/>
      <c r="M184" s="455"/>
      <c r="N184" s="455"/>
      <c r="O184" s="455"/>
      <c r="P184" s="455"/>
      <c r="Q184" s="455"/>
      <c r="R184" s="455"/>
      <c r="S184" s="530"/>
      <c r="T184" s="455"/>
      <c r="U184" s="531"/>
    </row>
    <row r="185" spans="1:21" ht="15.75" thickBot="1" x14ac:dyDescent="0.3">
      <c r="A185" s="502"/>
      <c r="B185" s="503"/>
      <c r="C185" s="504"/>
      <c r="D185" s="504"/>
      <c r="E185" s="504"/>
      <c r="F185" s="503"/>
      <c r="G185" s="504"/>
      <c r="H185" s="504"/>
      <c r="I185" s="503"/>
      <c r="J185" s="503"/>
      <c r="K185" s="504"/>
      <c r="L185" s="504"/>
      <c r="M185" s="504"/>
      <c r="N185" s="504"/>
      <c r="O185" s="504"/>
      <c r="P185" s="504"/>
      <c r="Q185" s="504"/>
      <c r="R185" s="504"/>
      <c r="S185" s="504"/>
      <c r="T185" s="504"/>
      <c r="U185" s="505"/>
    </row>
    <row r="186" spans="1:21" ht="28.5" thickBot="1" x14ac:dyDescent="0.3">
      <c r="A186" s="392" t="s">
        <v>9</v>
      </c>
      <c r="B186" s="1116" t="s">
        <v>158</v>
      </c>
      <c r="C186" s="1117"/>
      <c r="E186" s="1219" t="s">
        <v>342</v>
      </c>
      <c r="F186" s="1220"/>
      <c r="G186" s="1120">
        <f>VLOOKUP(B186,'EXTRAUrbano.Piano inv. forn '!$D$72:$AB$91,3,FALSE)</f>
        <v>0</v>
      </c>
      <c r="H186" s="1121"/>
      <c r="I186" s="115"/>
      <c r="J186" s="1219" t="s">
        <v>343</v>
      </c>
      <c r="K186" s="1220"/>
      <c r="L186" s="1120">
        <f>VLOOKUP(B186,'EXTRAUrbano.Piano inv. forn '!$D$72:$AB$91,4,FALSE)</f>
        <v>0</v>
      </c>
      <c r="M186" s="1121"/>
      <c r="O186" s="397" t="s">
        <v>344</v>
      </c>
      <c r="P186" s="506"/>
      <c r="R186" s="398" t="s">
        <v>345</v>
      </c>
      <c r="S186" s="1108"/>
      <c r="T186" s="1109"/>
      <c r="U186" s="507"/>
    </row>
    <row r="187" spans="1:21" ht="15.75" thickBot="1" x14ac:dyDescent="0.3">
      <c r="A187" s="149"/>
      <c r="B187" s="129"/>
      <c r="C187" s="129"/>
      <c r="E187" s="130"/>
      <c r="F187" s="130"/>
      <c r="G187" s="131"/>
      <c r="H187" s="131"/>
      <c r="I187" s="115"/>
      <c r="J187" s="130"/>
      <c r="K187" s="130"/>
      <c r="L187" s="131"/>
      <c r="M187" s="131"/>
      <c r="O187" s="132"/>
      <c r="R187" s="128"/>
      <c r="S187" s="501"/>
      <c r="U187" s="150"/>
    </row>
    <row r="188" spans="1:21" ht="29.25" customHeight="1" thickBot="1" x14ac:dyDescent="0.3">
      <c r="A188" s="1246" t="s">
        <v>346</v>
      </c>
      <c r="B188" s="1247"/>
      <c r="C188" s="1247"/>
      <c r="D188" s="1248"/>
      <c r="E188" s="1105">
        <f>VLOOKUP(B186,'EXTRAUrbano.Piano inv. forn '!$D$72:$AB$91,17,FALSE)</f>
        <v>0</v>
      </c>
      <c r="F188" s="1106"/>
      <c r="G188" s="1106"/>
      <c r="H188" s="1107"/>
      <c r="I188" s="115"/>
      <c r="J188" s="1249" t="s">
        <v>60</v>
      </c>
      <c r="K188" s="1250"/>
      <c r="L188" s="1105">
        <f>VLOOKUP(B186,'EXTRAUrbano.Piano inv. forn '!$D$72:$AB$91,19,FALSE)</f>
        <v>0</v>
      </c>
      <c r="M188" s="1107"/>
      <c r="N188" s="146"/>
      <c r="O188" s="398" t="s">
        <v>347</v>
      </c>
      <c r="P188" s="151">
        <f>L188+E188</f>
        <v>0</v>
      </c>
      <c r="R188" s="398" t="s">
        <v>348</v>
      </c>
      <c r="S188" s="1108"/>
      <c r="T188" s="1109"/>
      <c r="U188" s="150"/>
    </row>
    <row r="189" spans="1:21" ht="15.75" thickBot="1" x14ac:dyDescent="0.3">
      <c r="A189" s="152"/>
      <c r="B189" s="153"/>
      <c r="C189" s="153"/>
      <c r="D189" s="153"/>
      <c r="E189" s="154"/>
      <c r="F189" s="154"/>
      <c r="G189" s="154"/>
      <c r="H189" s="154"/>
      <c r="I189" s="115"/>
      <c r="J189" s="130"/>
      <c r="K189" s="130"/>
      <c r="L189" s="154"/>
      <c r="M189" s="154"/>
      <c r="N189" s="146"/>
      <c r="O189" s="128"/>
      <c r="P189" s="146"/>
      <c r="R189" s="128"/>
      <c r="S189" s="129"/>
      <c r="T189" s="129"/>
      <c r="U189" s="507"/>
    </row>
    <row r="190" spans="1:21" ht="60" x14ac:dyDescent="0.25">
      <c r="A190" s="1251" t="s">
        <v>349</v>
      </c>
      <c r="B190" s="1253" t="s">
        <v>350</v>
      </c>
      <c r="C190" s="1253" t="s">
        <v>351</v>
      </c>
      <c r="D190" s="393" t="s">
        <v>352</v>
      </c>
      <c r="E190" s="394" t="s">
        <v>353</v>
      </c>
      <c r="F190" s="393" t="s">
        <v>354</v>
      </c>
      <c r="G190" s="393" t="s">
        <v>355</v>
      </c>
      <c r="H190" s="395" t="s">
        <v>312</v>
      </c>
      <c r="I190" s="395" t="s">
        <v>356</v>
      </c>
      <c r="J190" s="395" t="s">
        <v>357</v>
      </c>
      <c r="K190" s="395" t="s">
        <v>358</v>
      </c>
      <c r="L190" s="395" t="s">
        <v>359</v>
      </c>
      <c r="M190" s="395" t="s">
        <v>360</v>
      </c>
      <c r="N190" s="395" t="s">
        <v>361</v>
      </c>
      <c r="O190" s="395" t="s">
        <v>362</v>
      </c>
      <c r="P190" s="395" t="s">
        <v>363</v>
      </c>
      <c r="Q190" s="395" t="s">
        <v>364</v>
      </c>
      <c r="R190" s="395" t="s">
        <v>365</v>
      </c>
      <c r="S190" s="395" t="s">
        <v>392</v>
      </c>
      <c r="T190" s="1255" t="s">
        <v>367</v>
      </c>
      <c r="U190" s="508"/>
    </row>
    <row r="191" spans="1:21" ht="48.75" thickBot="1" x14ac:dyDescent="0.3">
      <c r="A191" s="1252"/>
      <c r="B191" s="1254"/>
      <c r="C191" s="1254"/>
      <c r="D191" s="396" t="s">
        <v>368</v>
      </c>
      <c r="E191" s="396" t="s">
        <v>381</v>
      </c>
      <c r="F191" s="396" t="s">
        <v>370</v>
      </c>
      <c r="G191" s="396" t="s">
        <v>370</v>
      </c>
      <c r="H191" s="396" t="s">
        <v>87</v>
      </c>
      <c r="I191" s="396" t="s">
        <v>136</v>
      </c>
      <c r="J191" s="396" t="s">
        <v>371</v>
      </c>
      <c r="K191" s="396" t="s">
        <v>372</v>
      </c>
      <c r="L191" s="396" t="s">
        <v>373</v>
      </c>
      <c r="M191" s="396" t="s">
        <v>372</v>
      </c>
      <c r="N191" s="396" t="s">
        <v>374</v>
      </c>
      <c r="O191" s="396" t="s">
        <v>341</v>
      </c>
      <c r="P191" s="396" t="s">
        <v>375</v>
      </c>
      <c r="Q191" s="396" t="s">
        <v>376</v>
      </c>
      <c r="R191" s="396" t="s">
        <v>377</v>
      </c>
      <c r="S191" s="396" t="s">
        <v>377</v>
      </c>
      <c r="T191" s="1256"/>
      <c r="U191" s="508"/>
    </row>
    <row r="192" spans="1:21" x14ac:dyDescent="0.25">
      <c r="A192" s="1257" t="str">
        <f>B186</f>
        <v>EXTRA-urb.i.1</v>
      </c>
      <c r="B192" s="399">
        <v>1</v>
      </c>
      <c r="C192" s="208"/>
      <c r="D192" s="134"/>
      <c r="E192" s="134"/>
      <c r="F192" s="208"/>
      <c r="G192" s="510"/>
      <c r="H192" s="135"/>
      <c r="I192" s="511"/>
      <c r="J192" s="512"/>
      <c r="K192" s="513"/>
      <c r="L192" s="511"/>
      <c r="M192" s="513"/>
      <c r="N192" s="164"/>
      <c r="O192" s="164"/>
      <c r="P192" s="511"/>
      <c r="Q192" s="511"/>
      <c r="R192" s="511"/>
      <c r="S192" s="511"/>
      <c r="T192" s="514"/>
      <c r="U192" s="507"/>
    </row>
    <row r="193" spans="1:21" x14ac:dyDescent="0.25">
      <c r="A193" s="1257"/>
      <c r="B193" s="400">
        <v>2</v>
      </c>
      <c r="C193" s="133"/>
      <c r="D193" s="127"/>
      <c r="E193" s="127"/>
      <c r="F193" s="133"/>
      <c r="G193" s="515"/>
      <c r="H193" s="135"/>
      <c r="I193" s="495"/>
      <c r="J193" s="516"/>
      <c r="K193" s="517"/>
      <c r="L193" s="495"/>
      <c r="M193" s="517"/>
      <c r="N193" s="155"/>
      <c r="O193" s="155"/>
      <c r="P193" s="495"/>
      <c r="Q193" s="495" t="s">
        <v>378</v>
      </c>
      <c r="R193" s="495"/>
      <c r="S193" s="495"/>
      <c r="T193" s="518"/>
      <c r="U193" s="507"/>
    </row>
    <row r="194" spans="1:21" x14ac:dyDescent="0.25">
      <c r="A194" s="1257"/>
      <c r="B194" s="400">
        <v>3</v>
      </c>
      <c r="C194" s="133"/>
      <c r="D194" s="127"/>
      <c r="E194" s="127"/>
      <c r="F194" s="133"/>
      <c r="G194" s="515"/>
      <c r="H194" s="135"/>
      <c r="I194" s="495"/>
      <c r="J194" s="516"/>
      <c r="K194" s="517"/>
      <c r="L194" s="495"/>
      <c r="M194" s="517"/>
      <c r="N194" s="155"/>
      <c r="O194" s="155"/>
      <c r="P194" s="495"/>
      <c r="Q194" s="495"/>
      <c r="R194" s="495"/>
      <c r="S194" s="495"/>
      <c r="T194" s="518"/>
      <c r="U194" s="507"/>
    </row>
    <row r="195" spans="1:21" x14ac:dyDescent="0.25">
      <c r="A195" s="1257"/>
      <c r="B195" s="400">
        <v>4</v>
      </c>
      <c r="C195" s="133"/>
      <c r="D195" s="127"/>
      <c r="E195" s="127"/>
      <c r="F195" s="133"/>
      <c r="G195" s="515"/>
      <c r="H195" s="135"/>
      <c r="I195" s="495"/>
      <c r="J195" s="516"/>
      <c r="K195" s="517"/>
      <c r="L195" s="495"/>
      <c r="M195" s="517"/>
      <c r="N195" s="155"/>
      <c r="O195" s="155"/>
      <c r="P195" s="495"/>
      <c r="Q195" s="495"/>
      <c r="R195" s="495"/>
      <c r="S195" s="495"/>
      <c r="T195" s="518"/>
      <c r="U195" s="507"/>
    </row>
    <row r="196" spans="1:21" x14ac:dyDescent="0.25">
      <c r="A196" s="1257"/>
      <c r="B196" s="400">
        <v>5</v>
      </c>
      <c r="C196" s="133"/>
      <c r="D196" s="127"/>
      <c r="E196" s="127"/>
      <c r="F196" s="133"/>
      <c r="G196" s="515"/>
      <c r="H196" s="135"/>
      <c r="I196" s="495"/>
      <c r="J196" s="516"/>
      <c r="K196" s="517"/>
      <c r="L196" s="495"/>
      <c r="M196" s="517"/>
      <c r="N196" s="155"/>
      <c r="O196" s="155"/>
      <c r="P196" s="495"/>
      <c r="Q196" s="495"/>
      <c r="R196" s="495"/>
      <c r="S196" s="495"/>
      <c r="T196" s="518"/>
      <c r="U196" s="507"/>
    </row>
    <row r="197" spans="1:21" x14ac:dyDescent="0.25">
      <c r="A197" s="1257"/>
      <c r="B197" s="400">
        <v>6</v>
      </c>
      <c r="C197" s="133"/>
      <c r="D197" s="127"/>
      <c r="E197" s="127"/>
      <c r="F197" s="133"/>
      <c r="G197" s="515"/>
      <c r="H197" s="135"/>
      <c r="I197" s="495"/>
      <c r="J197" s="516"/>
      <c r="K197" s="517"/>
      <c r="L197" s="495"/>
      <c r="M197" s="517"/>
      <c r="N197" s="155"/>
      <c r="O197" s="155"/>
      <c r="P197" s="495"/>
      <c r="Q197" s="495"/>
      <c r="R197" s="495"/>
      <c r="S197" s="495"/>
      <c r="T197" s="518"/>
      <c r="U197" s="507"/>
    </row>
    <row r="198" spans="1:21" x14ac:dyDescent="0.25">
      <c r="A198" s="1257"/>
      <c r="B198" s="400">
        <v>7</v>
      </c>
      <c r="C198" s="133"/>
      <c r="D198" s="127"/>
      <c r="E198" s="127"/>
      <c r="F198" s="133"/>
      <c r="G198" s="515"/>
      <c r="H198" s="135"/>
      <c r="I198" s="495"/>
      <c r="J198" s="516"/>
      <c r="K198" s="517"/>
      <c r="L198" s="495"/>
      <c r="M198" s="517"/>
      <c r="N198" s="155"/>
      <c r="O198" s="155"/>
      <c r="P198" s="495"/>
      <c r="Q198" s="495"/>
      <c r="R198" s="495"/>
      <c r="S198" s="495"/>
      <c r="T198" s="518"/>
      <c r="U198" s="507"/>
    </row>
    <row r="199" spans="1:21" x14ac:dyDescent="0.25">
      <c r="A199" s="1257"/>
      <c r="B199" s="400">
        <v>8</v>
      </c>
      <c r="C199" s="133"/>
      <c r="D199" s="127"/>
      <c r="E199" s="127"/>
      <c r="F199" s="133"/>
      <c r="G199" s="515"/>
      <c r="H199" s="135"/>
      <c r="I199" s="495"/>
      <c r="J199" s="516"/>
      <c r="K199" s="517"/>
      <c r="L199" s="495"/>
      <c r="M199" s="517"/>
      <c r="N199" s="155"/>
      <c r="O199" s="155"/>
      <c r="P199" s="495"/>
      <c r="Q199" s="495"/>
      <c r="R199" s="495"/>
      <c r="S199" s="495"/>
      <c r="T199" s="518"/>
      <c r="U199" s="507"/>
    </row>
    <row r="200" spans="1:21" x14ac:dyDescent="0.25">
      <c r="A200" s="1257"/>
      <c r="B200" s="400">
        <v>9</v>
      </c>
      <c r="C200" s="133"/>
      <c r="D200" s="127"/>
      <c r="E200" s="127"/>
      <c r="F200" s="133"/>
      <c r="G200" s="515"/>
      <c r="H200" s="135"/>
      <c r="I200" s="495"/>
      <c r="J200" s="516"/>
      <c r="K200" s="517"/>
      <c r="L200" s="495"/>
      <c r="M200" s="517"/>
      <c r="N200" s="155"/>
      <c r="O200" s="155"/>
      <c r="P200" s="495"/>
      <c r="Q200" s="495"/>
      <c r="R200" s="495"/>
      <c r="S200" s="495"/>
      <c r="T200" s="518"/>
      <c r="U200" s="507"/>
    </row>
    <row r="201" spans="1:21" ht="15.75" thickBot="1" x14ac:dyDescent="0.3">
      <c r="A201" s="1258"/>
      <c r="B201" s="401">
        <v>10</v>
      </c>
      <c r="C201" s="148"/>
      <c r="D201" s="147"/>
      <c r="E201" s="147"/>
      <c r="F201" s="148"/>
      <c r="G201" s="519"/>
      <c r="H201" s="405"/>
      <c r="I201" s="520"/>
      <c r="J201" s="521"/>
      <c r="K201" s="522"/>
      <c r="L201" s="520"/>
      <c r="M201" s="522"/>
      <c r="N201" s="156"/>
      <c r="O201" s="156"/>
      <c r="P201" s="520"/>
      <c r="Q201" s="520"/>
      <c r="R201" s="520"/>
      <c r="S201" s="520"/>
      <c r="T201" s="523"/>
      <c r="U201" s="507"/>
    </row>
    <row r="202" spans="1:21" ht="25.5" thickBot="1" x14ac:dyDescent="0.3">
      <c r="A202" s="654"/>
      <c r="C202" s="655"/>
      <c r="D202" s="656"/>
      <c r="E202" s="484" t="s">
        <v>379</v>
      </c>
      <c r="F202" s="485">
        <f>COUNTA(F192:F201)</f>
        <v>0</v>
      </c>
      <c r="G202" s="486">
        <f>COUNTA(G192:G201)</f>
        <v>0</v>
      </c>
      <c r="H202" s="655"/>
      <c r="I202" s="501"/>
      <c r="J202" s="657"/>
      <c r="K202" s="658"/>
      <c r="L202" s="1096" t="s">
        <v>655</v>
      </c>
      <c r="M202" s="1097"/>
      <c r="N202" s="659">
        <f>SUM(N192:N201)</f>
        <v>0</v>
      </c>
      <c r="O202" s="660">
        <f>SUM(O192:O201)</f>
        <v>0</v>
      </c>
      <c r="P202" s="501"/>
      <c r="R202" s="128"/>
      <c r="S202" s="132"/>
      <c r="T202" s="603"/>
      <c r="U202" s="527"/>
    </row>
    <row r="203" spans="1:21" x14ac:dyDescent="0.25">
      <c r="A203" s="149"/>
      <c r="B203" s="128"/>
      <c r="C203" s="128"/>
      <c r="D203" s="128"/>
      <c r="H203" s="524"/>
      <c r="I203" s="524"/>
      <c r="J203" s="525"/>
      <c r="K203" s="524"/>
      <c r="L203" s="1098" t="s">
        <v>656</v>
      </c>
      <c r="M203" s="1099"/>
      <c r="N203" s="661">
        <f>SUMIF(M192:M201,"&lt;=31/12/2025",N192:N201)</f>
        <v>0</v>
      </c>
      <c r="O203" s="662">
        <f>SUMIF(M192:M201,"&lt;=31/12/2025",O192:O201)</f>
        <v>0</v>
      </c>
      <c r="P203" s="128"/>
      <c r="R203" s="128"/>
      <c r="S203" s="132"/>
      <c r="T203" s="603"/>
      <c r="U203" s="527"/>
    </row>
    <row r="204" spans="1:21" ht="15.75" thickBot="1" x14ac:dyDescent="0.3">
      <c r="A204" s="149"/>
      <c r="L204" s="1100" t="s">
        <v>659</v>
      </c>
      <c r="M204" s="1101"/>
      <c r="N204" s="663">
        <f>SUMIF(M192:M201,"&gt;31/12/2025",N192:N201)</f>
        <v>0</v>
      </c>
      <c r="O204" s="664">
        <f>SUMIF(M192:M201,"&gt;31/12/2025",O192:O201)</f>
        <v>0</v>
      </c>
      <c r="R204" s="128"/>
      <c r="S204" s="132"/>
      <c r="T204" s="603"/>
      <c r="U204" s="527"/>
    </row>
    <row r="205" spans="1:21" ht="15.75" thickBot="1" x14ac:dyDescent="0.3">
      <c r="A205" s="528"/>
      <c r="B205" s="529"/>
      <c r="C205" s="455"/>
      <c r="D205" s="455"/>
      <c r="E205" s="455"/>
      <c r="F205" s="529"/>
      <c r="G205" s="455"/>
      <c r="H205" s="455"/>
      <c r="I205" s="529"/>
      <c r="J205" s="529"/>
      <c r="K205" s="455"/>
      <c r="L205" s="455"/>
      <c r="M205" s="455"/>
      <c r="N205" s="455"/>
      <c r="O205" s="455"/>
      <c r="P205" s="455"/>
      <c r="Q205" s="455"/>
      <c r="R205" s="455"/>
      <c r="S205" s="530"/>
      <c r="T205" s="455"/>
      <c r="U205" s="531"/>
    </row>
    <row r="206" spans="1:21" ht="15.75" thickBot="1" x14ac:dyDescent="0.3">
      <c r="A206" s="502"/>
      <c r="B206" s="503"/>
      <c r="C206" s="504"/>
      <c r="D206" s="504"/>
      <c r="E206" s="504"/>
      <c r="F206" s="503"/>
      <c r="G206" s="504"/>
      <c r="H206" s="504"/>
      <c r="I206" s="503"/>
      <c r="J206" s="503"/>
      <c r="K206" s="504"/>
      <c r="L206" s="504"/>
      <c r="M206" s="504"/>
      <c r="N206" s="504"/>
      <c r="O206" s="504"/>
      <c r="P206" s="504"/>
      <c r="Q206" s="504"/>
      <c r="R206" s="504"/>
      <c r="S206" s="504"/>
      <c r="T206" s="504"/>
      <c r="U206" s="505"/>
    </row>
    <row r="207" spans="1:21" ht="28.5" thickBot="1" x14ac:dyDescent="0.3">
      <c r="A207" s="392" t="s">
        <v>9</v>
      </c>
      <c r="B207" s="1116" t="s">
        <v>158</v>
      </c>
      <c r="C207" s="1117"/>
      <c r="E207" s="1219" t="s">
        <v>342</v>
      </c>
      <c r="F207" s="1220"/>
      <c r="G207" s="1120">
        <f>VLOOKUP(B207,'EXTRAUrbano.Piano inv. forn '!$D$72:$AB$91,3,FALSE)</f>
        <v>0</v>
      </c>
      <c r="H207" s="1121"/>
      <c r="I207" s="115"/>
      <c r="J207" s="1219" t="s">
        <v>343</v>
      </c>
      <c r="K207" s="1220"/>
      <c r="L207" s="1120">
        <f>VLOOKUP(B207,'EXTRAUrbano.Piano inv. forn '!$D$72:$AB$91,4,FALSE)</f>
        <v>0</v>
      </c>
      <c r="M207" s="1121"/>
      <c r="O207" s="397" t="s">
        <v>344</v>
      </c>
      <c r="P207" s="506"/>
      <c r="R207" s="398" t="s">
        <v>345</v>
      </c>
      <c r="S207" s="1108"/>
      <c r="T207" s="1109"/>
      <c r="U207" s="507"/>
    </row>
    <row r="208" spans="1:21" ht="15.75" thickBot="1" x14ac:dyDescent="0.3">
      <c r="A208" s="149"/>
      <c r="B208" s="129"/>
      <c r="C208" s="129"/>
      <c r="E208" s="130"/>
      <c r="F208" s="130"/>
      <c r="G208" s="131"/>
      <c r="H208" s="131"/>
      <c r="I208" s="115"/>
      <c r="J208" s="130"/>
      <c r="K208" s="130"/>
      <c r="L208" s="131"/>
      <c r="M208" s="131"/>
      <c r="O208" s="132"/>
      <c r="R208" s="128"/>
      <c r="S208" s="501"/>
      <c r="U208" s="150"/>
    </row>
    <row r="209" spans="1:21" ht="27" customHeight="1" thickBot="1" x14ac:dyDescent="0.3">
      <c r="A209" s="1246" t="s">
        <v>346</v>
      </c>
      <c r="B209" s="1247"/>
      <c r="C209" s="1247"/>
      <c r="D209" s="1248"/>
      <c r="E209" s="1105">
        <f>VLOOKUP(B207,'EXTRAUrbano.Piano inv. forn '!$D$72:$AB$91,17,FALSE)</f>
        <v>0</v>
      </c>
      <c r="F209" s="1106"/>
      <c r="G209" s="1106"/>
      <c r="H209" s="1107"/>
      <c r="I209" s="115"/>
      <c r="J209" s="1249" t="s">
        <v>60</v>
      </c>
      <c r="K209" s="1250"/>
      <c r="L209" s="1105">
        <f>VLOOKUP(B207,'EXTRAUrbano.Piano inv. forn '!$D$72:$AB$91,19,FALSE)</f>
        <v>0</v>
      </c>
      <c r="M209" s="1107"/>
      <c r="N209" s="146"/>
      <c r="O209" s="398" t="s">
        <v>347</v>
      </c>
      <c r="P209" s="151">
        <f>L209+E209</f>
        <v>0</v>
      </c>
      <c r="R209" s="398" t="s">
        <v>348</v>
      </c>
      <c r="S209" s="1108"/>
      <c r="T209" s="1109"/>
      <c r="U209" s="150"/>
    </row>
    <row r="210" spans="1:21" ht="15.75" thickBot="1" x14ac:dyDescent="0.3">
      <c r="A210" s="152"/>
      <c r="B210" s="153"/>
      <c r="C210" s="153"/>
      <c r="D210" s="153"/>
      <c r="E210" s="154"/>
      <c r="F210" s="154"/>
      <c r="G210" s="154"/>
      <c r="H210" s="154"/>
      <c r="I210" s="115"/>
      <c r="J210" s="130"/>
      <c r="K210" s="130"/>
      <c r="L210" s="154"/>
      <c r="M210" s="154"/>
      <c r="N210" s="146"/>
      <c r="O210" s="128"/>
      <c r="P210" s="146"/>
      <c r="R210" s="128"/>
      <c r="S210" s="129"/>
      <c r="T210" s="129"/>
      <c r="U210" s="507"/>
    </row>
    <row r="211" spans="1:21" ht="60" x14ac:dyDescent="0.25">
      <c r="A211" s="1251" t="s">
        <v>349</v>
      </c>
      <c r="B211" s="1253" t="s">
        <v>350</v>
      </c>
      <c r="C211" s="1253" t="s">
        <v>351</v>
      </c>
      <c r="D211" s="393" t="s">
        <v>352</v>
      </c>
      <c r="E211" s="394" t="s">
        <v>353</v>
      </c>
      <c r="F211" s="393" t="s">
        <v>354</v>
      </c>
      <c r="G211" s="393" t="s">
        <v>355</v>
      </c>
      <c r="H211" s="395" t="s">
        <v>312</v>
      </c>
      <c r="I211" s="395" t="s">
        <v>356</v>
      </c>
      <c r="J211" s="395" t="s">
        <v>357</v>
      </c>
      <c r="K211" s="395" t="s">
        <v>358</v>
      </c>
      <c r="L211" s="395" t="s">
        <v>359</v>
      </c>
      <c r="M211" s="395" t="s">
        <v>360</v>
      </c>
      <c r="N211" s="395" t="s">
        <v>361</v>
      </c>
      <c r="O211" s="395" t="s">
        <v>362</v>
      </c>
      <c r="P211" s="395" t="s">
        <v>363</v>
      </c>
      <c r="Q211" s="395" t="s">
        <v>364</v>
      </c>
      <c r="R211" s="395" t="s">
        <v>365</v>
      </c>
      <c r="S211" s="395" t="s">
        <v>392</v>
      </c>
      <c r="T211" s="1255" t="s">
        <v>367</v>
      </c>
      <c r="U211" s="508"/>
    </row>
    <row r="212" spans="1:21" ht="48.75" thickBot="1" x14ac:dyDescent="0.3">
      <c r="A212" s="1252"/>
      <c r="B212" s="1254"/>
      <c r="C212" s="1254"/>
      <c r="D212" s="396" t="s">
        <v>368</v>
      </c>
      <c r="E212" s="396" t="s">
        <v>381</v>
      </c>
      <c r="F212" s="396" t="s">
        <v>370</v>
      </c>
      <c r="G212" s="396" t="s">
        <v>370</v>
      </c>
      <c r="H212" s="396" t="s">
        <v>87</v>
      </c>
      <c r="I212" s="396" t="s">
        <v>136</v>
      </c>
      <c r="J212" s="396" t="s">
        <v>371</v>
      </c>
      <c r="K212" s="396" t="s">
        <v>372</v>
      </c>
      <c r="L212" s="396" t="s">
        <v>373</v>
      </c>
      <c r="M212" s="396" t="s">
        <v>372</v>
      </c>
      <c r="N212" s="396" t="s">
        <v>374</v>
      </c>
      <c r="O212" s="396" t="s">
        <v>341</v>
      </c>
      <c r="P212" s="396" t="s">
        <v>375</v>
      </c>
      <c r="Q212" s="396" t="s">
        <v>376</v>
      </c>
      <c r="R212" s="396" t="s">
        <v>377</v>
      </c>
      <c r="S212" s="396" t="s">
        <v>377</v>
      </c>
      <c r="T212" s="1256"/>
      <c r="U212" s="508"/>
    </row>
    <row r="213" spans="1:21" x14ac:dyDescent="0.25">
      <c r="A213" s="1257" t="str">
        <f>B207</f>
        <v>EXTRA-urb.i.1</v>
      </c>
      <c r="B213" s="399">
        <v>1</v>
      </c>
      <c r="C213" s="208"/>
      <c r="D213" s="134"/>
      <c r="E213" s="134"/>
      <c r="F213" s="208"/>
      <c r="G213" s="510"/>
      <c r="H213" s="135"/>
      <c r="I213" s="511"/>
      <c r="J213" s="512"/>
      <c r="K213" s="513"/>
      <c r="L213" s="511"/>
      <c r="M213" s="513"/>
      <c r="N213" s="164"/>
      <c r="O213" s="164"/>
      <c r="P213" s="511"/>
      <c r="Q213" s="511"/>
      <c r="R213" s="511"/>
      <c r="S213" s="511"/>
      <c r="T213" s="514"/>
      <c r="U213" s="507"/>
    </row>
    <row r="214" spans="1:21" x14ac:dyDescent="0.25">
      <c r="A214" s="1257"/>
      <c r="B214" s="400">
        <v>2</v>
      </c>
      <c r="C214" s="133"/>
      <c r="D214" s="127"/>
      <c r="E214" s="127"/>
      <c r="F214" s="133"/>
      <c r="G214" s="515"/>
      <c r="H214" s="135"/>
      <c r="I214" s="495"/>
      <c r="J214" s="516"/>
      <c r="K214" s="517"/>
      <c r="L214" s="495"/>
      <c r="M214" s="517"/>
      <c r="N214" s="155"/>
      <c r="O214" s="155"/>
      <c r="P214" s="495"/>
      <c r="Q214" s="495" t="s">
        <v>378</v>
      </c>
      <c r="R214" s="495"/>
      <c r="S214" s="495"/>
      <c r="T214" s="518"/>
      <c r="U214" s="507"/>
    </row>
    <row r="215" spans="1:21" x14ac:dyDescent="0.25">
      <c r="A215" s="1257"/>
      <c r="B215" s="400">
        <v>3</v>
      </c>
      <c r="C215" s="133"/>
      <c r="D215" s="127"/>
      <c r="E215" s="127"/>
      <c r="F215" s="133"/>
      <c r="G215" s="515"/>
      <c r="H215" s="135"/>
      <c r="I215" s="495"/>
      <c r="J215" s="516"/>
      <c r="K215" s="517"/>
      <c r="L215" s="495"/>
      <c r="M215" s="517"/>
      <c r="N215" s="155"/>
      <c r="O215" s="155"/>
      <c r="P215" s="495"/>
      <c r="Q215" s="495"/>
      <c r="R215" s="495"/>
      <c r="S215" s="495"/>
      <c r="T215" s="518"/>
      <c r="U215" s="507"/>
    </row>
    <row r="216" spans="1:21" x14ac:dyDescent="0.25">
      <c r="A216" s="1257"/>
      <c r="B216" s="400">
        <v>4</v>
      </c>
      <c r="C216" s="133"/>
      <c r="D216" s="127"/>
      <c r="E216" s="127"/>
      <c r="F216" s="133"/>
      <c r="G216" s="515"/>
      <c r="H216" s="135"/>
      <c r="I216" s="495"/>
      <c r="J216" s="516"/>
      <c r="K216" s="517"/>
      <c r="L216" s="495"/>
      <c r="M216" s="517"/>
      <c r="N216" s="155"/>
      <c r="O216" s="155"/>
      <c r="P216" s="495"/>
      <c r="Q216" s="495"/>
      <c r="R216" s="495"/>
      <c r="S216" s="495"/>
      <c r="T216" s="518"/>
      <c r="U216" s="507"/>
    </row>
    <row r="217" spans="1:21" x14ac:dyDescent="0.25">
      <c r="A217" s="1257"/>
      <c r="B217" s="400">
        <v>5</v>
      </c>
      <c r="C217" s="133"/>
      <c r="D217" s="127"/>
      <c r="E217" s="127"/>
      <c r="F217" s="133"/>
      <c r="G217" s="515"/>
      <c r="H217" s="135"/>
      <c r="I217" s="495"/>
      <c r="J217" s="516"/>
      <c r="K217" s="517"/>
      <c r="L217" s="495"/>
      <c r="M217" s="517"/>
      <c r="N217" s="155"/>
      <c r="O217" s="155"/>
      <c r="P217" s="495"/>
      <c r="Q217" s="495"/>
      <c r="R217" s="495"/>
      <c r="S217" s="495"/>
      <c r="T217" s="518"/>
      <c r="U217" s="507"/>
    </row>
    <row r="218" spans="1:21" x14ac:dyDescent="0.25">
      <c r="A218" s="1257"/>
      <c r="B218" s="400">
        <v>6</v>
      </c>
      <c r="C218" s="133"/>
      <c r="D218" s="127"/>
      <c r="E218" s="127"/>
      <c r="F218" s="133"/>
      <c r="G218" s="515"/>
      <c r="H218" s="135"/>
      <c r="I218" s="495"/>
      <c r="J218" s="516"/>
      <c r="K218" s="517"/>
      <c r="L218" s="495"/>
      <c r="M218" s="517"/>
      <c r="N218" s="155"/>
      <c r="O218" s="155"/>
      <c r="P218" s="495"/>
      <c r="Q218" s="495"/>
      <c r="R218" s="495"/>
      <c r="S218" s="495"/>
      <c r="T218" s="518"/>
      <c r="U218" s="507"/>
    </row>
    <row r="219" spans="1:21" x14ac:dyDescent="0.25">
      <c r="A219" s="1257"/>
      <c r="B219" s="400">
        <v>7</v>
      </c>
      <c r="C219" s="133"/>
      <c r="D219" s="127"/>
      <c r="E219" s="127"/>
      <c r="F219" s="133"/>
      <c r="G219" s="515"/>
      <c r="H219" s="135"/>
      <c r="I219" s="495"/>
      <c r="J219" s="516"/>
      <c r="K219" s="517"/>
      <c r="L219" s="495"/>
      <c r="M219" s="517"/>
      <c r="N219" s="155"/>
      <c r="O219" s="155"/>
      <c r="P219" s="495"/>
      <c r="Q219" s="495"/>
      <c r="R219" s="495"/>
      <c r="S219" s="495"/>
      <c r="T219" s="518"/>
      <c r="U219" s="507"/>
    </row>
    <row r="220" spans="1:21" x14ac:dyDescent="0.25">
      <c r="A220" s="1257"/>
      <c r="B220" s="400">
        <v>8</v>
      </c>
      <c r="C220" s="133"/>
      <c r="D220" s="127"/>
      <c r="E220" s="127"/>
      <c r="F220" s="133"/>
      <c r="G220" s="515"/>
      <c r="H220" s="135"/>
      <c r="I220" s="495"/>
      <c r="J220" s="516"/>
      <c r="K220" s="517"/>
      <c r="L220" s="495"/>
      <c r="M220" s="517"/>
      <c r="N220" s="155"/>
      <c r="O220" s="155"/>
      <c r="P220" s="495"/>
      <c r="Q220" s="495"/>
      <c r="R220" s="495"/>
      <c r="S220" s="495"/>
      <c r="T220" s="518"/>
      <c r="U220" s="507"/>
    </row>
    <row r="221" spans="1:21" x14ac:dyDescent="0.25">
      <c r="A221" s="1257"/>
      <c r="B221" s="400">
        <v>9</v>
      </c>
      <c r="C221" s="133"/>
      <c r="D221" s="127"/>
      <c r="E221" s="127"/>
      <c r="F221" s="133"/>
      <c r="G221" s="515"/>
      <c r="H221" s="135"/>
      <c r="I221" s="495"/>
      <c r="J221" s="516"/>
      <c r="K221" s="517"/>
      <c r="L221" s="495"/>
      <c r="M221" s="517"/>
      <c r="N221" s="155"/>
      <c r="O221" s="155"/>
      <c r="P221" s="495"/>
      <c r="Q221" s="495"/>
      <c r="R221" s="495"/>
      <c r="S221" s="495"/>
      <c r="T221" s="518"/>
      <c r="U221" s="507"/>
    </row>
    <row r="222" spans="1:21" ht="15.75" thickBot="1" x14ac:dyDescent="0.3">
      <c r="A222" s="1258"/>
      <c r="B222" s="401">
        <v>10</v>
      </c>
      <c r="C222" s="148"/>
      <c r="D222" s="147"/>
      <c r="E222" s="147"/>
      <c r="F222" s="148"/>
      <c r="G222" s="519"/>
      <c r="H222" s="405"/>
      <c r="I222" s="520"/>
      <c r="J222" s="521"/>
      <c r="K222" s="522"/>
      <c r="L222" s="520"/>
      <c r="M222" s="522"/>
      <c r="N222" s="156"/>
      <c r="O222" s="156"/>
      <c r="P222" s="520"/>
      <c r="Q222" s="520"/>
      <c r="R222" s="520"/>
      <c r="S222" s="520"/>
      <c r="T222" s="523"/>
      <c r="U222" s="507"/>
    </row>
    <row r="223" spans="1:21" ht="25.5" thickBot="1" x14ac:dyDescent="0.3">
      <c r="A223" s="654"/>
      <c r="C223" s="655"/>
      <c r="D223" s="656"/>
      <c r="E223" s="484" t="s">
        <v>379</v>
      </c>
      <c r="F223" s="485">
        <f>COUNTA(F213:F222)</f>
        <v>0</v>
      </c>
      <c r="G223" s="486">
        <f>COUNTA(G213:G222)</f>
        <v>0</v>
      </c>
      <c r="H223" s="655"/>
      <c r="I223" s="501"/>
      <c r="J223" s="657"/>
      <c r="K223" s="658"/>
      <c r="L223" s="1096" t="s">
        <v>655</v>
      </c>
      <c r="M223" s="1097"/>
      <c r="N223" s="659">
        <f>SUM(N213:N222)</f>
        <v>0</v>
      </c>
      <c r="O223" s="660">
        <f>SUM(O213:O222)</f>
        <v>0</v>
      </c>
      <c r="P223" s="501"/>
      <c r="R223" s="128"/>
      <c r="S223" s="132"/>
      <c r="T223" s="603"/>
      <c r="U223" s="527"/>
    </row>
    <row r="224" spans="1:21" x14ac:dyDescent="0.25">
      <c r="A224" s="149"/>
      <c r="B224" s="128"/>
      <c r="C224" s="128"/>
      <c r="D224" s="128"/>
      <c r="H224" s="524"/>
      <c r="I224" s="524"/>
      <c r="J224" s="525"/>
      <c r="K224" s="524"/>
      <c r="L224" s="1098" t="s">
        <v>656</v>
      </c>
      <c r="M224" s="1099"/>
      <c r="N224" s="661">
        <f>SUMIF(M213:M222,"&lt;=31/12/2025",N213:N222)</f>
        <v>0</v>
      </c>
      <c r="O224" s="662">
        <f>SUMIF(M213:M222,"&lt;=31/12/2025",O213:O222)</f>
        <v>0</v>
      </c>
      <c r="P224" s="128"/>
      <c r="R224" s="128"/>
      <c r="S224" s="132"/>
      <c r="T224" s="603"/>
      <c r="U224" s="527"/>
    </row>
    <row r="225" spans="1:21" ht="15.75" thickBot="1" x14ac:dyDescent="0.3">
      <c r="A225" s="149"/>
      <c r="L225" s="1100" t="s">
        <v>659</v>
      </c>
      <c r="M225" s="1101"/>
      <c r="N225" s="663">
        <f>SUMIF(M213:M222,"&gt;31/12/2025",N213:N222)</f>
        <v>0</v>
      </c>
      <c r="O225" s="664">
        <f>SUMIF(M213:M222,"&gt;31/12/2025",O213:O222)</f>
        <v>0</v>
      </c>
      <c r="R225" s="128"/>
      <c r="S225" s="132"/>
      <c r="T225" s="603"/>
      <c r="U225" s="527"/>
    </row>
    <row r="226" spans="1:21" ht="15.75" thickBot="1" x14ac:dyDescent="0.3">
      <c r="A226" s="528"/>
      <c r="B226" s="529"/>
      <c r="C226" s="455"/>
      <c r="D226" s="455"/>
      <c r="E226" s="455"/>
      <c r="F226" s="529"/>
      <c r="G226" s="455"/>
      <c r="H226" s="455"/>
      <c r="I226" s="529"/>
      <c r="J226" s="529"/>
      <c r="K226" s="455"/>
      <c r="L226" s="455"/>
      <c r="M226" s="455"/>
      <c r="N226" s="455"/>
      <c r="O226" s="455"/>
      <c r="P226" s="455"/>
      <c r="Q226" s="455"/>
      <c r="R226" s="455"/>
      <c r="S226" s="530"/>
      <c r="T226" s="455"/>
      <c r="U226" s="531"/>
    </row>
    <row r="227" spans="1:21" ht="15.75" thickBot="1" x14ac:dyDescent="0.3">
      <c r="A227" s="502"/>
      <c r="B227" s="503"/>
      <c r="C227" s="504"/>
      <c r="D227" s="504"/>
      <c r="E227" s="504"/>
      <c r="F227" s="503"/>
      <c r="G227" s="504"/>
      <c r="H227" s="504"/>
      <c r="I227" s="503"/>
      <c r="J227" s="503"/>
      <c r="K227" s="504"/>
      <c r="L227" s="504"/>
      <c r="M227" s="504"/>
      <c r="N227" s="504"/>
      <c r="O227" s="504"/>
      <c r="P227" s="504"/>
      <c r="Q227" s="504"/>
      <c r="R227" s="504"/>
      <c r="S227" s="504"/>
      <c r="T227" s="504"/>
      <c r="U227" s="505"/>
    </row>
    <row r="228" spans="1:21" ht="28.5" thickBot="1" x14ac:dyDescent="0.3">
      <c r="A228" s="392" t="s">
        <v>9</v>
      </c>
      <c r="B228" s="1116" t="s">
        <v>158</v>
      </c>
      <c r="C228" s="1117"/>
      <c r="E228" s="1219" t="s">
        <v>342</v>
      </c>
      <c r="F228" s="1220"/>
      <c r="G228" s="1120">
        <f>VLOOKUP(B228,'EXTRAUrbano.Piano inv. forn '!$D$72:$AB$91,3,FALSE)</f>
        <v>0</v>
      </c>
      <c r="H228" s="1121"/>
      <c r="I228" s="115"/>
      <c r="J228" s="1219" t="s">
        <v>343</v>
      </c>
      <c r="K228" s="1220"/>
      <c r="L228" s="1120">
        <f>VLOOKUP(B228,'EXTRAUrbano.Piano inv. forn '!$D$72:$AB$91,4,FALSE)</f>
        <v>0</v>
      </c>
      <c r="M228" s="1121"/>
      <c r="O228" s="397" t="s">
        <v>344</v>
      </c>
      <c r="P228" s="506"/>
      <c r="R228" s="398" t="s">
        <v>345</v>
      </c>
      <c r="S228" s="1108"/>
      <c r="T228" s="1109"/>
      <c r="U228" s="507"/>
    </row>
    <row r="229" spans="1:21" ht="15.75" thickBot="1" x14ac:dyDescent="0.3">
      <c r="A229" s="149"/>
      <c r="B229" s="129"/>
      <c r="C229" s="129"/>
      <c r="E229" s="130"/>
      <c r="F229" s="130"/>
      <c r="G229" s="131"/>
      <c r="H229" s="131"/>
      <c r="I229" s="115"/>
      <c r="J229" s="130"/>
      <c r="K229" s="130"/>
      <c r="L229" s="131"/>
      <c r="M229" s="131"/>
      <c r="O229" s="132"/>
      <c r="R229" s="128"/>
      <c r="S229" s="501"/>
      <c r="U229" s="150"/>
    </row>
    <row r="230" spans="1:21" ht="35.25" customHeight="1" thickBot="1" x14ac:dyDescent="0.3">
      <c r="A230" s="1246" t="s">
        <v>346</v>
      </c>
      <c r="B230" s="1247"/>
      <c r="C230" s="1247"/>
      <c r="D230" s="1248"/>
      <c r="E230" s="1105">
        <f>VLOOKUP(B228,'EXTRAUrbano.Piano inv. forn '!$D$72:$AB$91,17,FALSE)</f>
        <v>0</v>
      </c>
      <c r="F230" s="1106"/>
      <c r="G230" s="1106"/>
      <c r="H230" s="1107"/>
      <c r="I230" s="115"/>
      <c r="J230" s="1249" t="s">
        <v>60</v>
      </c>
      <c r="K230" s="1250"/>
      <c r="L230" s="1105">
        <f>VLOOKUP(B228,'EXTRAUrbano.Piano inv. forn '!$D$72:$AB$91,19,FALSE)</f>
        <v>0</v>
      </c>
      <c r="M230" s="1107"/>
      <c r="N230" s="146"/>
      <c r="O230" s="398" t="s">
        <v>347</v>
      </c>
      <c r="P230" s="151">
        <f>L230+E230</f>
        <v>0</v>
      </c>
      <c r="R230" s="398" t="s">
        <v>348</v>
      </c>
      <c r="S230" s="1108"/>
      <c r="T230" s="1109"/>
      <c r="U230" s="150"/>
    </row>
    <row r="231" spans="1:21" ht="15.75" thickBot="1" x14ac:dyDescent="0.3">
      <c r="A231" s="152"/>
      <c r="B231" s="153"/>
      <c r="C231" s="153"/>
      <c r="D231" s="153"/>
      <c r="E231" s="154"/>
      <c r="F231" s="154"/>
      <c r="G231" s="154"/>
      <c r="H231" s="154"/>
      <c r="I231" s="115"/>
      <c r="J231" s="130"/>
      <c r="K231" s="130"/>
      <c r="L231" s="154"/>
      <c r="M231" s="154"/>
      <c r="N231" s="146"/>
      <c r="O231" s="128"/>
      <c r="P231" s="146"/>
      <c r="R231" s="128"/>
      <c r="S231" s="129"/>
      <c r="T231" s="129"/>
      <c r="U231" s="507"/>
    </row>
    <row r="232" spans="1:21" ht="60" x14ac:dyDescent="0.25">
      <c r="A232" s="1251" t="s">
        <v>349</v>
      </c>
      <c r="B232" s="1253" t="s">
        <v>350</v>
      </c>
      <c r="C232" s="1253" t="s">
        <v>351</v>
      </c>
      <c r="D232" s="393" t="s">
        <v>352</v>
      </c>
      <c r="E232" s="394" t="s">
        <v>353</v>
      </c>
      <c r="F232" s="393" t="s">
        <v>354</v>
      </c>
      <c r="G232" s="393" t="s">
        <v>355</v>
      </c>
      <c r="H232" s="395" t="s">
        <v>312</v>
      </c>
      <c r="I232" s="395" t="s">
        <v>356</v>
      </c>
      <c r="J232" s="395" t="s">
        <v>357</v>
      </c>
      <c r="K232" s="395" t="s">
        <v>358</v>
      </c>
      <c r="L232" s="395" t="s">
        <v>359</v>
      </c>
      <c r="M232" s="395" t="s">
        <v>360</v>
      </c>
      <c r="N232" s="395" t="s">
        <v>361</v>
      </c>
      <c r="O232" s="395" t="s">
        <v>362</v>
      </c>
      <c r="P232" s="395" t="s">
        <v>363</v>
      </c>
      <c r="Q232" s="395" t="s">
        <v>364</v>
      </c>
      <c r="R232" s="395" t="s">
        <v>365</v>
      </c>
      <c r="S232" s="395" t="s">
        <v>392</v>
      </c>
      <c r="T232" s="1255" t="s">
        <v>367</v>
      </c>
      <c r="U232" s="508"/>
    </row>
    <row r="233" spans="1:21" ht="48.75" thickBot="1" x14ac:dyDescent="0.3">
      <c r="A233" s="1252"/>
      <c r="B233" s="1254"/>
      <c r="C233" s="1254"/>
      <c r="D233" s="396" t="s">
        <v>368</v>
      </c>
      <c r="E233" s="396" t="s">
        <v>381</v>
      </c>
      <c r="F233" s="396" t="s">
        <v>370</v>
      </c>
      <c r="G233" s="396" t="s">
        <v>370</v>
      </c>
      <c r="H233" s="396" t="s">
        <v>87</v>
      </c>
      <c r="I233" s="396" t="s">
        <v>136</v>
      </c>
      <c r="J233" s="396" t="s">
        <v>371</v>
      </c>
      <c r="K233" s="396" t="s">
        <v>372</v>
      </c>
      <c r="L233" s="396" t="s">
        <v>373</v>
      </c>
      <c r="M233" s="396" t="s">
        <v>372</v>
      </c>
      <c r="N233" s="396" t="s">
        <v>374</v>
      </c>
      <c r="O233" s="396" t="s">
        <v>341</v>
      </c>
      <c r="P233" s="396" t="s">
        <v>375</v>
      </c>
      <c r="Q233" s="396" t="s">
        <v>376</v>
      </c>
      <c r="R233" s="396" t="s">
        <v>377</v>
      </c>
      <c r="S233" s="396" t="s">
        <v>377</v>
      </c>
      <c r="T233" s="1256"/>
      <c r="U233" s="508"/>
    </row>
    <row r="234" spans="1:21" x14ac:dyDescent="0.25">
      <c r="A234" s="1257" t="str">
        <f>B228</f>
        <v>EXTRA-urb.i.1</v>
      </c>
      <c r="B234" s="399">
        <v>1</v>
      </c>
      <c r="C234" s="208"/>
      <c r="D234" s="134"/>
      <c r="E234" s="134"/>
      <c r="F234" s="208"/>
      <c r="G234" s="510"/>
      <c r="H234" s="135"/>
      <c r="I234" s="511"/>
      <c r="J234" s="512"/>
      <c r="K234" s="513"/>
      <c r="L234" s="511"/>
      <c r="M234" s="513"/>
      <c r="N234" s="164"/>
      <c r="O234" s="164"/>
      <c r="P234" s="511"/>
      <c r="Q234" s="511"/>
      <c r="R234" s="511"/>
      <c r="S234" s="511"/>
      <c r="T234" s="514"/>
      <c r="U234" s="507"/>
    </row>
    <row r="235" spans="1:21" x14ac:dyDescent="0.25">
      <c r="A235" s="1257"/>
      <c r="B235" s="400">
        <v>2</v>
      </c>
      <c r="C235" s="133"/>
      <c r="D235" s="127"/>
      <c r="E235" s="127"/>
      <c r="F235" s="133"/>
      <c r="G235" s="515"/>
      <c r="H235" s="135"/>
      <c r="I235" s="495"/>
      <c r="J235" s="516"/>
      <c r="K235" s="517"/>
      <c r="L235" s="495"/>
      <c r="M235" s="517"/>
      <c r="N235" s="155"/>
      <c r="O235" s="155"/>
      <c r="P235" s="495"/>
      <c r="Q235" s="495" t="s">
        <v>378</v>
      </c>
      <c r="R235" s="495"/>
      <c r="S235" s="495"/>
      <c r="T235" s="518"/>
      <c r="U235" s="507"/>
    </row>
    <row r="236" spans="1:21" x14ac:dyDescent="0.25">
      <c r="A236" s="1257"/>
      <c r="B236" s="400">
        <v>3</v>
      </c>
      <c r="C236" s="133"/>
      <c r="D236" s="127"/>
      <c r="E236" s="127"/>
      <c r="F236" s="133"/>
      <c r="G236" s="515"/>
      <c r="H236" s="135"/>
      <c r="I236" s="495"/>
      <c r="J236" s="516"/>
      <c r="K236" s="517"/>
      <c r="L236" s="495"/>
      <c r="M236" s="517"/>
      <c r="N236" s="155"/>
      <c r="O236" s="155"/>
      <c r="P236" s="495"/>
      <c r="Q236" s="495"/>
      <c r="R236" s="495"/>
      <c r="S236" s="495"/>
      <c r="T236" s="518"/>
      <c r="U236" s="507"/>
    </row>
    <row r="237" spans="1:21" x14ac:dyDescent="0.25">
      <c r="A237" s="1257"/>
      <c r="B237" s="400">
        <v>4</v>
      </c>
      <c r="C237" s="133"/>
      <c r="D237" s="127"/>
      <c r="E237" s="127"/>
      <c r="F237" s="133"/>
      <c r="G237" s="515"/>
      <c r="H237" s="135"/>
      <c r="I237" s="495"/>
      <c r="J237" s="516"/>
      <c r="K237" s="517"/>
      <c r="L237" s="495"/>
      <c r="M237" s="517"/>
      <c r="N237" s="155"/>
      <c r="O237" s="155"/>
      <c r="P237" s="495"/>
      <c r="Q237" s="495"/>
      <c r="R237" s="495"/>
      <c r="S237" s="495"/>
      <c r="T237" s="518"/>
      <c r="U237" s="507"/>
    </row>
    <row r="238" spans="1:21" x14ac:dyDescent="0.25">
      <c r="A238" s="1257"/>
      <c r="B238" s="400">
        <v>5</v>
      </c>
      <c r="C238" s="133"/>
      <c r="D238" s="127"/>
      <c r="E238" s="127"/>
      <c r="F238" s="133"/>
      <c r="G238" s="515"/>
      <c r="H238" s="135"/>
      <c r="I238" s="495"/>
      <c r="J238" s="516"/>
      <c r="K238" s="517"/>
      <c r="L238" s="495"/>
      <c r="M238" s="517"/>
      <c r="N238" s="155"/>
      <c r="O238" s="155"/>
      <c r="P238" s="495"/>
      <c r="Q238" s="495"/>
      <c r="R238" s="495"/>
      <c r="S238" s="495"/>
      <c r="T238" s="518"/>
      <c r="U238" s="507"/>
    </row>
    <row r="239" spans="1:21" x14ac:dyDescent="0.25">
      <c r="A239" s="1257"/>
      <c r="B239" s="400">
        <v>6</v>
      </c>
      <c r="C239" s="133"/>
      <c r="D239" s="127"/>
      <c r="E239" s="127"/>
      <c r="F239" s="133"/>
      <c r="G239" s="515"/>
      <c r="H239" s="135"/>
      <c r="I239" s="495"/>
      <c r="J239" s="516"/>
      <c r="K239" s="517"/>
      <c r="L239" s="495"/>
      <c r="M239" s="517"/>
      <c r="N239" s="155"/>
      <c r="O239" s="155"/>
      <c r="P239" s="495"/>
      <c r="Q239" s="495"/>
      <c r="R239" s="495"/>
      <c r="S239" s="495"/>
      <c r="T239" s="518"/>
      <c r="U239" s="507"/>
    </row>
    <row r="240" spans="1:21" x14ac:dyDescent="0.25">
      <c r="A240" s="1257"/>
      <c r="B240" s="400">
        <v>7</v>
      </c>
      <c r="C240" s="133"/>
      <c r="D240" s="127"/>
      <c r="E240" s="127"/>
      <c r="F240" s="133"/>
      <c r="G240" s="515"/>
      <c r="H240" s="135"/>
      <c r="I240" s="495"/>
      <c r="J240" s="516"/>
      <c r="K240" s="517"/>
      <c r="L240" s="495"/>
      <c r="M240" s="517"/>
      <c r="N240" s="155"/>
      <c r="O240" s="155"/>
      <c r="P240" s="495"/>
      <c r="Q240" s="495"/>
      <c r="R240" s="495"/>
      <c r="S240" s="495"/>
      <c r="T240" s="518"/>
      <c r="U240" s="507"/>
    </row>
    <row r="241" spans="1:21" x14ac:dyDescent="0.25">
      <c r="A241" s="1257"/>
      <c r="B241" s="400">
        <v>8</v>
      </c>
      <c r="C241" s="133"/>
      <c r="D241" s="127"/>
      <c r="E241" s="127"/>
      <c r="F241" s="133"/>
      <c r="G241" s="515"/>
      <c r="H241" s="135"/>
      <c r="I241" s="495"/>
      <c r="J241" s="516"/>
      <c r="K241" s="517"/>
      <c r="L241" s="495"/>
      <c r="M241" s="517"/>
      <c r="N241" s="155"/>
      <c r="O241" s="155"/>
      <c r="P241" s="495"/>
      <c r="Q241" s="495"/>
      <c r="R241" s="495"/>
      <c r="S241" s="495"/>
      <c r="T241" s="518"/>
      <c r="U241" s="507"/>
    </row>
    <row r="242" spans="1:21" x14ac:dyDescent="0.25">
      <c r="A242" s="1257"/>
      <c r="B242" s="400">
        <v>9</v>
      </c>
      <c r="C242" s="133"/>
      <c r="D242" s="127"/>
      <c r="E242" s="127"/>
      <c r="F242" s="133"/>
      <c r="G242" s="515"/>
      <c r="H242" s="135"/>
      <c r="I242" s="495"/>
      <c r="J242" s="516"/>
      <c r="K242" s="517"/>
      <c r="L242" s="495"/>
      <c r="M242" s="517"/>
      <c r="N242" s="155"/>
      <c r="O242" s="155"/>
      <c r="P242" s="495"/>
      <c r="Q242" s="495"/>
      <c r="R242" s="495"/>
      <c r="S242" s="495"/>
      <c r="T242" s="518"/>
      <c r="U242" s="507"/>
    </row>
    <row r="243" spans="1:21" ht="15.75" thickBot="1" x14ac:dyDescent="0.3">
      <c r="A243" s="1258"/>
      <c r="B243" s="401">
        <v>10</v>
      </c>
      <c r="C243" s="148"/>
      <c r="D243" s="147"/>
      <c r="E243" s="147"/>
      <c r="F243" s="148"/>
      <c r="G243" s="519"/>
      <c r="H243" s="405"/>
      <c r="I243" s="520"/>
      <c r="J243" s="521"/>
      <c r="K243" s="522"/>
      <c r="L243" s="520"/>
      <c r="M243" s="522"/>
      <c r="N243" s="156"/>
      <c r="O243" s="156"/>
      <c r="P243" s="520"/>
      <c r="Q243" s="520"/>
      <c r="R243" s="520"/>
      <c r="S243" s="520"/>
      <c r="T243" s="523"/>
      <c r="U243" s="507"/>
    </row>
    <row r="244" spans="1:21" ht="25.5" thickBot="1" x14ac:dyDescent="0.3">
      <c r="A244" s="654"/>
      <c r="C244" s="655"/>
      <c r="D244" s="656"/>
      <c r="E244" s="484" t="s">
        <v>379</v>
      </c>
      <c r="F244" s="485">
        <f>COUNTA(F234:F243)</f>
        <v>0</v>
      </c>
      <c r="G244" s="486">
        <f>COUNTA(G234:G243)</f>
        <v>0</v>
      </c>
      <c r="H244" s="655"/>
      <c r="I244" s="501"/>
      <c r="J244" s="657"/>
      <c r="K244" s="658"/>
      <c r="L244" s="1096" t="s">
        <v>655</v>
      </c>
      <c r="M244" s="1097"/>
      <c r="N244" s="659">
        <f>SUM(N234:N243)</f>
        <v>0</v>
      </c>
      <c r="O244" s="660">
        <f>SUM(O234:O243)</f>
        <v>0</v>
      </c>
      <c r="P244" s="501"/>
      <c r="R244" s="128"/>
      <c r="S244" s="132"/>
      <c r="T244" s="603"/>
      <c r="U244" s="527"/>
    </row>
    <row r="245" spans="1:21" x14ac:dyDescent="0.25">
      <c r="A245" s="149"/>
      <c r="B245" s="128"/>
      <c r="C245" s="128"/>
      <c r="D245" s="128"/>
      <c r="H245" s="524"/>
      <c r="I245" s="524"/>
      <c r="J245" s="525"/>
      <c r="K245" s="524"/>
      <c r="L245" s="1098" t="s">
        <v>656</v>
      </c>
      <c r="M245" s="1099"/>
      <c r="N245" s="661">
        <f>SUMIF(M234:M243,"&lt;=31/12/2025",N234:N243)</f>
        <v>0</v>
      </c>
      <c r="O245" s="662">
        <f>SUMIF(M234:M243,"&lt;=31/12/2025",O234:O243)</f>
        <v>0</v>
      </c>
      <c r="P245" s="128"/>
      <c r="R245" s="128"/>
      <c r="S245" s="132"/>
      <c r="T245" s="603"/>
      <c r="U245" s="527"/>
    </row>
    <row r="246" spans="1:21" ht="15.75" thickBot="1" x14ac:dyDescent="0.3">
      <c r="A246" s="149"/>
      <c r="L246" s="1100" t="s">
        <v>659</v>
      </c>
      <c r="M246" s="1101"/>
      <c r="N246" s="663">
        <f>SUMIF(M234:M243,"&gt;31/12/2025",N234:N243)</f>
        <v>0</v>
      </c>
      <c r="O246" s="664">
        <f>SUMIF(M234:M243,"&gt;31/12/2025",O234:O243)</f>
        <v>0</v>
      </c>
      <c r="R246" s="128"/>
      <c r="S246" s="132"/>
      <c r="T246" s="603"/>
      <c r="U246" s="527"/>
    </row>
    <row r="247" spans="1:21" ht="15.75" thickBot="1" x14ac:dyDescent="0.3">
      <c r="A247" s="528"/>
      <c r="B247" s="529"/>
      <c r="C247" s="455"/>
      <c r="D247" s="455"/>
      <c r="E247" s="455"/>
      <c r="F247" s="529"/>
      <c r="G247" s="455"/>
      <c r="H247" s="455"/>
      <c r="I247" s="529"/>
      <c r="J247" s="529"/>
      <c r="K247" s="455"/>
      <c r="L247" s="455"/>
      <c r="M247" s="455"/>
      <c r="N247" s="455"/>
      <c r="O247" s="455"/>
      <c r="P247" s="455"/>
      <c r="Q247" s="455"/>
      <c r="R247" s="455"/>
      <c r="S247" s="530"/>
      <c r="T247" s="455"/>
      <c r="U247" s="531"/>
    </row>
    <row r="248" spans="1:21" ht="15.75" thickBot="1" x14ac:dyDescent="0.3">
      <c r="A248" s="502"/>
      <c r="B248" s="503"/>
      <c r="C248" s="504"/>
      <c r="D248" s="504"/>
      <c r="E248" s="504"/>
      <c r="F248" s="503"/>
      <c r="G248" s="504"/>
      <c r="H248" s="504"/>
      <c r="I248" s="503"/>
      <c r="J248" s="503"/>
      <c r="K248" s="504"/>
      <c r="L248" s="504"/>
      <c r="M248" s="504"/>
      <c r="N248" s="504"/>
      <c r="O248" s="504"/>
      <c r="P248" s="504"/>
      <c r="Q248" s="504"/>
      <c r="R248" s="504"/>
      <c r="S248" s="504"/>
      <c r="T248" s="504"/>
      <c r="U248" s="505"/>
    </row>
    <row r="249" spans="1:21" ht="28.5" thickBot="1" x14ac:dyDescent="0.3">
      <c r="A249" s="392" t="s">
        <v>9</v>
      </c>
      <c r="B249" s="1116" t="s">
        <v>158</v>
      </c>
      <c r="C249" s="1117"/>
      <c r="E249" s="1219" t="s">
        <v>342</v>
      </c>
      <c r="F249" s="1220"/>
      <c r="G249" s="1120">
        <f>VLOOKUP(B249,'EXTRAUrbano.Piano inv. forn '!$D$72:$AB$91,3,FALSE)</f>
        <v>0</v>
      </c>
      <c r="H249" s="1121"/>
      <c r="I249" s="115"/>
      <c r="J249" s="1219" t="s">
        <v>343</v>
      </c>
      <c r="K249" s="1220"/>
      <c r="L249" s="1120">
        <f>VLOOKUP(B249,'EXTRAUrbano.Piano inv. forn '!$D$72:$AB$91,4,FALSE)</f>
        <v>0</v>
      </c>
      <c r="M249" s="1121"/>
      <c r="O249" s="397" t="s">
        <v>344</v>
      </c>
      <c r="P249" s="506"/>
      <c r="R249" s="398" t="s">
        <v>345</v>
      </c>
      <c r="S249" s="1108"/>
      <c r="T249" s="1109"/>
      <c r="U249" s="507"/>
    </row>
    <row r="250" spans="1:21" ht="15.75" thickBot="1" x14ac:dyDescent="0.3">
      <c r="A250" s="149"/>
      <c r="B250" s="129"/>
      <c r="C250" s="129"/>
      <c r="E250" s="130"/>
      <c r="F250" s="130"/>
      <c r="G250" s="131"/>
      <c r="H250" s="131"/>
      <c r="I250" s="115"/>
      <c r="J250" s="130"/>
      <c r="K250" s="130"/>
      <c r="L250" s="131"/>
      <c r="M250" s="131"/>
      <c r="O250" s="132"/>
      <c r="R250" s="128"/>
      <c r="S250" s="501"/>
      <c r="U250" s="150"/>
    </row>
    <row r="251" spans="1:21" ht="36" customHeight="1" thickBot="1" x14ac:dyDescent="0.3">
      <c r="A251" s="1246" t="s">
        <v>346</v>
      </c>
      <c r="B251" s="1247"/>
      <c r="C251" s="1247"/>
      <c r="D251" s="1248"/>
      <c r="E251" s="1105">
        <f>VLOOKUP(B249,'EXTRAUrbano.Piano inv. forn '!$D$72:$AB$91,17,FALSE)</f>
        <v>0</v>
      </c>
      <c r="F251" s="1106"/>
      <c r="G251" s="1106"/>
      <c r="H251" s="1107"/>
      <c r="I251" s="115"/>
      <c r="J251" s="1249" t="s">
        <v>60</v>
      </c>
      <c r="K251" s="1250"/>
      <c r="L251" s="1105">
        <f>VLOOKUP(B249,'EXTRAUrbano.Piano inv. forn '!$D$72:$AB$91,19,FALSE)</f>
        <v>0</v>
      </c>
      <c r="M251" s="1107"/>
      <c r="N251" s="146"/>
      <c r="O251" s="398" t="s">
        <v>347</v>
      </c>
      <c r="P251" s="151">
        <f>L251+E251</f>
        <v>0</v>
      </c>
      <c r="R251" s="398" t="s">
        <v>348</v>
      </c>
      <c r="S251" s="1108"/>
      <c r="T251" s="1109"/>
      <c r="U251" s="150"/>
    </row>
    <row r="252" spans="1:21" ht="15.75" thickBot="1" x14ac:dyDescent="0.3">
      <c r="A252" s="152"/>
      <c r="B252" s="153"/>
      <c r="C252" s="153"/>
      <c r="D252" s="153"/>
      <c r="E252" s="154"/>
      <c r="F252" s="154"/>
      <c r="G252" s="154"/>
      <c r="H252" s="154"/>
      <c r="I252" s="115"/>
      <c r="J252" s="130"/>
      <c r="K252" s="130"/>
      <c r="L252" s="154"/>
      <c r="M252" s="154"/>
      <c r="N252" s="146"/>
      <c r="O252" s="128"/>
      <c r="P252" s="146"/>
      <c r="R252" s="128"/>
      <c r="S252" s="129"/>
      <c r="T252" s="129"/>
      <c r="U252" s="507"/>
    </row>
    <row r="253" spans="1:21" ht="60" x14ac:dyDescent="0.25">
      <c r="A253" s="1251" t="s">
        <v>349</v>
      </c>
      <c r="B253" s="1253" t="s">
        <v>350</v>
      </c>
      <c r="C253" s="1253" t="s">
        <v>351</v>
      </c>
      <c r="D253" s="393" t="s">
        <v>352</v>
      </c>
      <c r="E253" s="394" t="s">
        <v>353</v>
      </c>
      <c r="F253" s="393" t="s">
        <v>354</v>
      </c>
      <c r="G253" s="393" t="s">
        <v>355</v>
      </c>
      <c r="H253" s="395" t="s">
        <v>312</v>
      </c>
      <c r="I253" s="395" t="s">
        <v>356</v>
      </c>
      <c r="J253" s="395" t="s">
        <v>357</v>
      </c>
      <c r="K253" s="395" t="s">
        <v>358</v>
      </c>
      <c r="L253" s="395" t="s">
        <v>359</v>
      </c>
      <c r="M253" s="395" t="s">
        <v>360</v>
      </c>
      <c r="N253" s="395" t="s">
        <v>361</v>
      </c>
      <c r="O253" s="395" t="s">
        <v>362</v>
      </c>
      <c r="P253" s="395" t="s">
        <v>363</v>
      </c>
      <c r="Q253" s="395" t="s">
        <v>364</v>
      </c>
      <c r="R253" s="395" t="s">
        <v>365</v>
      </c>
      <c r="S253" s="395" t="s">
        <v>392</v>
      </c>
      <c r="T253" s="1255" t="s">
        <v>367</v>
      </c>
      <c r="U253" s="508"/>
    </row>
    <row r="254" spans="1:21" ht="48.75" thickBot="1" x14ac:dyDescent="0.3">
      <c r="A254" s="1252"/>
      <c r="B254" s="1254"/>
      <c r="C254" s="1254"/>
      <c r="D254" s="396" t="s">
        <v>368</v>
      </c>
      <c r="E254" s="396" t="s">
        <v>381</v>
      </c>
      <c r="F254" s="396" t="s">
        <v>370</v>
      </c>
      <c r="G254" s="396" t="s">
        <v>370</v>
      </c>
      <c r="H254" s="396" t="s">
        <v>87</v>
      </c>
      <c r="I254" s="396" t="s">
        <v>136</v>
      </c>
      <c r="J254" s="396" t="s">
        <v>371</v>
      </c>
      <c r="K254" s="396" t="s">
        <v>372</v>
      </c>
      <c r="L254" s="396" t="s">
        <v>373</v>
      </c>
      <c r="M254" s="396" t="s">
        <v>372</v>
      </c>
      <c r="N254" s="396" t="s">
        <v>374</v>
      </c>
      <c r="O254" s="396" t="s">
        <v>341</v>
      </c>
      <c r="P254" s="396" t="s">
        <v>375</v>
      </c>
      <c r="Q254" s="396" t="s">
        <v>376</v>
      </c>
      <c r="R254" s="396" t="s">
        <v>377</v>
      </c>
      <c r="S254" s="396" t="s">
        <v>377</v>
      </c>
      <c r="T254" s="1256"/>
      <c r="U254" s="508"/>
    </row>
    <row r="255" spans="1:21" x14ac:dyDescent="0.25">
      <c r="A255" s="1257" t="str">
        <f>B249</f>
        <v>EXTRA-urb.i.1</v>
      </c>
      <c r="B255" s="399">
        <v>1</v>
      </c>
      <c r="C255" s="208"/>
      <c r="D255" s="134"/>
      <c r="E255" s="134"/>
      <c r="F255" s="208"/>
      <c r="G255" s="510"/>
      <c r="H255" s="135"/>
      <c r="I255" s="511"/>
      <c r="J255" s="512"/>
      <c r="K255" s="513"/>
      <c r="L255" s="511"/>
      <c r="M255" s="513"/>
      <c r="N255" s="164"/>
      <c r="O255" s="164"/>
      <c r="P255" s="511"/>
      <c r="Q255" s="511"/>
      <c r="R255" s="511"/>
      <c r="S255" s="511"/>
      <c r="T255" s="514"/>
      <c r="U255" s="507"/>
    </row>
    <row r="256" spans="1:21" x14ac:dyDescent="0.25">
      <c r="A256" s="1257"/>
      <c r="B256" s="400">
        <v>2</v>
      </c>
      <c r="C256" s="133"/>
      <c r="D256" s="127"/>
      <c r="E256" s="127"/>
      <c r="F256" s="133"/>
      <c r="G256" s="515"/>
      <c r="H256" s="135"/>
      <c r="I256" s="495"/>
      <c r="J256" s="516"/>
      <c r="K256" s="517"/>
      <c r="L256" s="495"/>
      <c r="M256" s="517"/>
      <c r="N256" s="155"/>
      <c r="O256" s="155"/>
      <c r="P256" s="495"/>
      <c r="Q256" s="495" t="s">
        <v>378</v>
      </c>
      <c r="R256" s="495"/>
      <c r="S256" s="495"/>
      <c r="T256" s="518"/>
      <c r="U256" s="507"/>
    </row>
    <row r="257" spans="1:21" x14ac:dyDescent="0.25">
      <c r="A257" s="1257"/>
      <c r="B257" s="400">
        <v>3</v>
      </c>
      <c r="C257" s="133"/>
      <c r="D257" s="127"/>
      <c r="E257" s="127"/>
      <c r="F257" s="133"/>
      <c r="G257" s="515"/>
      <c r="H257" s="135"/>
      <c r="I257" s="495"/>
      <c r="J257" s="516"/>
      <c r="K257" s="517"/>
      <c r="L257" s="495"/>
      <c r="M257" s="517"/>
      <c r="N257" s="155"/>
      <c r="O257" s="155"/>
      <c r="P257" s="495"/>
      <c r="Q257" s="495"/>
      <c r="R257" s="495"/>
      <c r="S257" s="495"/>
      <c r="T257" s="518"/>
      <c r="U257" s="507"/>
    </row>
    <row r="258" spans="1:21" x14ac:dyDescent="0.25">
      <c r="A258" s="1257"/>
      <c r="B258" s="400">
        <v>4</v>
      </c>
      <c r="C258" s="133"/>
      <c r="D258" s="127"/>
      <c r="E258" s="127"/>
      <c r="F258" s="133"/>
      <c r="G258" s="515"/>
      <c r="H258" s="135"/>
      <c r="I258" s="495"/>
      <c r="J258" s="516"/>
      <c r="K258" s="517"/>
      <c r="L258" s="495"/>
      <c r="M258" s="517"/>
      <c r="N258" s="155"/>
      <c r="O258" s="155"/>
      <c r="P258" s="495"/>
      <c r="Q258" s="495"/>
      <c r="R258" s="495"/>
      <c r="S258" s="495"/>
      <c r="T258" s="518"/>
      <c r="U258" s="507"/>
    </row>
    <row r="259" spans="1:21" x14ac:dyDescent="0.25">
      <c r="A259" s="1257"/>
      <c r="B259" s="400">
        <v>5</v>
      </c>
      <c r="C259" s="133"/>
      <c r="D259" s="127"/>
      <c r="E259" s="127"/>
      <c r="F259" s="133"/>
      <c r="G259" s="515"/>
      <c r="H259" s="135"/>
      <c r="I259" s="495"/>
      <c r="J259" s="516"/>
      <c r="K259" s="517"/>
      <c r="L259" s="495"/>
      <c r="M259" s="517"/>
      <c r="N259" s="155"/>
      <c r="O259" s="155"/>
      <c r="P259" s="495"/>
      <c r="Q259" s="495"/>
      <c r="R259" s="495"/>
      <c r="S259" s="495"/>
      <c r="T259" s="518"/>
      <c r="U259" s="507"/>
    </row>
    <row r="260" spans="1:21" x14ac:dyDescent="0.25">
      <c r="A260" s="1257"/>
      <c r="B260" s="400">
        <v>6</v>
      </c>
      <c r="C260" s="133"/>
      <c r="D260" s="127"/>
      <c r="E260" s="127"/>
      <c r="F260" s="133"/>
      <c r="G260" s="515"/>
      <c r="H260" s="135"/>
      <c r="I260" s="495"/>
      <c r="J260" s="516"/>
      <c r="K260" s="517"/>
      <c r="L260" s="495"/>
      <c r="M260" s="517"/>
      <c r="N260" s="155"/>
      <c r="O260" s="155"/>
      <c r="P260" s="495"/>
      <c r="Q260" s="495"/>
      <c r="R260" s="495"/>
      <c r="S260" s="495"/>
      <c r="T260" s="518"/>
      <c r="U260" s="507"/>
    </row>
    <row r="261" spans="1:21" x14ac:dyDescent="0.25">
      <c r="A261" s="1257"/>
      <c r="B261" s="400">
        <v>7</v>
      </c>
      <c r="C261" s="133"/>
      <c r="D261" s="127"/>
      <c r="E261" s="127"/>
      <c r="F261" s="133"/>
      <c r="G261" s="515"/>
      <c r="H261" s="135"/>
      <c r="I261" s="495"/>
      <c r="J261" s="516"/>
      <c r="K261" s="517"/>
      <c r="L261" s="495"/>
      <c r="M261" s="517"/>
      <c r="N261" s="155"/>
      <c r="O261" s="155"/>
      <c r="P261" s="495"/>
      <c r="Q261" s="495"/>
      <c r="R261" s="495"/>
      <c r="S261" s="495"/>
      <c r="T261" s="518"/>
      <c r="U261" s="507"/>
    </row>
    <row r="262" spans="1:21" x14ac:dyDescent="0.25">
      <c r="A262" s="1257"/>
      <c r="B262" s="400">
        <v>8</v>
      </c>
      <c r="C262" s="133"/>
      <c r="D262" s="127"/>
      <c r="E262" s="127"/>
      <c r="F262" s="133"/>
      <c r="G262" s="515"/>
      <c r="H262" s="135"/>
      <c r="I262" s="495"/>
      <c r="J262" s="516"/>
      <c r="K262" s="517"/>
      <c r="L262" s="495"/>
      <c r="M262" s="517"/>
      <c r="N262" s="155"/>
      <c r="O262" s="155"/>
      <c r="P262" s="495"/>
      <c r="Q262" s="495"/>
      <c r="R262" s="495"/>
      <c r="S262" s="495"/>
      <c r="T262" s="518"/>
      <c r="U262" s="507"/>
    </row>
    <row r="263" spans="1:21" x14ac:dyDescent="0.25">
      <c r="A263" s="1257"/>
      <c r="B263" s="400">
        <v>9</v>
      </c>
      <c r="C263" s="133"/>
      <c r="D263" s="127"/>
      <c r="E263" s="127"/>
      <c r="F263" s="133"/>
      <c r="G263" s="515"/>
      <c r="H263" s="135"/>
      <c r="I263" s="495"/>
      <c r="J263" s="516"/>
      <c r="K263" s="517"/>
      <c r="L263" s="495"/>
      <c r="M263" s="517"/>
      <c r="N263" s="155"/>
      <c r="O263" s="155"/>
      <c r="P263" s="495"/>
      <c r="Q263" s="495"/>
      <c r="R263" s="495"/>
      <c r="S263" s="495"/>
      <c r="T263" s="518"/>
      <c r="U263" s="507"/>
    </row>
    <row r="264" spans="1:21" ht="15.75" thickBot="1" x14ac:dyDescent="0.3">
      <c r="A264" s="1258"/>
      <c r="B264" s="401">
        <v>10</v>
      </c>
      <c r="C264" s="148"/>
      <c r="D264" s="147"/>
      <c r="E264" s="147"/>
      <c r="F264" s="148"/>
      <c r="G264" s="519"/>
      <c r="H264" s="405"/>
      <c r="I264" s="520"/>
      <c r="J264" s="521"/>
      <c r="K264" s="522"/>
      <c r="L264" s="520"/>
      <c r="M264" s="522"/>
      <c r="N264" s="156"/>
      <c r="O264" s="156"/>
      <c r="P264" s="520"/>
      <c r="Q264" s="520"/>
      <c r="R264" s="520"/>
      <c r="S264" s="520"/>
      <c r="T264" s="523"/>
      <c r="U264" s="507"/>
    </row>
    <row r="265" spans="1:21" ht="25.5" thickBot="1" x14ac:dyDescent="0.3">
      <c r="A265" s="654"/>
      <c r="C265" s="655"/>
      <c r="D265" s="656"/>
      <c r="E265" s="484" t="s">
        <v>379</v>
      </c>
      <c r="F265" s="485">
        <f>COUNTA(F255:F264)</f>
        <v>0</v>
      </c>
      <c r="G265" s="486">
        <f>COUNTA(G255:G264)</f>
        <v>0</v>
      </c>
      <c r="H265" s="655"/>
      <c r="I265" s="501"/>
      <c r="J265" s="657"/>
      <c r="K265" s="658"/>
      <c r="L265" s="1096" t="s">
        <v>655</v>
      </c>
      <c r="M265" s="1097"/>
      <c r="N265" s="659">
        <f>SUM(N255:N264)</f>
        <v>0</v>
      </c>
      <c r="O265" s="660">
        <f>SUM(O255:O264)</f>
        <v>0</v>
      </c>
      <c r="P265" s="501"/>
      <c r="R265" s="128"/>
      <c r="S265" s="132"/>
      <c r="T265" s="603"/>
      <c r="U265" s="527"/>
    </row>
    <row r="266" spans="1:21" x14ac:dyDescent="0.25">
      <c r="A266" s="149"/>
      <c r="B266" s="128"/>
      <c r="C266" s="128"/>
      <c r="D266" s="128"/>
      <c r="H266" s="524"/>
      <c r="I266" s="524"/>
      <c r="J266" s="525"/>
      <c r="K266" s="524"/>
      <c r="L266" s="1098" t="s">
        <v>656</v>
      </c>
      <c r="M266" s="1099"/>
      <c r="N266" s="661">
        <f>SUMIF(M255:M264,"&lt;=31/12/2025",N255:N264)</f>
        <v>0</v>
      </c>
      <c r="O266" s="662">
        <f>SUMIF(M255:M264,"&lt;=31/12/2025",O255:O264)</f>
        <v>0</v>
      </c>
      <c r="P266" s="128"/>
      <c r="R266" s="128"/>
      <c r="S266" s="132"/>
      <c r="T266" s="603"/>
      <c r="U266" s="527"/>
    </row>
    <row r="267" spans="1:21" ht="15.75" thickBot="1" x14ac:dyDescent="0.3">
      <c r="A267" s="149"/>
      <c r="L267" s="1100" t="s">
        <v>659</v>
      </c>
      <c r="M267" s="1101"/>
      <c r="N267" s="663">
        <f>SUMIF(M255:M264,"&gt;31/12/2025",N255:N264)</f>
        <v>0</v>
      </c>
      <c r="O267" s="664">
        <f>SUMIF(M255:M264,"&gt;31/12/2025",O255:O264)</f>
        <v>0</v>
      </c>
      <c r="R267" s="128"/>
      <c r="S267" s="132"/>
      <c r="T267" s="603"/>
      <c r="U267" s="527"/>
    </row>
    <row r="268" spans="1:21" ht="15.75" thickBot="1" x14ac:dyDescent="0.3">
      <c r="A268" s="528"/>
      <c r="B268" s="529"/>
      <c r="C268" s="455"/>
      <c r="D268" s="455"/>
      <c r="E268" s="455"/>
      <c r="F268" s="529"/>
      <c r="G268" s="455"/>
      <c r="H268" s="455"/>
      <c r="I268" s="529"/>
      <c r="J268" s="529"/>
      <c r="K268" s="455"/>
      <c r="L268" s="455"/>
      <c r="M268" s="455"/>
      <c r="N268" s="455"/>
      <c r="O268" s="455"/>
      <c r="P268" s="455"/>
      <c r="Q268" s="455"/>
      <c r="R268" s="455"/>
      <c r="S268" s="530"/>
      <c r="T268" s="455"/>
      <c r="U268" s="531"/>
    </row>
    <row r="269" spans="1:21" ht="15.75" thickBot="1" x14ac:dyDescent="0.3">
      <c r="A269" s="502"/>
      <c r="B269" s="503"/>
      <c r="C269" s="504"/>
      <c r="D269" s="504"/>
      <c r="E269" s="504"/>
      <c r="F269" s="503"/>
      <c r="G269" s="504"/>
      <c r="H269" s="504"/>
      <c r="I269" s="503"/>
      <c r="J269" s="503"/>
      <c r="K269" s="504"/>
      <c r="L269" s="504"/>
      <c r="M269" s="504"/>
      <c r="N269" s="504"/>
      <c r="O269" s="504"/>
      <c r="P269" s="504"/>
      <c r="Q269" s="504"/>
      <c r="R269" s="504"/>
      <c r="S269" s="504"/>
      <c r="T269" s="504"/>
      <c r="U269" s="505"/>
    </row>
    <row r="270" spans="1:21" ht="28.5" thickBot="1" x14ac:dyDescent="0.3">
      <c r="A270" s="392" t="s">
        <v>9</v>
      </c>
      <c r="B270" s="1116" t="s">
        <v>158</v>
      </c>
      <c r="C270" s="1117"/>
      <c r="E270" s="1219" t="s">
        <v>342</v>
      </c>
      <c r="F270" s="1220"/>
      <c r="G270" s="1120">
        <f>VLOOKUP(B270,'EXTRAUrbano.Piano inv. forn '!$D$72:$AB$91,3,FALSE)</f>
        <v>0</v>
      </c>
      <c r="H270" s="1121"/>
      <c r="I270" s="115"/>
      <c r="J270" s="1219" t="s">
        <v>343</v>
      </c>
      <c r="K270" s="1220"/>
      <c r="L270" s="1120">
        <f>VLOOKUP(B270,'EXTRAUrbano.Piano inv. forn '!$D$72:$AB$91,4,FALSE)</f>
        <v>0</v>
      </c>
      <c r="M270" s="1121"/>
      <c r="O270" s="397" t="s">
        <v>344</v>
      </c>
      <c r="P270" s="506"/>
      <c r="R270" s="398" t="s">
        <v>345</v>
      </c>
      <c r="S270" s="1108"/>
      <c r="T270" s="1109"/>
      <c r="U270" s="507"/>
    </row>
    <row r="271" spans="1:21" ht="15.75" thickBot="1" x14ac:dyDescent="0.3">
      <c r="A271" s="149"/>
      <c r="B271" s="129"/>
      <c r="C271" s="129"/>
      <c r="E271" s="130"/>
      <c r="F271" s="130"/>
      <c r="G271" s="131"/>
      <c r="H271" s="131"/>
      <c r="I271" s="115"/>
      <c r="J271" s="130"/>
      <c r="K271" s="130"/>
      <c r="L271" s="131"/>
      <c r="M271" s="131"/>
      <c r="O271" s="132"/>
      <c r="R271" s="128"/>
      <c r="S271" s="501"/>
      <c r="U271" s="150"/>
    </row>
    <row r="272" spans="1:21" ht="46.5" customHeight="1" thickBot="1" x14ac:dyDescent="0.3">
      <c r="A272" s="1246" t="s">
        <v>346</v>
      </c>
      <c r="B272" s="1247"/>
      <c r="C272" s="1247"/>
      <c r="D272" s="1248"/>
      <c r="E272" s="1105">
        <f>VLOOKUP(B270,'EXTRAUrbano.Piano inv. forn '!$D$72:$AB$91,17,FALSE)</f>
        <v>0</v>
      </c>
      <c r="F272" s="1106"/>
      <c r="G272" s="1106"/>
      <c r="H272" s="1107"/>
      <c r="I272" s="115"/>
      <c r="J272" s="1249" t="s">
        <v>60</v>
      </c>
      <c r="K272" s="1250"/>
      <c r="L272" s="1105">
        <f>VLOOKUP(B270,'EXTRAUrbano.Piano inv. forn '!$D$72:$AB$91,19,FALSE)</f>
        <v>0</v>
      </c>
      <c r="M272" s="1107"/>
      <c r="N272" s="146"/>
      <c r="O272" s="398" t="s">
        <v>347</v>
      </c>
      <c r="P272" s="151">
        <f>L272+E272</f>
        <v>0</v>
      </c>
      <c r="R272" s="398" t="s">
        <v>348</v>
      </c>
      <c r="S272" s="1108"/>
      <c r="T272" s="1109"/>
      <c r="U272" s="150"/>
    </row>
    <row r="273" spans="1:21" ht="15.75" thickBot="1" x14ac:dyDescent="0.3">
      <c r="A273" s="152"/>
      <c r="B273" s="153"/>
      <c r="C273" s="153"/>
      <c r="D273" s="153"/>
      <c r="E273" s="154"/>
      <c r="F273" s="154"/>
      <c r="G273" s="154"/>
      <c r="H273" s="154"/>
      <c r="I273" s="115"/>
      <c r="J273" s="130"/>
      <c r="K273" s="130"/>
      <c r="L273" s="154"/>
      <c r="M273" s="154"/>
      <c r="N273" s="146"/>
      <c r="O273" s="128"/>
      <c r="P273" s="146"/>
      <c r="R273" s="128"/>
      <c r="S273" s="129"/>
      <c r="T273" s="129"/>
      <c r="U273" s="507"/>
    </row>
    <row r="274" spans="1:21" ht="60" x14ac:dyDescent="0.25">
      <c r="A274" s="1251" t="s">
        <v>349</v>
      </c>
      <c r="B274" s="1253" t="s">
        <v>350</v>
      </c>
      <c r="C274" s="1253" t="s">
        <v>351</v>
      </c>
      <c r="D274" s="393" t="s">
        <v>352</v>
      </c>
      <c r="E274" s="394" t="s">
        <v>353</v>
      </c>
      <c r="F274" s="393" t="s">
        <v>354</v>
      </c>
      <c r="G274" s="393" t="s">
        <v>355</v>
      </c>
      <c r="H274" s="395" t="s">
        <v>312</v>
      </c>
      <c r="I274" s="395" t="s">
        <v>356</v>
      </c>
      <c r="J274" s="395" t="s">
        <v>357</v>
      </c>
      <c r="K274" s="395" t="s">
        <v>358</v>
      </c>
      <c r="L274" s="395" t="s">
        <v>359</v>
      </c>
      <c r="M274" s="395" t="s">
        <v>360</v>
      </c>
      <c r="N274" s="395" t="s">
        <v>361</v>
      </c>
      <c r="O274" s="395" t="s">
        <v>362</v>
      </c>
      <c r="P274" s="395" t="s">
        <v>363</v>
      </c>
      <c r="Q274" s="395" t="s">
        <v>364</v>
      </c>
      <c r="R274" s="395" t="s">
        <v>365</v>
      </c>
      <c r="S274" s="395" t="s">
        <v>392</v>
      </c>
      <c r="T274" s="1255" t="s">
        <v>367</v>
      </c>
      <c r="U274" s="508"/>
    </row>
    <row r="275" spans="1:21" ht="48.75" thickBot="1" x14ac:dyDescent="0.3">
      <c r="A275" s="1252"/>
      <c r="B275" s="1254"/>
      <c r="C275" s="1254"/>
      <c r="D275" s="396" t="s">
        <v>368</v>
      </c>
      <c r="E275" s="396" t="s">
        <v>381</v>
      </c>
      <c r="F275" s="396" t="s">
        <v>370</v>
      </c>
      <c r="G275" s="396" t="s">
        <v>370</v>
      </c>
      <c r="H275" s="396" t="s">
        <v>87</v>
      </c>
      <c r="I275" s="396" t="s">
        <v>136</v>
      </c>
      <c r="J275" s="396" t="s">
        <v>371</v>
      </c>
      <c r="K275" s="396" t="s">
        <v>372</v>
      </c>
      <c r="L275" s="396" t="s">
        <v>373</v>
      </c>
      <c r="M275" s="396" t="s">
        <v>372</v>
      </c>
      <c r="N275" s="396" t="s">
        <v>374</v>
      </c>
      <c r="O275" s="396" t="s">
        <v>341</v>
      </c>
      <c r="P275" s="396" t="s">
        <v>375</v>
      </c>
      <c r="Q275" s="396" t="s">
        <v>376</v>
      </c>
      <c r="R275" s="396" t="s">
        <v>377</v>
      </c>
      <c r="S275" s="396" t="s">
        <v>377</v>
      </c>
      <c r="T275" s="1256"/>
      <c r="U275" s="508"/>
    </row>
    <row r="276" spans="1:21" x14ac:dyDescent="0.25">
      <c r="A276" s="1257" t="str">
        <f>B270</f>
        <v>EXTRA-urb.i.1</v>
      </c>
      <c r="B276" s="399">
        <v>1</v>
      </c>
      <c r="C276" s="208"/>
      <c r="D276" s="134"/>
      <c r="E276" s="134"/>
      <c r="F276" s="208"/>
      <c r="G276" s="510"/>
      <c r="H276" s="135"/>
      <c r="I276" s="511"/>
      <c r="J276" s="512"/>
      <c r="K276" s="513"/>
      <c r="L276" s="511"/>
      <c r="M276" s="513"/>
      <c r="N276" s="164"/>
      <c r="O276" s="164"/>
      <c r="P276" s="511"/>
      <c r="Q276" s="511"/>
      <c r="R276" s="511"/>
      <c r="S276" s="511"/>
      <c r="T276" s="514"/>
      <c r="U276" s="507"/>
    </row>
    <row r="277" spans="1:21" x14ac:dyDescent="0.25">
      <c r="A277" s="1257"/>
      <c r="B277" s="400">
        <v>2</v>
      </c>
      <c r="C277" s="133"/>
      <c r="D277" s="127"/>
      <c r="E277" s="127"/>
      <c r="F277" s="133"/>
      <c r="G277" s="515"/>
      <c r="H277" s="135"/>
      <c r="I277" s="495"/>
      <c r="J277" s="516"/>
      <c r="K277" s="517"/>
      <c r="L277" s="495"/>
      <c r="M277" s="517"/>
      <c r="N277" s="155"/>
      <c r="O277" s="155"/>
      <c r="P277" s="495"/>
      <c r="Q277" s="495" t="s">
        <v>378</v>
      </c>
      <c r="R277" s="495"/>
      <c r="S277" s="495"/>
      <c r="T277" s="518"/>
      <c r="U277" s="507"/>
    </row>
    <row r="278" spans="1:21" x14ac:dyDescent="0.25">
      <c r="A278" s="1257"/>
      <c r="B278" s="400">
        <v>3</v>
      </c>
      <c r="C278" s="133"/>
      <c r="D278" s="127"/>
      <c r="E278" s="127"/>
      <c r="F278" s="133"/>
      <c r="G278" s="515"/>
      <c r="H278" s="135"/>
      <c r="I278" s="495"/>
      <c r="J278" s="516"/>
      <c r="K278" s="517"/>
      <c r="L278" s="495"/>
      <c r="M278" s="517"/>
      <c r="N278" s="155"/>
      <c r="O278" s="155"/>
      <c r="P278" s="495"/>
      <c r="Q278" s="495"/>
      <c r="R278" s="495"/>
      <c r="S278" s="495"/>
      <c r="T278" s="518"/>
      <c r="U278" s="507"/>
    </row>
    <row r="279" spans="1:21" x14ac:dyDescent="0.25">
      <c r="A279" s="1257"/>
      <c r="B279" s="400">
        <v>4</v>
      </c>
      <c r="C279" s="133"/>
      <c r="D279" s="127"/>
      <c r="E279" s="127"/>
      <c r="F279" s="133"/>
      <c r="G279" s="515"/>
      <c r="H279" s="135"/>
      <c r="I279" s="495"/>
      <c r="J279" s="516"/>
      <c r="K279" s="517"/>
      <c r="L279" s="495"/>
      <c r="M279" s="517"/>
      <c r="N279" s="155"/>
      <c r="O279" s="155"/>
      <c r="P279" s="495"/>
      <c r="Q279" s="495"/>
      <c r="R279" s="495"/>
      <c r="S279" s="495"/>
      <c r="T279" s="518"/>
      <c r="U279" s="507"/>
    </row>
    <row r="280" spans="1:21" x14ac:dyDescent="0.25">
      <c r="A280" s="1257"/>
      <c r="B280" s="400">
        <v>5</v>
      </c>
      <c r="C280" s="133"/>
      <c r="D280" s="127"/>
      <c r="E280" s="127"/>
      <c r="F280" s="133"/>
      <c r="G280" s="515"/>
      <c r="H280" s="135"/>
      <c r="I280" s="495"/>
      <c r="J280" s="516"/>
      <c r="K280" s="517"/>
      <c r="L280" s="495"/>
      <c r="M280" s="517"/>
      <c r="N280" s="155"/>
      <c r="O280" s="155"/>
      <c r="P280" s="495"/>
      <c r="Q280" s="495"/>
      <c r="R280" s="495"/>
      <c r="S280" s="495"/>
      <c r="T280" s="518"/>
      <c r="U280" s="507"/>
    </row>
    <row r="281" spans="1:21" x14ac:dyDescent="0.25">
      <c r="A281" s="1257"/>
      <c r="B281" s="400">
        <v>6</v>
      </c>
      <c r="C281" s="133"/>
      <c r="D281" s="127"/>
      <c r="E281" s="127"/>
      <c r="F281" s="133"/>
      <c r="G281" s="515"/>
      <c r="H281" s="135"/>
      <c r="I281" s="495"/>
      <c r="J281" s="516"/>
      <c r="K281" s="517"/>
      <c r="L281" s="495"/>
      <c r="M281" s="517"/>
      <c r="N281" s="155"/>
      <c r="O281" s="155"/>
      <c r="P281" s="495"/>
      <c r="Q281" s="495"/>
      <c r="R281" s="495"/>
      <c r="S281" s="495"/>
      <c r="T281" s="518"/>
      <c r="U281" s="507"/>
    </row>
    <row r="282" spans="1:21" x14ac:dyDescent="0.25">
      <c r="A282" s="1257"/>
      <c r="B282" s="400">
        <v>7</v>
      </c>
      <c r="C282" s="133"/>
      <c r="D282" s="127"/>
      <c r="E282" s="127"/>
      <c r="F282" s="133"/>
      <c r="G282" s="515"/>
      <c r="H282" s="135"/>
      <c r="I282" s="495"/>
      <c r="J282" s="516"/>
      <c r="K282" s="517"/>
      <c r="L282" s="495"/>
      <c r="M282" s="517"/>
      <c r="N282" s="155"/>
      <c r="O282" s="155"/>
      <c r="P282" s="495"/>
      <c r="Q282" s="495"/>
      <c r="R282" s="495"/>
      <c r="S282" s="495"/>
      <c r="T282" s="518"/>
      <c r="U282" s="507"/>
    </row>
    <row r="283" spans="1:21" x14ac:dyDescent="0.25">
      <c r="A283" s="1257"/>
      <c r="B283" s="400">
        <v>8</v>
      </c>
      <c r="C283" s="133"/>
      <c r="D283" s="127"/>
      <c r="E283" s="127"/>
      <c r="F283" s="133"/>
      <c r="G283" s="515"/>
      <c r="H283" s="135"/>
      <c r="I283" s="495"/>
      <c r="J283" s="516"/>
      <c r="K283" s="517"/>
      <c r="L283" s="495"/>
      <c r="M283" s="517"/>
      <c r="N283" s="155"/>
      <c r="O283" s="155"/>
      <c r="P283" s="495"/>
      <c r="Q283" s="495"/>
      <c r="R283" s="495"/>
      <c r="S283" s="495"/>
      <c r="T283" s="518"/>
      <c r="U283" s="507"/>
    </row>
    <row r="284" spans="1:21" x14ac:dyDescent="0.25">
      <c r="A284" s="1257"/>
      <c r="B284" s="400">
        <v>9</v>
      </c>
      <c r="C284" s="133"/>
      <c r="D284" s="127"/>
      <c r="E284" s="127"/>
      <c r="F284" s="133"/>
      <c r="G284" s="515"/>
      <c r="H284" s="135"/>
      <c r="I284" s="495"/>
      <c r="J284" s="516"/>
      <c r="K284" s="517"/>
      <c r="L284" s="495"/>
      <c r="M284" s="517"/>
      <c r="N284" s="155"/>
      <c r="O284" s="155"/>
      <c r="P284" s="495"/>
      <c r="Q284" s="495"/>
      <c r="R284" s="495"/>
      <c r="S284" s="495"/>
      <c r="T284" s="518"/>
      <c r="U284" s="507"/>
    </row>
    <row r="285" spans="1:21" ht="15.75" thickBot="1" x14ac:dyDescent="0.3">
      <c r="A285" s="1258"/>
      <c r="B285" s="401">
        <v>10</v>
      </c>
      <c r="C285" s="148"/>
      <c r="D285" s="147"/>
      <c r="E285" s="147"/>
      <c r="F285" s="148"/>
      <c r="G285" s="519"/>
      <c r="H285" s="405"/>
      <c r="I285" s="520"/>
      <c r="J285" s="521"/>
      <c r="K285" s="522"/>
      <c r="L285" s="520"/>
      <c r="M285" s="522"/>
      <c r="N285" s="156"/>
      <c r="O285" s="156"/>
      <c r="P285" s="520"/>
      <c r="Q285" s="520"/>
      <c r="R285" s="520"/>
      <c r="S285" s="520"/>
      <c r="T285" s="523"/>
      <c r="U285" s="507"/>
    </row>
    <row r="286" spans="1:21" ht="25.5" thickBot="1" x14ac:dyDescent="0.3">
      <c r="A286" s="654"/>
      <c r="C286" s="655"/>
      <c r="D286" s="656"/>
      <c r="E286" s="484" t="s">
        <v>379</v>
      </c>
      <c r="F286" s="485">
        <f>COUNTA(F276:F285)</f>
        <v>0</v>
      </c>
      <c r="G286" s="486">
        <f>COUNTA(G276:G285)</f>
        <v>0</v>
      </c>
      <c r="H286" s="655"/>
      <c r="I286" s="501"/>
      <c r="J286" s="657"/>
      <c r="K286" s="658"/>
      <c r="L286" s="1096" t="s">
        <v>655</v>
      </c>
      <c r="M286" s="1097"/>
      <c r="N286" s="659">
        <f>SUM(N276:N285)</f>
        <v>0</v>
      </c>
      <c r="O286" s="660">
        <f>SUM(O276:O285)</f>
        <v>0</v>
      </c>
      <c r="P286" s="501"/>
      <c r="R286" s="128"/>
      <c r="S286" s="132"/>
      <c r="T286" s="603"/>
      <c r="U286" s="527"/>
    </row>
    <row r="287" spans="1:21" x14ac:dyDescent="0.25">
      <c r="A287" s="149"/>
      <c r="B287" s="128"/>
      <c r="C287" s="128"/>
      <c r="D287" s="128"/>
      <c r="H287" s="524"/>
      <c r="I287" s="524"/>
      <c r="J287" s="525"/>
      <c r="K287" s="524"/>
      <c r="L287" s="1098" t="s">
        <v>656</v>
      </c>
      <c r="M287" s="1099"/>
      <c r="N287" s="661">
        <f>SUMIF(M276:M285,"&lt;=31/12/2025",N276:N285)</f>
        <v>0</v>
      </c>
      <c r="O287" s="662">
        <f>SUMIF(M276:M285,"&lt;=31/12/2025",O276:O285)</f>
        <v>0</v>
      </c>
      <c r="P287" s="128"/>
      <c r="R287" s="128"/>
      <c r="S287" s="132"/>
      <c r="T287" s="603"/>
      <c r="U287" s="527"/>
    </row>
    <row r="288" spans="1:21" ht="15.75" thickBot="1" x14ac:dyDescent="0.3">
      <c r="A288" s="149"/>
      <c r="L288" s="1100" t="s">
        <v>659</v>
      </c>
      <c r="M288" s="1101"/>
      <c r="N288" s="663">
        <f>SUMIF(M276:M285,"&gt;31/12/2025",N276:N285)</f>
        <v>0</v>
      </c>
      <c r="O288" s="664">
        <f>SUMIF(M276:M285,"&gt;31/12/2025",O276:O285)</f>
        <v>0</v>
      </c>
      <c r="R288" s="128"/>
      <c r="S288" s="132"/>
      <c r="T288" s="603"/>
      <c r="U288" s="527"/>
    </row>
    <row r="289" spans="1:21" ht="15.75" thickBot="1" x14ac:dyDescent="0.3">
      <c r="A289" s="528"/>
      <c r="B289" s="529"/>
      <c r="C289" s="455"/>
      <c r="D289" s="455"/>
      <c r="E289" s="455"/>
      <c r="F289" s="529"/>
      <c r="G289" s="455"/>
      <c r="H289" s="455"/>
      <c r="I289" s="529"/>
      <c r="J289" s="529"/>
      <c r="K289" s="455"/>
      <c r="L289" s="455"/>
      <c r="M289" s="455"/>
      <c r="N289" s="455"/>
      <c r="O289" s="455"/>
      <c r="P289" s="455"/>
      <c r="Q289" s="455"/>
      <c r="R289" s="455"/>
      <c r="S289" s="530"/>
      <c r="T289" s="455"/>
      <c r="U289" s="531"/>
    </row>
    <row r="290" spans="1:21" ht="15.75" thickBot="1" x14ac:dyDescent="0.3">
      <c r="A290" s="502"/>
      <c r="B290" s="503"/>
      <c r="C290" s="504"/>
      <c r="D290" s="504"/>
      <c r="E290" s="504"/>
      <c r="F290" s="503"/>
      <c r="G290" s="504"/>
      <c r="H290" s="504"/>
      <c r="I290" s="503"/>
      <c r="J290" s="503"/>
      <c r="K290" s="504"/>
      <c r="L290" s="504"/>
      <c r="M290" s="504"/>
      <c r="N290" s="504"/>
      <c r="O290" s="504"/>
      <c r="P290" s="504"/>
      <c r="Q290" s="504"/>
      <c r="R290" s="504"/>
      <c r="S290" s="504"/>
      <c r="T290" s="504"/>
      <c r="U290" s="505"/>
    </row>
    <row r="291" spans="1:21" ht="28.5" thickBot="1" x14ac:dyDescent="0.3">
      <c r="A291" s="392" t="s">
        <v>9</v>
      </c>
      <c r="B291" s="1116" t="s">
        <v>158</v>
      </c>
      <c r="C291" s="1117"/>
      <c r="E291" s="1219" t="s">
        <v>342</v>
      </c>
      <c r="F291" s="1220"/>
      <c r="G291" s="1120">
        <f>VLOOKUP(B291,'EXTRAUrbano.Piano inv. forn '!$D$72:$AB$91,3,FALSE)</f>
        <v>0</v>
      </c>
      <c r="H291" s="1121"/>
      <c r="I291" s="115"/>
      <c r="J291" s="1219" t="s">
        <v>343</v>
      </c>
      <c r="K291" s="1220"/>
      <c r="L291" s="1120">
        <f>VLOOKUP(B291,'EXTRAUrbano.Piano inv. forn '!$D$72:$AB$91,4,FALSE)</f>
        <v>0</v>
      </c>
      <c r="M291" s="1121"/>
      <c r="O291" s="397" t="s">
        <v>344</v>
      </c>
      <c r="P291" s="506"/>
      <c r="R291" s="398" t="s">
        <v>345</v>
      </c>
      <c r="S291" s="1108"/>
      <c r="T291" s="1109"/>
      <c r="U291" s="507"/>
    </row>
    <row r="292" spans="1:21" ht="15.75" thickBot="1" x14ac:dyDescent="0.3">
      <c r="A292" s="149"/>
      <c r="B292" s="129"/>
      <c r="C292" s="129"/>
      <c r="E292" s="130"/>
      <c r="F292" s="130"/>
      <c r="G292" s="131"/>
      <c r="H292" s="131"/>
      <c r="I292" s="115"/>
      <c r="J292" s="130"/>
      <c r="K292" s="130"/>
      <c r="L292" s="131"/>
      <c r="M292" s="131"/>
      <c r="O292" s="132"/>
      <c r="R292" s="128"/>
      <c r="S292" s="501"/>
      <c r="U292" s="150"/>
    </row>
    <row r="293" spans="1:21" ht="30" customHeight="1" thickBot="1" x14ac:dyDescent="0.3">
      <c r="A293" s="1246" t="s">
        <v>346</v>
      </c>
      <c r="B293" s="1247"/>
      <c r="C293" s="1247"/>
      <c r="D293" s="1248"/>
      <c r="E293" s="1105">
        <f>VLOOKUP(B291,'EXTRAUrbano.Piano inv. forn '!$D$72:$AB$91,17,FALSE)</f>
        <v>0</v>
      </c>
      <c r="F293" s="1106"/>
      <c r="G293" s="1106"/>
      <c r="H293" s="1107"/>
      <c r="I293" s="115"/>
      <c r="J293" s="1249" t="s">
        <v>60</v>
      </c>
      <c r="K293" s="1250"/>
      <c r="L293" s="1105">
        <f>VLOOKUP(B291,'EXTRAUrbano.Piano inv. forn '!$D$72:$AB$91,19,FALSE)</f>
        <v>0</v>
      </c>
      <c r="M293" s="1107"/>
      <c r="N293" s="146"/>
      <c r="O293" s="398" t="s">
        <v>347</v>
      </c>
      <c r="P293" s="151">
        <f>L293+E293</f>
        <v>0</v>
      </c>
      <c r="R293" s="398" t="s">
        <v>348</v>
      </c>
      <c r="S293" s="1108"/>
      <c r="T293" s="1109"/>
      <c r="U293" s="150"/>
    </row>
    <row r="294" spans="1:21" ht="15.75" thickBot="1" x14ac:dyDescent="0.3">
      <c r="A294" s="152"/>
      <c r="B294" s="153"/>
      <c r="C294" s="153"/>
      <c r="D294" s="153"/>
      <c r="E294" s="154"/>
      <c r="F294" s="154"/>
      <c r="G294" s="154"/>
      <c r="H294" s="154"/>
      <c r="I294" s="115"/>
      <c r="J294" s="130"/>
      <c r="K294" s="130"/>
      <c r="L294" s="154"/>
      <c r="M294" s="154"/>
      <c r="N294" s="146"/>
      <c r="O294" s="128"/>
      <c r="P294" s="146"/>
      <c r="R294" s="128"/>
      <c r="S294" s="129"/>
      <c r="T294" s="129"/>
      <c r="U294" s="507"/>
    </row>
    <row r="295" spans="1:21" ht="60" x14ac:dyDescent="0.25">
      <c r="A295" s="1251" t="s">
        <v>349</v>
      </c>
      <c r="B295" s="1253" t="s">
        <v>350</v>
      </c>
      <c r="C295" s="1253" t="s">
        <v>351</v>
      </c>
      <c r="D295" s="393" t="s">
        <v>352</v>
      </c>
      <c r="E295" s="394" t="s">
        <v>353</v>
      </c>
      <c r="F295" s="393" t="s">
        <v>354</v>
      </c>
      <c r="G295" s="393" t="s">
        <v>355</v>
      </c>
      <c r="H295" s="395" t="s">
        <v>312</v>
      </c>
      <c r="I295" s="395" t="s">
        <v>356</v>
      </c>
      <c r="J295" s="395" t="s">
        <v>357</v>
      </c>
      <c r="K295" s="395" t="s">
        <v>358</v>
      </c>
      <c r="L295" s="395" t="s">
        <v>359</v>
      </c>
      <c r="M295" s="395" t="s">
        <v>360</v>
      </c>
      <c r="N295" s="395" t="s">
        <v>361</v>
      </c>
      <c r="O295" s="395" t="s">
        <v>362</v>
      </c>
      <c r="P295" s="395" t="s">
        <v>363</v>
      </c>
      <c r="Q295" s="395" t="s">
        <v>364</v>
      </c>
      <c r="R295" s="395" t="s">
        <v>365</v>
      </c>
      <c r="S295" s="395" t="s">
        <v>392</v>
      </c>
      <c r="T295" s="1255" t="s">
        <v>367</v>
      </c>
      <c r="U295" s="508"/>
    </row>
    <row r="296" spans="1:21" ht="48.75" thickBot="1" x14ac:dyDescent="0.3">
      <c r="A296" s="1252"/>
      <c r="B296" s="1254"/>
      <c r="C296" s="1254"/>
      <c r="D296" s="396" t="s">
        <v>368</v>
      </c>
      <c r="E296" s="396" t="s">
        <v>381</v>
      </c>
      <c r="F296" s="396" t="s">
        <v>370</v>
      </c>
      <c r="G296" s="396" t="s">
        <v>370</v>
      </c>
      <c r="H296" s="396" t="s">
        <v>87</v>
      </c>
      <c r="I296" s="396" t="s">
        <v>136</v>
      </c>
      <c r="J296" s="396" t="s">
        <v>371</v>
      </c>
      <c r="K296" s="396" t="s">
        <v>372</v>
      </c>
      <c r="L296" s="396" t="s">
        <v>373</v>
      </c>
      <c r="M296" s="396" t="s">
        <v>372</v>
      </c>
      <c r="N296" s="396" t="s">
        <v>374</v>
      </c>
      <c r="O296" s="396" t="s">
        <v>341</v>
      </c>
      <c r="P296" s="396" t="s">
        <v>375</v>
      </c>
      <c r="Q296" s="396" t="s">
        <v>376</v>
      </c>
      <c r="R296" s="396" t="s">
        <v>377</v>
      </c>
      <c r="S296" s="396" t="s">
        <v>377</v>
      </c>
      <c r="T296" s="1256"/>
      <c r="U296" s="508"/>
    </row>
    <row r="297" spans="1:21" x14ac:dyDescent="0.25">
      <c r="A297" s="1257" t="str">
        <f>B291</f>
        <v>EXTRA-urb.i.1</v>
      </c>
      <c r="B297" s="399">
        <v>1</v>
      </c>
      <c r="C297" s="208"/>
      <c r="D297" s="134"/>
      <c r="E297" s="134"/>
      <c r="F297" s="208"/>
      <c r="G297" s="510"/>
      <c r="H297" s="135"/>
      <c r="I297" s="511"/>
      <c r="J297" s="512"/>
      <c r="K297" s="513"/>
      <c r="L297" s="511"/>
      <c r="M297" s="513"/>
      <c r="N297" s="164"/>
      <c r="O297" s="164"/>
      <c r="P297" s="511"/>
      <c r="Q297" s="511"/>
      <c r="R297" s="511"/>
      <c r="S297" s="511"/>
      <c r="T297" s="514"/>
      <c r="U297" s="507"/>
    </row>
    <row r="298" spans="1:21" x14ac:dyDescent="0.25">
      <c r="A298" s="1257"/>
      <c r="B298" s="400">
        <v>2</v>
      </c>
      <c r="C298" s="133"/>
      <c r="D298" s="127"/>
      <c r="E298" s="127"/>
      <c r="F298" s="133"/>
      <c r="G298" s="515"/>
      <c r="H298" s="135"/>
      <c r="I298" s="495"/>
      <c r="J298" s="516"/>
      <c r="K298" s="517"/>
      <c r="L298" s="495"/>
      <c r="M298" s="517"/>
      <c r="N298" s="155"/>
      <c r="O298" s="155"/>
      <c r="P298" s="495"/>
      <c r="Q298" s="495" t="s">
        <v>378</v>
      </c>
      <c r="R298" s="495"/>
      <c r="S298" s="495"/>
      <c r="T298" s="518"/>
      <c r="U298" s="507"/>
    </row>
    <row r="299" spans="1:21" x14ac:dyDescent="0.25">
      <c r="A299" s="1257"/>
      <c r="B299" s="400">
        <v>3</v>
      </c>
      <c r="C299" s="133"/>
      <c r="D299" s="127"/>
      <c r="E299" s="127"/>
      <c r="F299" s="133"/>
      <c r="G299" s="515"/>
      <c r="H299" s="135"/>
      <c r="I299" s="495"/>
      <c r="J299" s="516"/>
      <c r="K299" s="517"/>
      <c r="L299" s="495"/>
      <c r="M299" s="517"/>
      <c r="N299" s="155"/>
      <c r="O299" s="155"/>
      <c r="P299" s="495"/>
      <c r="Q299" s="495"/>
      <c r="R299" s="495"/>
      <c r="S299" s="495"/>
      <c r="T299" s="518"/>
      <c r="U299" s="507"/>
    </row>
    <row r="300" spans="1:21" x14ac:dyDescent="0.25">
      <c r="A300" s="1257"/>
      <c r="B300" s="400">
        <v>4</v>
      </c>
      <c r="C300" s="133"/>
      <c r="D300" s="127"/>
      <c r="E300" s="127"/>
      <c r="F300" s="133"/>
      <c r="G300" s="515"/>
      <c r="H300" s="135"/>
      <c r="I300" s="495"/>
      <c r="J300" s="516"/>
      <c r="K300" s="517"/>
      <c r="L300" s="495"/>
      <c r="M300" s="517"/>
      <c r="N300" s="155"/>
      <c r="O300" s="155"/>
      <c r="P300" s="495"/>
      <c r="Q300" s="495"/>
      <c r="R300" s="495"/>
      <c r="S300" s="495"/>
      <c r="T300" s="518"/>
      <c r="U300" s="507"/>
    </row>
    <row r="301" spans="1:21" x14ac:dyDescent="0.25">
      <c r="A301" s="1257"/>
      <c r="B301" s="400">
        <v>5</v>
      </c>
      <c r="C301" s="133"/>
      <c r="D301" s="127"/>
      <c r="E301" s="127"/>
      <c r="F301" s="133"/>
      <c r="G301" s="515"/>
      <c r="H301" s="135"/>
      <c r="I301" s="495"/>
      <c r="J301" s="516"/>
      <c r="K301" s="517"/>
      <c r="L301" s="495"/>
      <c r="M301" s="517"/>
      <c r="N301" s="155"/>
      <c r="O301" s="155"/>
      <c r="P301" s="495"/>
      <c r="Q301" s="495"/>
      <c r="R301" s="495"/>
      <c r="S301" s="495"/>
      <c r="T301" s="518"/>
      <c r="U301" s="507"/>
    </row>
    <row r="302" spans="1:21" x14ac:dyDescent="0.25">
      <c r="A302" s="1257"/>
      <c r="B302" s="400">
        <v>6</v>
      </c>
      <c r="C302" s="133"/>
      <c r="D302" s="127"/>
      <c r="E302" s="127"/>
      <c r="F302" s="133"/>
      <c r="G302" s="515"/>
      <c r="H302" s="135"/>
      <c r="I302" s="495"/>
      <c r="J302" s="516"/>
      <c r="K302" s="517"/>
      <c r="L302" s="495"/>
      <c r="M302" s="517"/>
      <c r="N302" s="155"/>
      <c r="O302" s="155"/>
      <c r="P302" s="495"/>
      <c r="Q302" s="495"/>
      <c r="R302" s="495"/>
      <c r="S302" s="495"/>
      <c r="T302" s="518"/>
      <c r="U302" s="507"/>
    </row>
    <row r="303" spans="1:21" x14ac:dyDescent="0.25">
      <c r="A303" s="1257"/>
      <c r="B303" s="400">
        <v>7</v>
      </c>
      <c r="C303" s="133"/>
      <c r="D303" s="127"/>
      <c r="E303" s="127"/>
      <c r="F303" s="133"/>
      <c r="G303" s="515"/>
      <c r="H303" s="135"/>
      <c r="I303" s="495"/>
      <c r="J303" s="516"/>
      <c r="K303" s="517"/>
      <c r="L303" s="495"/>
      <c r="M303" s="517"/>
      <c r="N303" s="155"/>
      <c r="O303" s="155"/>
      <c r="P303" s="495"/>
      <c r="Q303" s="495"/>
      <c r="R303" s="495"/>
      <c r="S303" s="495"/>
      <c r="T303" s="518"/>
      <c r="U303" s="507"/>
    </row>
    <row r="304" spans="1:21" x14ac:dyDescent="0.25">
      <c r="A304" s="1257"/>
      <c r="B304" s="400">
        <v>8</v>
      </c>
      <c r="C304" s="133"/>
      <c r="D304" s="127"/>
      <c r="E304" s="127"/>
      <c r="F304" s="133"/>
      <c r="G304" s="515"/>
      <c r="H304" s="135"/>
      <c r="I304" s="495"/>
      <c r="J304" s="516"/>
      <c r="K304" s="517"/>
      <c r="L304" s="495"/>
      <c r="M304" s="517"/>
      <c r="N304" s="155"/>
      <c r="O304" s="155"/>
      <c r="P304" s="495"/>
      <c r="Q304" s="495"/>
      <c r="R304" s="495"/>
      <c r="S304" s="495"/>
      <c r="T304" s="518"/>
      <c r="U304" s="507"/>
    </row>
    <row r="305" spans="1:21" x14ac:dyDescent="0.25">
      <c r="A305" s="1257"/>
      <c r="B305" s="400">
        <v>9</v>
      </c>
      <c r="C305" s="133"/>
      <c r="D305" s="127"/>
      <c r="E305" s="127"/>
      <c r="F305" s="133"/>
      <c r="G305" s="515"/>
      <c r="H305" s="135"/>
      <c r="I305" s="495"/>
      <c r="J305" s="516"/>
      <c r="K305" s="517"/>
      <c r="L305" s="495"/>
      <c r="M305" s="517"/>
      <c r="N305" s="155"/>
      <c r="O305" s="155"/>
      <c r="P305" s="495"/>
      <c r="Q305" s="495"/>
      <c r="R305" s="495"/>
      <c r="S305" s="495"/>
      <c r="T305" s="518"/>
      <c r="U305" s="507"/>
    </row>
    <row r="306" spans="1:21" ht="15.75" thickBot="1" x14ac:dyDescent="0.3">
      <c r="A306" s="1258"/>
      <c r="B306" s="401">
        <v>10</v>
      </c>
      <c r="C306" s="148"/>
      <c r="D306" s="147"/>
      <c r="E306" s="147"/>
      <c r="F306" s="148"/>
      <c r="G306" s="519"/>
      <c r="H306" s="405"/>
      <c r="I306" s="520"/>
      <c r="J306" s="521"/>
      <c r="K306" s="522"/>
      <c r="L306" s="520"/>
      <c r="M306" s="522"/>
      <c r="N306" s="156"/>
      <c r="O306" s="156"/>
      <c r="P306" s="520"/>
      <c r="Q306" s="520"/>
      <c r="R306" s="520"/>
      <c r="S306" s="520"/>
      <c r="T306" s="523"/>
      <c r="U306" s="507"/>
    </row>
    <row r="307" spans="1:21" ht="25.5" thickBot="1" x14ac:dyDescent="0.3">
      <c r="A307" s="654"/>
      <c r="C307" s="655"/>
      <c r="D307" s="656"/>
      <c r="E307" s="484" t="s">
        <v>379</v>
      </c>
      <c r="F307" s="485">
        <f>COUNTA(F297:F306)</f>
        <v>0</v>
      </c>
      <c r="G307" s="486">
        <f>COUNTA(G297:G306)</f>
        <v>0</v>
      </c>
      <c r="H307" s="655"/>
      <c r="I307" s="501"/>
      <c r="J307" s="657"/>
      <c r="K307" s="658"/>
      <c r="L307" s="1096" t="s">
        <v>655</v>
      </c>
      <c r="M307" s="1097"/>
      <c r="N307" s="659">
        <f>SUM(N297:N306)</f>
        <v>0</v>
      </c>
      <c r="O307" s="660">
        <f>SUM(O297:O306)</f>
        <v>0</v>
      </c>
      <c r="P307" s="501"/>
      <c r="R307" s="128"/>
      <c r="S307" s="132"/>
      <c r="T307" s="603"/>
      <c r="U307" s="527"/>
    </row>
    <row r="308" spans="1:21" x14ac:dyDescent="0.25">
      <c r="A308" s="149"/>
      <c r="B308" s="128"/>
      <c r="C308" s="128"/>
      <c r="D308" s="128"/>
      <c r="H308" s="524"/>
      <c r="I308" s="524"/>
      <c r="J308" s="525"/>
      <c r="K308" s="524"/>
      <c r="L308" s="1098" t="s">
        <v>656</v>
      </c>
      <c r="M308" s="1099"/>
      <c r="N308" s="661">
        <f>SUMIF(M297:M306,"&lt;=31/12/2025",N297:N306)</f>
        <v>0</v>
      </c>
      <c r="O308" s="662">
        <f>SUMIF(M297:M306,"&lt;=31/12/2025",O297:O306)</f>
        <v>0</v>
      </c>
      <c r="P308" s="128"/>
      <c r="R308" s="128"/>
      <c r="S308" s="132"/>
      <c r="T308" s="603"/>
      <c r="U308" s="527"/>
    </row>
    <row r="309" spans="1:21" ht="15.75" thickBot="1" x14ac:dyDescent="0.3">
      <c r="A309" s="149"/>
      <c r="L309" s="1100" t="s">
        <v>659</v>
      </c>
      <c r="M309" s="1101"/>
      <c r="N309" s="663">
        <f>SUMIF(M297:M306,"&gt;31/12/2025",N297:N306)</f>
        <v>0</v>
      </c>
      <c r="O309" s="664">
        <f>SUMIF(M297:M306,"&gt;31/12/2025",O297:O306)</f>
        <v>0</v>
      </c>
      <c r="R309" s="128"/>
      <c r="S309" s="132"/>
      <c r="T309" s="603"/>
      <c r="U309" s="527"/>
    </row>
    <row r="310" spans="1:21" ht="15.75" thickBot="1" x14ac:dyDescent="0.3">
      <c r="A310" s="528"/>
      <c r="B310" s="529"/>
      <c r="C310" s="455"/>
      <c r="D310" s="455"/>
      <c r="E310" s="455"/>
      <c r="F310" s="529"/>
      <c r="G310" s="455"/>
      <c r="H310" s="455"/>
      <c r="I310" s="529"/>
      <c r="J310" s="529"/>
      <c r="K310" s="455"/>
      <c r="L310" s="455"/>
      <c r="M310" s="455"/>
      <c r="N310" s="455"/>
      <c r="O310" s="455"/>
      <c r="P310" s="455"/>
      <c r="Q310" s="455"/>
      <c r="R310" s="455"/>
      <c r="S310" s="530"/>
      <c r="T310" s="455"/>
      <c r="U310" s="531"/>
    </row>
    <row r="311" spans="1:21" ht="15.75" thickBot="1" x14ac:dyDescent="0.3">
      <c r="A311" s="502"/>
      <c r="B311" s="503"/>
      <c r="C311" s="504"/>
      <c r="D311" s="504"/>
      <c r="E311" s="504"/>
      <c r="F311" s="503"/>
      <c r="G311" s="504"/>
      <c r="H311" s="504"/>
      <c r="I311" s="503"/>
      <c r="J311" s="503"/>
      <c r="K311" s="504"/>
      <c r="L311" s="504"/>
      <c r="M311" s="504"/>
      <c r="N311" s="504"/>
      <c r="O311" s="504"/>
      <c r="P311" s="504"/>
      <c r="Q311" s="504"/>
      <c r="R311" s="504"/>
      <c r="S311" s="504"/>
      <c r="T311" s="504"/>
      <c r="U311" s="505"/>
    </row>
    <row r="312" spans="1:21" ht="28.5" thickBot="1" x14ac:dyDescent="0.3">
      <c r="A312" s="392" t="s">
        <v>9</v>
      </c>
      <c r="B312" s="1116" t="s">
        <v>158</v>
      </c>
      <c r="C312" s="1117"/>
      <c r="E312" s="1219" t="s">
        <v>342</v>
      </c>
      <c r="F312" s="1220"/>
      <c r="G312" s="1120">
        <f>VLOOKUP(B312,'EXTRAUrbano.Piano inv. forn '!$D$72:$AB$91,3,FALSE)</f>
        <v>0</v>
      </c>
      <c r="H312" s="1121"/>
      <c r="I312" s="115"/>
      <c r="J312" s="1219" t="s">
        <v>343</v>
      </c>
      <c r="K312" s="1220"/>
      <c r="L312" s="1120">
        <f>VLOOKUP(B312,'EXTRAUrbano.Piano inv. forn '!$D$72:$AB$91,4,FALSE)</f>
        <v>0</v>
      </c>
      <c r="M312" s="1121"/>
      <c r="O312" s="397" t="s">
        <v>344</v>
      </c>
      <c r="P312" s="506"/>
      <c r="R312" s="398" t="s">
        <v>345</v>
      </c>
      <c r="S312" s="1108"/>
      <c r="T312" s="1109"/>
      <c r="U312" s="507"/>
    </row>
    <row r="313" spans="1:21" ht="15.75" thickBot="1" x14ac:dyDescent="0.3">
      <c r="A313" s="149"/>
      <c r="B313" s="129"/>
      <c r="C313" s="129"/>
      <c r="E313" s="130"/>
      <c r="F313" s="130"/>
      <c r="G313" s="131"/>
      <c r="H313" s="131"/>
      <c r="I313" s="115"/>
      <c r="J313" s="130"/>
      <c r="K313" s="130"/>
      <c r="L313" s="131"/>
      <c r="M313" s="131"/>
      <c r="O313" s="132"/>
      <c r="R313" s="128"/>
      <c r="S313" s="501"/>
      <c r="U313" s="150"/>
    </row>
    <row r="314" spans="1:21" ht="43.5" customHeight="1" thickBot="1" x14ac:dyDescent="0.3">
      <c r="A314" s="1246" t="s">
        <v>346</v>
      </c>
      <c r="B314" s="1247"/>
      <c r="C314" s="1247"/>
      <c r="D314" s="1248"/>
      <c r="E314" s="1105">
        <f>VLOOKUP(B312,'EXTRAUrbano.Piano inv. forn '!$D$72:$AB$91,17,FALSE)</f>
        <v>0</v>
      </c>
      <c r="F314" s="1106"/>
      <c r="G314" s="1106"/>
      <c r="H314" s="1107"/>
      <c r="I314" s="115"/>
      <c r="J314" s="1249" t="s">
        <v>60</v>
      </c>
      <c r="K314" s="1250"/>
      <c r="L314" s="1105">
        <f>VLOOKUP(B312,'EXTRAUrbano.Piano inv. forn '!$D$72:$AB$91,19,FALSE)</f>
        <v>0</v>
      </c>
      <c r="M314" s="1107"/>
      <c r="N314" s="146"/>
      <c r="O314" s="398" t="s">
        <v>347</v>
      </c>
      <c r="P314" s="151">
        <f>L314+E314</f>
        <v>0</v>
      </c>
      <c r="R314" s="398" t="s">
        <v>348</v>
      </c>
      <c r="S314" s="1108"/>
      <c r="T314" s="1109"/>
      <c r="U314" s="150"/>
    </row>
    <row r="315" spans="1:21" ht="15.75" thickBot="1" x14ac:dyDescent="0.3">
      <c r="A315" s="152"/>
      <c r="B315" s="153"/>
      <c r="C315" s="153"/>
      <c r="D315" s="153"/>
      <c r="E315" s="154"/>
      <c r="F315" s="154"/>
      <c r="G315" s="154"/>
      <c r="H315" s="154"/>
      <c r="I315" s="115"/>
      <c r="J315" s="130"/>
      <c r="K315" s="130"/>
      <c r="L315" s="154"/>
      <c r="M315" s="154"/>
      <c r="N315" s="146"/>
      <c r="O315" s="128"/>
      <c r="P315" s="146"/>
      <c r="R315" s="128"/>
      <c r="S315" s="129"/>
      <c r="T315" s="129"/>
      <c r="U315" s="507"/>
    </row>
    <row r="316" spans="1:21" ht="60" x14ac:dyDescent="0.25">
      <c r="A316" s="1251" t="s">
        <v>349</v>
      </c>
      <c r="B316" s="1253" t="s">
        <v>350</v>
      </c>
      <c r="C316" s="1253" t="s">
        <v>351</v>
      </c>
      <c r="D316" s="393" t="s">
        <v>352</v>
      </c>
      <c r="E316" s="394" t="s">
        <v>353</v>
      </c>
      <c r="F316" s="393" t="s">
        <v>354</v>
      </c>
      <c r="G316" s="393" t="s">
        <v>355</v>
      </c>
      <c r="H316" s="395" t="s">
        <v>312</v>
      </c>
      <c r="I316" s="395" t="s">
        <v>356</v>
      </c>
      <c r="J316" s="395" t="s">
        <v>357</v>
      </c>
      <c r="K316" s="395" t="s">
        <v>358</v>
      </c>
      <c r="L316" s="395" t="s">
        <v>359</v>
      </c>
      <c r="M316" s="395" t="s">
        <v>360</v>
      </c>
      <c r="N316" s="395" t="s">
        <v>361</v>
      </c>
      <c r="O316" s="395" t="s">
        <v>362</v>
      </c>
      <c r="P316" s="395" t="s">
        <v>363</v>
      </c>
      <c r="Q316" s="395" t="s">
        <v>364</v>
      </c>
      <c r="R316" s="395" t="s">
        <v>365</v>
      </c>
      <c r="S316" s="395" t="s">
        <v>392</v>
      </c>
      <c r="T316" s="1255" t="s">
        <v>367</v>
      </c>
      <c r="U316" s="508"/>
    </row>
    <row r="317" spans="1:21" ht="48.75" thickBot="1" x14ac:dyDescent="0.3">
      <c r="A317" s="1252"/>
      <c r="B317" s="1254"/>
      <c r="C317" s="1254"/>
      <c r="D317" s="396" t="s">
        <v>368</v>
      </c>
      <c r="E317" s="396" t="s">
        <v>381</v>
      </c>
      <c r="F317" s="396" t="s">
        <v>370</v>
      </c>
      <c r="G317" s="396" t="s">
        <v>370</v>
      </c>
      <c r="H317" s="396" t="s">
        <v>87</v>
      </c>
      <c r="I317" s="396" t="s">
        <v>136</v>
      </c>
      <c r="J317" s="396" t="s">
        <v>371</v>
      </c>
      <c r="K317" s="396" t="s">
        <v>372</v>
      </c>
      <c r="L317" s="396" t="s">
        <v>373</v>
      </c>
      <c r="M317" s="396" t="s">
        <v>372</v>
      </c>
      <c r="N317" s="396" t="s">
        <v>374</v>
      </c>
      <c r="O317" s="396" t="s">
        <v>341</v>
      </c>
      <c r="P317" s="396" t="s">
        <v>375</v>
      </c>
      <c r="Q317" s="396" t="s">
        <v>376</v>
      </c>
      <c r="R317" s="396" t="s">
        <v>377</v>
      </c>
      <c r="S317" s="396" t="s">
        <v>377</v>
      </c>
      <c r="T317" s="1256"/>
      <c r="U317" s="508"/>
    </row>
    <row r="318" spans="1:21" x14ac:dyDescent="0.25">
      <c r="A318" s="1257" t="str">
        <f>B312</f>
        <v>EXTRA-urb.i.1</v>
      </c>
      <c r="B318" s="399">
        <v>1</v>
      </c>
      <c r="C318" s="208"/>
      <c r="D318" s="134"/>
      <c r="E318" s="134"/>
      <c r="F318" s="208"/>
      <c r="G318" s="510"/>
      <c r="H318" s="135"/>
      <c r="I318" s="511"/>
      <c r="J318" s="512"/>
      <c r="K318" s="513"/>
      <c r="L318" s="511"/>
      <c r="M318" s="513"/>
      <c r="N318" s="164"/>
      <c r="O318" s="164"/>
      <c r="P318" s="511"/>
      <c r="Q318" s="511"/>
      <c r="R318" s="511"/>
      <c r="S318" s="511"/>
      <c r="T318" s="514"/>
      <c r="U318" s="507"/>
    </row>
    <row r="319" spans="1:21" x14ac:dyDescent="0.25">
      <c r="A319" s="1257"/>
      <c r="B319" s="400">
        <v>2</v>
      </c>
      <c r="C319" s="133"/>
      <c r="D319" s="127"/>
      <c r="E319" s="127"/>
      <c r="F319" s="133"/>
      <c r="G319" s="515"/>
      <c r="H319" s="135"/>
      <c r="I319" s="495"/>
      <c r="J319" s="516"/>
      <c r="K319" s="517"/>
      <c r="L319" s="495"/>
      <c r="M319" s="517"/>
      <c r="N319" s="155"/>
      <c r="O319" s="155"/>
      <c r="P319" s="495"/>
      <c r="Q319" s="495" t="s">
        <v>378</v>
      </c>
      <c r="R319" s="495"/>
      <c r="S319" s="495"/>
      <c r="T319" s="518"/>
      <c r="U319" s="507"/>
    </row>
    <row r="320" spans="1:21" x14ac:dyDescent="0.25">
      <c r="A320" s="1257"/>
      <c r="B320" s="400">
        <v>3</v>
      </c>
      <c r="C320" s="133"/>
      <c r="D320" s="127"/>
      <c r="E320" s="127"/>
      <c r="F320" s="133"/>
      <c r="G320" s="515"/>
      <c r="H320" s="135"/>
      <c r="I320" s="495"/>
      <c r="J320" s="516"/>
      <c r="K320" s="517"/>
      <c r="L320" s="495"/>
      <c r="M320" s="517"/>
      <c r="N320" s="155"/>
      <c r="O320" s="155"/>
      <c r="P320" s="495"/>
      <c r="Q320" s="495"/>
      <c r="R320" s="495"/>
      <c r="S320" s="495"/>
      <c r="T320" s="518"/>
      <c r="U320" s="507"/>
    </row>
    <row r="321" spans="1:21" x14ac:dyDescent="0.25">
      <c r="A321" s="1257"/>
      <c r="B321" s="400">
        <v>4</v>
      </c>
      <c r="C321" s="133"/>
      <c r="D321" s="127"/>
      <c r="E321" s="127"/>
      <c r="F321" s="133"/>
      <c r="G321" s="515"/>
      <c r="H321" s="135"/>
      <c r="I321" s="495"/>
      <c r="J321" s="516"/>
      <c r="K321" s="517"/>
      <c r="L321" s="495"/>
      <c r="M321" s="517"/>
      <c r="N321" s="155"/>
      <c r="O321" s="155"/>
      <c r="P321" s="495"/>
      <c r="Q321" s="495"/>
      <c r="R321" s="495"/>
      <c r="S321" s="495"/>
      <c r="T321" s="518"/>
      <c r="U321" s="507"/>
    </row>
    <row r="322" spans="1:21" x14ac:dyDescent="0.25">
      <c r="A322" s="1257"/>
      <c r="B322" s="400">
        <v>5</v>
      </c>
      <c r="C322" s="133"/>
      <c r="D322" s="127"/>
      <c r="E322" s="127"/>
      <c r="F322" s="133"/>
      <c r="G322" s="515"/>
      <c r="H322" s="135"/>
      <c r="I322" s="495"/>
      <c r="J322" s="516"/>
      <c r="K322" s="517"/>
      <c r="L322" s="495"/>
      <c r="M322" s="517"/>
      <c r="N322" s="155"/>
      <c r="O322" s="155"/>
      <c r="P322" s="495"/>
      <c r="Q322" s="495"/>
      <c r="R322" s="495"/>
      <c r="S322" s="495"/>
      <c r="T322" s="518"/>
      <c r="U322" s="507"/>
    </row>
    <row r="323" spans="1:21" x14ac:dyDescent="0.25">
      <c r="A323" s="1257"/>
      <c r="B323" s="400">
        <v>6</v>
      </c>
      <c r="C323" s="133"/>
      <c r="D323" s="127"/>
      <c r="E323" s="127"/>
      <c r="F323" s="133"/>
      <c r="G323" s="515"/>
      <c r="H323" s="135"/>
      <c r="I323" s="495"/>
      <c r="J323" s="516"/>
      <c r="K323" s="517"/>
      <c r="L323" s="495"/>
      <c r="M323" s="517"/>
      <c r="N323" s="155"/>
      <c r="O323" s="155"/>
      <c r="P323" s="495"/>
      <c r="Q323" s="495"/>
      <c r="R323" s="495"/>
      <c r="S323" s="495"/>
      <c r="T323" s="518"/>
      <c r="U323" s="507"/>
    </row>
    <row r="324" spans="1:21" x14ac:dyDescent="0.25">
      <c r="A324" s="1257"/>
      <c r="B324" s="400">
        <v>7</v>
      </c>
      <c r="C324" s="133"/>
      <c r="D324" s="127"/>
      <c r="E324" s="127"/>
      <c r="F324" s="133"/>
      <c r="G324" s="515"/>
      <c r="H324" s="135"/>
      <c r="I324" s="495"/>
      <c r="J324" s="516"/>
      <c r="K324" s="517"/>
      <c r="L324" s="495"/>
      <c r="M324" s="517"/>
      <c r="N324" s="155"/>
      <c r="O324" s="155"/>
      <c r="P324" s="495"/>
      <c r="Q324" s="495"/>
      <c r="R324" s="495"/>
      <c r="S324" s="495"/>
      <c r="T324" s="518"/>
      <c r="U324" s="507"/>
    </row>
    <row r="325" spans="1:21" x14ac:dyDescent="0.25">
      <c r="A325" s="1257"/>
      <c r="B325" s="400">
        <v>8</v>
      </c>
      <c r="C325" s="133"/>
      <c r="D325" s="127"/>
      <c r="E325" s="127"/>
      <c r="F325" s="133"/>
      <c r="G325" s="515"/>
      <c r="H325" s="135"/>
      <c r="I325" s="495"/>
      <c r="J325" s="516"/>
      <c r="K325" s="517"/>
      <c r="L325" s="495"/>
      <c r="M325" s="517"/>
      <c r="N325" s="155"/>
      <c r="O325" s="155"/>
      <c r="P325" s="495"/>
      <c r="Q325" s="495"/>
      <c r="R325" s="495"/>
      <c r="S325" s="495"/>
      <c r="T325" s="518"/>
      <c r="U325" s="507"/>
    </row>
    <row r="326" spans="1:21" x14ac:dyDescent="0.25">
      <c r="A326" s="1257"/>
      <c r="B326" s="400">
        <v>9</v>
      </c>
      <c r="C326" s="133"/>
      <c r="D326" s="127"/>
      <c r="E326" s="127"/>
      <c r="F326" s="133"/>
      <c r="G326" s="515"/>
      <c r="H326" s="135"/>
      <c r="I326" s="495"/>
      <c r="J326" s="516"/>
      <c r="K326" s="517"/>
      <c r="L326" s="495"/>
      <c r="M326" s="517"/>
      <c r="N326" s="155"/>
      <c r="O326" s="155"/>
      <c r="P326" s="495"/>
      <c r="Q326" s="495"/>
      <c r="R326" s="495"/>
      <c r="S326" s="495"/>
      <c r="T326" s="518"/>
      <c r="U326" s="507"/>
    </row>
    <row r="327" spans="1:21" ht="15.75" thickBot="1" x14ac:dyDescent="0.3">
      <c r="A327" s="1258"/>
      <c r="B327" s="401">
        <v>10</v>
      </c>
      <c r="C327" s="148"/>
      <c r="D327" s="147"/>
      <c r="E327" s="147"/>
      <c r="F327" s="148"/>
      <c r="G327" s="519"/>
      <c r="H327" s="405"/>
      <c r="I327" s="520"/>
      <c r="J327" s="521"/>
      <c r="K327" s="522"/>
      <c r="L327" s="520"/>
      <c r="M327" s="522"/>
      <c r="N327" s="156"/>
      <c r="O327" s="156"/>
      <c r="P327" s="520"/>
      <c r="Q327" s="520"/>
      <c r="R327" s="520"/>
      <c r="S327" s="520"/>
      <c r="T327" s="523"/>
      <c r="U327" s="507"/>
    </row>
    <row r="328" spans="1:21" ht="25.5" thickBot="1" x14ac:dyDescent="0.3">
      <c r="A328" s="654"/>
      <c r="C328" s="655"/>
      <c r="D328" s="656"/>
      <c r="E328" s="484" t="s">
        <v>379</v>
      </c>
      <c r="F328" s="485">
        <f>COUNTA(F318:F327)</f>
        <v>0</v>
      </c>
      <c r="G328" s="486">
        <f>COUNTA(G318:G327)</f>
        <v>0</v>
      </c>
      <c r="H328" s="655"/>
      <c r="I328" s="501"/>
      <c r="J328" s="657"/>
      <c r="K328" s="658"/>
      <c r="L328" s="1096" t="s">
        <v>655</v>
      </c>
      <c r="M328" s="1097"/>
      <c r="N328" s="659">
        <f>SUM(N318:N327)</f>
        <v>0</v>
      </c>
      <c r="O328" s="660">
        <f>SUM(O318:O327)</f>
        <v>0</v>
      </c>
      <c r="P328" s="501"/>
      <c r="R328" s="128"/>
      <c r="S328" s="132"/>
      <c r="T328" s="603"/>
      <c r="U328" s="527"/>
    </row>
    <row r="329" spans="1:21" x14ac:dyDescent="0.25">
      <c r="A329" s="149"/>
      <c r="B329" s="128"/>
      <c r="C329" s="128"/>
      <c r="D329" s="128"/>
      <c r="H329" s="524"/>
      <c r="I329" s="524"/>
      <c r="J329" s="525"/>
      <c r="K329" s="524"/>
      <c r="L329" s="1098" t="s">
        <v>656</v>
      </c>
      <c r="M329" s="1099"/>
      <c r="N329" s="661">
        <f>SUMIF(M318:M327,"&lt;=31/12/2025",N318:N327)</f>
        <v>0</v>
      </c>
      <c r="O329" s="662">
        <f>SUMIF(M318:M327,"&lt;=31/12/2025",O318:O327)</f>
        <v>0</v>
      </c>
      <c r="P329" s="128"/>
      <c r="R329" s="128"/>
      <c r="S329" s="132"/>
      <c r="T329" s="603"/>
      <c r="U329" s="527"/>
    </row>
    <row r="330" spans="1:21" ht="15.75" thickBot="1" x14ac:dyDescent="0.3">
      <c r="A330" s="149"/>
      <c r="L330" s="1100" t="s">
        <v>659</v>
      </c>
      <c r="M330" s="1101"/>
      <c r="N330" s="663">
        <f>SUMIF(M318:M327,"&gt;31/12/2025",N318:N327)</f>
        <v>0</v>
      </c>
      <c r="O330" s="664">
        <f>SUMIF(M318:M327,"&gt;31/12/2025",O318:O327)</f>
        <v>0</v>
      </c>
      <c r="R330" s="128"/>
      <c r="S330" s="132"/>
      <c r="T330" s="603"/>
      <c r="U330" s="527"/>
    </row>
    <row r="331" spans="1:21" ht="15.75" thickBot="1" x14ac:dyDescent="0.3">
      <c r="A331" s="528"/>
      <c r="B331" s="529"/>
      <c r="C331" s="455"/>
      <c r="D331" s="455"/>
      <c r="E331" s="455"/>
      <c r="F331" s="529"/>
      <c r="G331" s="455"/>
      <c r="H331" s="455"/>
      <c r="I331" s="529"/>
      <c r="J331" s="529"/>
      <c r="K331" s="455"/>
      <c r="L331" s="455"/>
      <c r="M331" s="455"/>
      <c r="N331" s="455"/>
      <c r="O331" s="455"/>
      <c r="P331" s="455"/>
      <c r="Q331" s="455"/>
      <c r="R331" s="455"/>
      <c r="S331" s="530"/>
      <c r="T331" s="455"/>
      <c r="U331" s="531"/>
    </row>
    <row r="332" spans="1:21" ht="15.75" thickBot="1" x14ac:dyDescent="0.3">
      <c r="A332" s="502"/>
      <c r="B332" s="503"/>
      <c r="C332" s="504"/>
      <c r="D332" s="504"/>
      <c r="E332" s="504"/>
      <c r="F332" s="503"/>
      <c r="G332" s="504"/>
      <c r="H332" s="504"/>
      <c r="I332" s="503"/>
      <c r="J332" s="503"/>
      <c r="K332" s="504"/>
      <c r="L332" s="504"/>
      <c r="M332" s="504"/>
      <c r="N332" s="504"/>
      <c r="O332" s="504"/>
      <c r="P332" s="504"/>
      <c r="Q332" s="504"/>
      <c r="R332" s="504"/>
      <c r="S332" s="504"/>
      <c r="T332" s="504"/>
      <c r="U332" s="505"/>
    </row>
    <row r="333" spans="1:21" ht="28.5" thickBot="1" x14ac:dyDescent="0.3">
      <c r="A333" s="392" t="s">
        <v>9</v>
      </c>
      <c r="B333" s="1116" t="s">
        <v>158</v>
      </c>
      <c r="C333" s="1117"/>
      <c r="E333" s="1219" t="s">
        <v>342</v>
      </c>
      <c r="F333" s="1220"/>
      <c r="G333" s="1120">
        <f>VLOOKUP(B333,'EXTRAUrbano.Piano inv. forn '!$D$72:$AB$91,3,FALSE)</f>
        <v>0</v>
      </c>
      <c r="H333" s="1121"/>
      <c r="I333" s="115"/>
      <c r="J333" s="1219" t="s">
        <v>343</v>
      </c>
      <c r="K333" s="1220"/>
      <c r="L333" s="1120">
        <f>VLOOKUP(B333,'EXTRAUrbano.Piano inv. forn '!$D$72:$AB$91,4,FALSE)</f>
        <v>0</v>
      </c>
      <c r="M333" s="1121"/>
      <c r="O333" s="397" t="s">
        <v>344</v>
      </c>
      <c r="P333" s="506"/>
      <c r="R333" s="398" t="s">
        <v>345</v>
      </c>
      <c r="S333" s="1108"/>
      <c r="T333" s="1109"/>
      <c r="U333" s="507"/>
    </row>
    <row r="334" spans="1:21" ht="15.75" thickBot="1" x14ac:dyDescent="0.3">
      <c r="A334" s="149"/>
      <c r="B334" s="129"/>
      <c r="C334" s="129"/>
      <c r="E334" s="130"/>
      <c r="F334" s="130"/>
      <c r="G334" s="131"/>
      <c r="H334" s="131"/>
      <c r="I334" s="115"/>
      <c r="J334" s="130"/>
      <c r="K334" s="130"/>
      <c r="L334" s="131"/>
      <c r="M334" s="131"/>
      <c r="O334" s="132"/>
      <c r="R334" s="128"/>
      <c r="S334" s="501"/>
      <c r="U334" s="150"/>
    </row>
    <row r="335" spans="1:21" ht="41.25" customHeight="1" thickBot="1" x14ac:dyDescent="0.3">
      <c r="A335" s="1246" t="s">
        <v>346</v>
      </c>
      <c r="B335" s="1247"/>
      <c r="C335" s="1247"/>
      <c r="D335" s="1248"/>
      <c r="E335" s="1105">
        <f>VLOOKUP(B333,'EXTRAUrbano.Piano inv. forn '!$D$72:$AB$91,17,FALSE)</f>
        <v>0</v>
      </c>
      <c r="F335" s="1106"/>
      <c r="G335" s="1106"/>
      <c r="H335" s="1107"/>
      <c r="I335" s="115"/>
      <c r="J335" s="1249" t="s">
        <v>60</v>
      </c>
      <c r="K335" s="1250"/>
      <c r="L335" s="1105">
        <f>VLOOKUP(B333,'EXTRAUrbano.Piano inv. forn '!$D$72:$AB$91,19,FALSE)</f>
        <v>0</v>
      </c>
      <c r="M335" s="1107"/>
      <c r="N335" s="146"/>
      <c r="O335" s="398" t="s">
        <v>347</v>
      </c>
      <c r="P335" s="151">
        <f>L335+E335</f>
        <v>0</v>
      </c>
      <c r="R335" s="398" t="s">
        <v>348</v>
      </c>
      <c r="S335" s="1108"/>
      <c r="T335" s="1109"/>
      <c r="U335" s="150"/>
    </row>
    <row r="336" spans="1:21" ht="15.75" thickBot="1" x14ac:dyDescent="0.3">
      <c r="A336" s="152"/>
      <c r="B336" s="153"/>
      <c r="C336" s="153"/>
      <c r="D336" s="153"/>
      <c r="E336" s="154"/>
      <c r="F336" s="154"/>
      <c r="G336" s="154"/>
      <c r="H336" s="154"/>
      <c r="I336" s="115"/>
      <c r="J336" s="130"/>
      <c r="K336" s="130"/>
      <c r="L336" s="154"/>
      <c r="M336" s="154"/>
      <c r="N336" s="146"/>
      <c r="O336" s="128"/>
      <c r="P336" s="146"/>
      <c r="R336" s="128"/>
      <c r="S336" s="129"/>
      <c r="T336" s="129"/>
      <c r="U336" s="507"/>
    </row>
    <row r="337" spans="1:21" ht="60" x14ac:dyDescent="0.25">
      <c r="A337" s="1251" t="s">
        <v>349</v>
      </c>
      <c r="B337" s="1253" t="s">
        <v>350</v>
      </c>
      <c r="C337" s="1253" t="s">
        <v>351</v>
      </c>
      <c r="D337" s="393" t="s">
        <v>352</v>
      </c>
      <c r="E337" s="394" t="s">
        <v>353</v>
      </c>
      <c r="F337" s="393" t="s">
        <v>354</v>
      </c>
      <c r="G337" s="393" t="s">
        <v>355</v>
      </c>
      <c r="H337" s="395" t="s">
        <v>312</v>
      </c>
      <c r="I337" s="395" t="s">
        <v>356</v>
      </c>
      <c r="J337" s="395" t="s">
        <v>357</v>
      </c>
      <c r="K337" s="395" t="s">
        <v>358</v>
      </c>
      <c r="L337" s="395" t="s">
        <v>359</v>
      </c>
      <c r="M337" s="395" t="s">
        <v>360</v>
      </c>
      <c r="N337" s="395" t="s">
        <v>361</v>
      </c>
      <c r="O337" s="395" t="s">
        <v>362</v>
      </c>
      <c r="P337" s="395" t="s">
        <v>363</v>
      </c>
      <c r="Q337" s="395" t="s">
        <v>364</v>
      </c>
      <c r="R337" s="395" t="s">
        <v>365</v>
      </c>
      <c r="S337" s="395" t="s">
        <v>392</v>
      </c>
      <c r="T337" s="1255" t="s">
        <v>367</v>
      </c>
      <c r="U337" s="508"/>
    </row>
    <row r="338" spans="1:21" ht="48.75" thickBot="1" x14ac:dyDescent="0.3">
      <c r="A338" s="1252"/>
      <c r="B338" s="1254"/>
      <c r="C338" s="1254"/>
      <c r="D338" s="396" t="s">
        <v>368</v>
      </c>
      <c r="E338" s="396" t="s">
        <v>381</v>
      </c>
      <c r="F338" s="396" t="s">
        <v>370</v>
      </c>
      <c r="G338" s="396" t="s">
        <v>370</v>
      </c>
      <c r="H338" s="396" t="s">
        <v>87</v>
      </c>
      <c r="I338" s="396" t="s">
        <v>136</v>
      </c>
      <c r="J338" s="396" t="s">
        <v>371</v>
      </c>
      <c r="K338" s="396" t="s">
        <v>372</v>
      </c>
      <c r="L338" s="396" t="s">
        <v>373</v>
      </c>
      <c r="M338" s="396" t="s">
        <v>372</v>
      </c>
      <c r="N338" s="396" t="s">
        <v>374</v>
      </c>
      <c r="O338" s="396" t="s">
        <v>341</v>
      </c>
      <c r="P338" s="396" t="s">
        <v>375</v>
      </c>
      <c r="Q338" s="396" t="s">
        <v>376</v>
      </c>
      <c r="R338" s="396" t="s">
        <v>377</v>
      </c>
      <c r="S338" s="396" t="s">
        <v>377</v>
      </c>
      <c r="T338" s="1256"/>
      <c r="U338" s="508"/>
    </row>
    <row r="339" spans="1:21" x14ac:dyDescent="0.25">
      <c r="A339" s="1257" t="str">
        <f>B333</f>
        <v>EXTRA-urb.i.1</v>
      </c>
      <c r="B339" s="399">
        <v>1</v>
      </c>
      <c r="C339" s="208"/>
      <c r="D339" s="134"/>
      <c r="E339" s="134"/>
      <c r="F339" s="208"/>
      <c r="G339" s="510"/>
      <c r="H339" s="135"/>
      <c r="I339" s="511"/>
      <c r="J339" s="512"/>
      <c r="K339" s="513"/>
      <c r="L339" s="511"/>
      <c r="M339" s="513"/>
      <c r="N339" s="164"/>
      <c r="O339" s="164"/>
      <c r="P339" s="511"/>
      <c r="Q339" s="511"/>
      <c r="R339" s="511"/>
      <c r="S339" s="511"/>
      <c r="T339" s="514"/>
      <c r="U339" s="507"/>
    </row>
    <row r="340" spans="1:21" x14ac:dyDescent="0.25">
      <c r="A340" s="1257"/>
      <c r="B340" s="400">
        <v>2</v>
      </c>
      <c r="C340" s="133"/>
      <c r="D340" s="127"/>
      <c r="E340" s="127"/>
      <c r="F340" s="133"/>
      <c r="G340" s="515"/>
      <c r="H340" s="135"/>
      <c r="I340" s="495"/>
      <c r="J340" s="516"/>
      <c r="K340" s="517"/>
      <c r="L340" s="495"/>
      <c r="M340" s="517"/>
      <c r="N340" s="155"/>
      <c r="O340" s="155"/>
      <c r="P340" s="495"/>
      <c r="Q340" s="495" t="s">
        <v>378</v>
      </c>
      <c r="R340" s="495"/>
      <c r="S340" s="495"/>
      <c r="T340" s="518"/>
      <c r="U340" s="507"/>
    </row>
    <row r="341" spans="1:21" x14ac:dyDescent="0.25">
      <c r="A341" s="1257"/>
      <c r="B341" s="400">
        <v>3</v>
      </c>
      <c r="C341" s="133"/>
      <c r="D341" s="127"/>
      <c r="E341" s="127"/>
      <c r="F341" s="133"/>
      <c r="G341" s="515"/>
      <c r="H341" s="135"/>
      <c r="I341" s="495"/>
      <c r="J341" s="516"/>
      <c r="K341" s="517"/>
      <c r="L341" s="495"/>
      <c r="M341" s="517"/>
      <c r="N341" s="155"/>
      <c r="O341" s="155"/>
      <c r="P341" s="495"/>
      <c r="Q341" s="495"/>
      <c r="R341" s="495"/>
      <c r="S341" s="495"/>
      <c r="T341" s="518"/>
      <c r="U341" s="507"/>
    </row>
    <row r="342" spans="1:21" x14ac:dyDescent="0.25">
      <c r="A342" s="1257"/>
      <c r="B342" s="400">
        <v>4</v>
      </c>
      <c r="C342" s="133"/>
      <c r="D342" s="127"/>
      <c r="E342" s="127"/>
      <c r="F342" s="133"/>
      <c r="G342" s="515"/>
      <c r="H342" s="135"/>
      <c r="I342" s="495"/>
      <c r="J342" s="516"/>
      <c r="K342" s="517"/>
      <c r="L342" s="495"/>
      <c r="M342" s="517"/>
      <c r="N342" s="155"/>
      <c r="O342" s="155"/>
      <c r="P342" s="495"/>
      <c r="Q342" s="495"/>
      <c r="R342" s="495"/>
      <c r="S342" s="495"/>
      <c r="T342" s="518"/>
      <c r="U342" s="507"/>
    </row>
    <row r="343" spans="1:21" x14ac:dyDescent="0.25">
      <c r="A343" s="1257"/>
      <c r="B343" s="400">
        <v>5</v>
      </c>
      <c r="C343" s="133"/>
      <c r="D343" s="127"/>
      <c r="E343" s="127"/>
      <c r="F343" s="133"/>
      <c r="G343" s="515"/>
      <c r="H343" s="135"/>
      <c r="I343" s="495"/>
      <c r="J343" s="516"/>
      <c r="K343" s="517"/>
      <c r="L343" s="495"/>
      <c r="M343" s="517"/>
      <c r="N343" s="155"/>
      <c r="O343" s="155"/>
      <c r="P343" s="495"/>
      <c r="Q343" s="495"/>
      <c r="R343" s="495"/>
      <c r="S343" s="495"/>
      <c r="T343" s="518"/>
      <c r="U343" s="507"/>
    </row>
    <row r="344" spans="1:21" x14ac:dyDescent="0.25">
      <c r="A344" s="1257"/>
      <c r="B344" s="400">
        <v>6</v>
      </c>
      <c r="C344" s="133"/>
      <c r="D344" s="127"/>
      <c r="E344" s="127"/>
      <c r="F344" s="133"/>
      <c r="G344" s="515"/>
      <c r="H344" s="135"/>
      <c r="I344" s="495"/>
      <c r="J344" s="516"/>
      <c r="K344" s="517"/>
      <c r="L344" s="495"/>
      <c r="M344" s="517"/>
      <c r="N344" s="155"/>
      <c r="O344" s="155"/>
      <c r="P344" s="495"/>
      <c r="Q344" s="495"/>
      <c r="R344" s="495"/>
      <c r="S344" s="495"/>
      <c r="T344" s="518"/>
      <c r="U344" s="507"/>
    </row>
    <row r="345" spans="1:21" x14ac:dyDescent="0.25">
      <c r="A345" s="1257"/>
      <c r="B345" s="400">
        <v>7</v>
      </c>
      <c r="C345" s="133"/>
      <c r="D345" s="127"/>
      <c r="E345" s="127"/>
      <c r="F345" s="133"/>
      <c r="G345" s="515"/>
      <c r="H345" s="135"/>
      <c r="I345" s="495"/>
      <c r="J345" s="516"/>
      <c r="K345" s="517"/>
      <c r="L345" s="495"/>
      <c r="M345" s="517"/>
      <c r="N345" s="155"/>
      <c r="O345" s="155"/>
      <c r="P345" s="495"/>
      <c r="Q345" s="495"/>
      <c r="R345" s="495"/>
      <c r="S345" s="495"/>
      <c r="T345" s="518"/>
      <c r="U345" s="507"/>
    </row>
    <row r="346" spans="1:21" x14ac:dyDescent="0.25">
      <c r="A346" s="1257"/>
      <c r="B346" s="400">
        <v>8</v>
      </c>
      <c r="C346" s="133"/>
      <c r="D346" s="127"/>
      <c r="E346" s="127"/>
      <c r="F346" s="133"/>
      <c r="G346" s="515"/>
      <c r="H346" s="135"/>
      <c r="I346" s="495"/>
      <c r="J346" s="516"/>
      <c r="K346" s="517"/>
      <c r="L346" s="495"/>
      <c r="M346" s="517"/>
      <c r="N346" s="155"/>
      <c r="O346" s="155"/>
      <c r="P346" s="495"/>
      <c r="Q346" s="495"/>
      <c r="R346" s="495"/>
      <c r="S346" s="495"/>
      <c r="T346" s="518"/>
      <c r="U346" s="507"/>
    </row>
    <row r="347" spans="1:21" x14ac:dyDescent="0.25">
      <c r="A347" s="1257"/>
      <c r="B347" s="400">
        <v>9</v>
      </c>
      <c r="C347" s="133"/>
      <c r="D347" s="127"/>
      <c r="E347" s="127"/>
      <c r="F347" s="133"/>
      <c r="G347" s="515"/>
      <c r="H347" s="135"/>
      <c r="I347" s="495"/>
      <c r="J347" s="516"/>
      <c r="K347" s="517"/>
      <c r="L347" s="495"/>
      <c r="M347" s="517"/>
      <c r="N347" s="155"/>
      <c r="O347" s="155"/>
      <c r="P347" s="495"/>
      <c r="Q347" s="495"/>
      <c r="R347" s="495"/>
      <c r="S347" s="495"/>
      <c r="T347" s="518"/>
      <c r="U347" s="507"/>
    </row>
    <row r="348" spans="1:21" ht="15.75" thickBot="1" x14ac:dyDescent="0.3">
      <c r="A348" s="1258"/>
      <c r="B348" s="401">
        <v>10</v>
      </c>
      <c r="C348" s="148"/>
      <c r="D348" s="147"/>
      <c r="E348" s="147"/>
      <c r="F348" s="148"/>
      <c r="G348" s="519"/>
      <c r="H348" s="405"/>
      <c r="I348" s="520"/>
      <c r="J348" s="521"/>
      <c r="K348" s="522"/>
      <c r="L348" s="520"/>
      <c r="M348" s="522"/>
      <c r="N348" s="156"/>
      <c r="O348" s="156"/>
      <c r="P348" s="520"/>
      <c r="Q348" s="520"/>
      <c r="R348" s="520"/>
      <c r="S348" s="520"/>
      <c r="T348" s="523"/>
      <c r="U348" s="507"/>
    </row>
    <row r="349" spans="1:21" ht="25.5" thickBot="1" x14ac:dyDescent="0.3">
      <c r="A349" s="654"/>
      <c r="C349" s="655"/>
      <c r="D349" s="656"/>
      <c r="E349" s="484" t="s">
        <v>379</v>
      </c>
      <c r="F349" s="485">
        <f>COUNTA(F339:F348)</f>
        <v>0</v>
      </c>
      <c r="G349" s="486">
        <f>COUNTA(G339:G348)</f>
        <v>0</v>
      </c>
      <c r="H349" s="655"/>
      <c r="I349" s="501"/>
      <c r="J349" s="657"/>
      <c r="K349" s="658"/>
      <c r="L349" s="1096" t="s">
        <v>655</v>
      </c>
      <c r="M349" s="1097"/>
      <c r="N349" s="659">
        <f>SUM(N339:N348)</f>
        <v>0</v>
      </c>
      <c r="O349" s="660">
        <f>SUM(O339:O348)</f>
        <v>0</v>
      </c>
      <c r="P349" s="501"/>
      <c r="R349" s="128"/>
      <c r="S349" s="132"/>
      <c r="T349" s="603"/>
      <c r="U349" s="527"/>
    </row>
    <row r="350" spans="1:21" x14ac:dyDescent="0.25">
      <c r="A350" s="149"/>
      <c r="B350" s="128"/>
      <c r="C350" s="128"/>
      <c r="D350" s="128"/>
      <c r="H350" s="524"/>
      <c r="I350" s="524"/>
      <c r="J350" s="525"/>
      <c r="K350" s="524"/>
      <c r="L350" s="1098" t="s">
        <v>656</v>
      </c>
      <c r="M350" s="1099"/>
      <c r="N350" s="661">
        <f>SUMIF(M339:M348,"&lt;=31/12/2025",N339:N348)</f>
        <v>0</v>
      </c>
      <c r="O350" s="662">
        <f>SUMIF(M339:M348,"&lt;=31/12/2025",O339:O348)</f>
        <v>0</v>
      </c>
      <c r="P350" s="128"/>
      <c r="R350" s="128"/>
      <c r="S350" s="132"/>
      <c r="T350" s="603"/>
      <c r="U350" s="527"/>
    </row>
    <row r="351" spans="1:21" ht="15.75" thickBot="1" x14ac:dyDescent="0.3">
      <c r="A351" s="149"/>
      <c r="L351" s="1100" t="s">
        <v>659</v>
      </c>
      <c r="M351" s="1101"/>
      <c r="N351" s="663">
        <f>SUMIF(M339:M348,"&gt;31/12/2025",N339:N348)</f>
        <v>0</v>
      </c>
      <c r="O351" s="664">
        <f>SUMIF(M339:M348,"&gt;31/12/2025",O339:O348)</f>
        <v>0</v>
      </c>
      <c r="R351" s="128"/>
      <c r="S351" s="132"/>
      <c r="T351" s="603"/>
      <c r="U351" s="527"/>
    </row>
    <row r="352" spans="1:21" ht="15.75" thickBot="1" x14ac:dyDescent="0.3">
      <c r="A352" s="528"/>
      <c r="B352" s="529"/>
      <c r="C352" s="455"/>
      <c r="D352" s="455"/>
      <c r="E352" s="455"/>
      <c r="F352" s="529"/>
      <c r="G352" s="455"/>
      <c r="H352" s="455"/>
      <c r="I352" s="529"/>
      <c r="J352" s="529"/>
      <c r="K352" s="455"/>
      <c r="L352" s="455"/>
      <c r="M352" s="455"/>
      <c r="N352" s="455"/>
      <c r="O352" s="455"/>
      <c r="P352" s="455"/>
      <c r="Q352" s="455"/>
      <c r="R352" s="455"/>
      <c r="S352" s="530"/>
      <c r="T352" s="455"/>
      <c r="U352" s="531"/>
    </row>
    <row r="353" spans="1:21" ht="15.75" thickBot="1" x14ac:dyDescent="0.3">
      <c r="A353" s="502"/>
      <c r="B353" s="503"/>
      <c r="C353" s="504"/>
      <c r="D353" s="504"/>
      <c r="E353" s="504"/>
      <c r="F353" s="503"/>
      <c r="G353" s="504"/>
      <c r="H353" s="504"/>
      <c r="I353" s="503"/>
      <c r="J353" s="503"/>
      <c r="K353" s="504"/>
      <c r="L353" s="504"/>
      <c r="M353" s="504"/>
      <c r="N353" s="504"/>
      <c r="O353" s="504"/>
      <c r="P353" s="504"/>
      <c r="Q353" s="504"/>
      <c r="R353" s="504"/>
      <c r="S353" s="504"/>
      <c r="T353" s="504"/>
      <c r="U353" s="505"/>
    </row>
    <row r="354" spans="1:21" ht="28.5" thickBot="1" x14ac:dyDescent="0.3">
      <c r="A354" s="392" t="s">
        <v>9</v>
      </c>
      <c r="B354" s="1116" t="s">
        <v>158</v>
      </c>
      <c r="C354" s="1117"/>
      <c r="E354" s="1219" t="s">
        <v>342</v>
      </c>
      <c r="F354" s="1220"/>
      <c r="G354" s="1120">
        <f>VLOOKUP(B354,'EXTRAUrbano.Piano inv. forn '!$D$72:$AB$91,3,FALSE)</f>
        <v>0</v>
      </c>
      <c r="H354" s="1121"/>
      <c r="I354" s="115"/>
      <c r="J354" s="1219" t="s">
        <v>343</v>
      </c>
      <c r="K354" s="1220"/>
      <c r="L354" s="1120">
        <f>VLOOKUP(B354,'EXTRAUrbano.Piano inv. forn '!$D$72:$AB$91,4,FALSE)</f>
        <v>0</v>
      </c>
      <c r="M354" s="1121"/>
      <c r="O354" s="397" t="s">
        <v>344</v>
      </c>
      <c r="P354" s="506"/>
      <c r="R354" s="398" t="s">
        <v>345</v>
      </c>
      <c r="S354" s="1108"/>
      <c r="T354" s="1109"/>
      <c r="U354" s="507"/>
    </row>
    <row r="355" spans="1:21" ht="15.75" thickBot="1" x14ac:dyDescent="0.3">
      <c r="A355" s="149"/>
      <c r="B355" s="129"/>
      <c r="C355" s="129"/>
      <c r="E355" s="130"/>
      <c r="F355" s="130"/>
      <c r="G355" s="131"/>
      <c r="H355" s="131"/>
      <c r="I355" s="115"/>
      <c r="J355" s="130"/>
      <c r="K355" s="130"/>
      <c r="L355" s="131"/>
      <c r="M355" s="131"/>
      <c r="O355" s="132"/>
      <c r="R355" s="128"/>
      <c r="S355" s="501"/>
      <c r="U355" s="150"/>
    </row>
    <row r="356" spans="1:21" ht="42.75" customHeight="1" thickBot="1" x14ac:dyDescent="0.3">
      <c r="A356" s="1246" t="s">
        <v>346</v>
      </c>
      <c r="B356" s="1247"/>
      <c r="C356" s="1247"/>
      <c r="D356" s="1248"/>
      <c r="E356" s="1105">
        <f>VLOOKUP(B354,'EXTRAUrbano.Piano inv. forn '!$D$72:$AB$91,17,FALSE)</f>
        <v>0</v>
      </c>
      <c r="F356" s="1106"/>
      <c r="G356" s="1106"/>
      <c r="H356" s="1107"/>
      <c r="I356" s="115"/>
      <c r="J356" s="1249" t="s">
        <v>60</v>
      </c>
      <c r="K356" s="1250"/>
      <c r="L356" s="1105">
        <f>VLOOKUP(B354,'EXTRAUrbano.Piano inv. forn '!$D$72:$AB$91,19,FALSE)</f>
        <v>0</v>
      </c>
      <c r="M356" s="1107"/>
      <c r="N356" s="146"/>
      <c r="O356" s="398" t="s">
        <v>347</v>
      </c>
      <c r="P356" s="151">
        <f>L356+E356</f>
        <v>0</v>
      </c>
      <c r="R356" s="398" t="s">
        <v>348</v>
      </c>
      <c r="S356" s="1108"/>
      <c r="T356" s="1109"/>
      <c r="U356" s="150"/>
    </row>
    <row r="357" spans="1:21" ht="15.75" thickBot="1" x14ac:dyDescent="0.3">
      <c r="A357" s="152"/>
      <c r="B357" s="153"/>
      <c r="C357" s="153"/>
      <c r="D357" s="153"/>
      <c r="E357" s="154"/>
      <c r="F357" s="154"/>
      <c r="G357" s="154"/>
      <c r="H357" s="154"/>
      <c r="I357" s="115"/>
      <c r="J357" s="130"/>
      <c r="K357" s="130"/>
      <c r="L357" s="154"/>
      <c r="M357" s="154"/>
      <c r="N357" s="146"/>
      <c r="O357" s="128"/>
      <c r="P357" s="146"/>
      <c r="R357" s="128"/>
      <c r="S357" s="129"/>
      <c r="T357" s="129"/>
      <c r="U357" s="507"/>
    </row>
    <row r="358" spans="1:21" ht="60" x14ac:dyDescent="0.25">
      <c r="A358" s="1251" t="s">
        <v>349</v>
      </c>
      <c r="B358" s="1253" t="s">
        <v>350</v>
      </c>
      <c r="C358" s="1253" t="s">
        <v>351</v>
      </c>
      <c r="D358" s="393" t="s">
        <v>352</v>
      </c>
      <c r="E358" s="394" t="s">
        <v>353</v>
      </c>
      <c r="F358" s="393" t="s">
        <v>354</v>
      </c>
      <c r="G358" s="393" t="s">
        <v>355</v>
      </c>
      <c r="H358" s="395" t="s">
        <v>312</v>
      </c>
      <c r="I358" s="395" t="s">
        <v>356</v>
      </c>
      <c r="J358" s="395" t="s">
        <v>357</v>
      </c>
      <c r="K358" s="395" t="s">
        <v>358</v>
      </c>
      <c r="L358" s="395" t="s">
        <v>359</v>
      </c>
      <c r="M358" s="395" t="s">
        <v>360</v>
      </c>
      <c r="N358" s="395" t="s">
        <v>361</v>
      </c>
      <c r="O358" s="395" t="s">
        <v>362</v>
      </c>
      <c r="P358" s="395" t="s">
        <v>363</v>
      </c>
      <c r="Q358" s="395" t="s">
        <v>364</v>
      </c>
      <c r="R358" s="395" t="s">
        <v>365</v>
      </c>
      <c r="S358" s="395" t="s">
        <v>392</v>
      </c>
      <c r="T358" s="1255" t="s">
        <v>367</v>
      </c>
      <c r="U358" s="508"/>
    </row>
    <row r="359" spans="1:21" ht="48.75" thickBot="1" x14ac:dyDescent="0.3">
      <c r="A359" s="1252"/>
      <c r="B359" s="1254"/>
      <c r="C359" s="1254"/>
      <c r="D359" s="396" t="s">
        <v>368</v>
      </c>
      <c r="E359" s="396" t="s">
        <v>381</v>
      </c>
      <c r="F359" s="396" t="s">
        <v>370</v>
      </c>
      <c r="G359" s="396" t="s">
        <v>370</v>
      </c>
      <c r="H359" s="396" t="s">
        <v>87</v>
      </c>
      <c r="I359" s="396" t="s">
        <v>136</v>
      </c>
      <c r="J359" s="396" t="s">
        <v>371</v>
      </c>
      <c r="K359" s="396" t="s">
        <v>372</v>
      </c>
      <c r="L359" s="396" t="s">
        <v>373</v>
      </c>
      <c r="M359" s="396" t="s">
        <v>372</v>
      </c>
      <c r="N359" s="396" t="s">
        <v>374</v>
      </c>
      <c r="O359" s="396" t="s">
        <v>341</v>
      </c>
      <c r="P359" s="396" t="s">
        <v>375</v>
      </c>
      <c r="Q359" s="396" t="s">
        <v>376</v>
      </c>
      <c r="R359" s="396" t="s">
        <v>377</v>
      </c>
      <c r="S359" s="396" t="s">
        <v>377</v>
      </c>
      <c r="T359" s="1256"/>
      <c r="U359" s="508"/>
    </row>
    <row r="360" spans="1:21" x14ac:dyDescent="0.25">
      <c r="A360" s="1257" t="str">
        <f>B354</f>
        <v>EXTRA-urb.i.1</v>
      </c>
      <c r="B360" s="399">
        <v>1</v>
      </c>
      <c r="C360" s="208"/>
      <c r="D360" s="134"/>
      <c r="E360" s="134"/>
      <c r="F360" s="208"/>
      <c r="G360" s="510"/>
      <c r="H360" s="135"/>
      <c r="I360" s="511"/>
      <c r="J360" s="512"/>
      <c r="K360" s="513"/>
      <c r="L360" s="511"/>
      <c r="M360" s="513"/>
      <c r="N360" s="164"/>
      <c r="O360" s="164"/>
      <c r="P360" s="511"/>
      <c r="Q360" s="511"/>
      <c r="R360" s="511"/>
      <c r="S360" s="511"/>
      <c r="T360" s="514"/>
      <c r="U360" s="507"/>
    </row>
    <row r="361" spans="1:21" x14ac:dyDescent="0.25">
      <c r="A361" s="1257"/>
      <c r="B361" s="400">
        <v>2</v>
      </c>
      <c r="C361" s="133"/>
      <c r="D361" s="127"/>
      <c r="E361" s="127"/>
      <c r="F361" s="133"/>
      <c r="G361" s="515"/>
      <c r="H361" s="135"/>
      <c r="I361" s="495"/>
      <c r="J361" s="516"/>
      <c r="K361" s="517"/>
      <c r="L361" s="495"/>
      <c r="M361" s="517"/>
      <c r="N361" s="155"/>
      <c r="O361" s="155"/>
      <c r="P361" s="495"/>
      <c r="Q361" s="495" t="s">
        <v>378</v>
      </c>
      <c r="R361" s="495"/>
      <c r="S361" s="495"/>
      <c r="T361" s="518"/>
      <c r="U361" s="507"/>
    </row>
    <row r="362" spans="1:21" x14ac:dyDescent="0.25">
      <c r="A362" s="1257"/>
      <c r="B362" s="400">
        <v>3</v>
      </c>
      <c r="C362" s="133"/>
      <c r="D362" s="127"/>
      <c r="E362" s="127"/>
      <c r="F362" s="133"/>
      <c r="G362" s="515"/>
      <c r="H362" s="135"/>
      <c r="I362" s="495"/>
      <c r="J362" s="516"/>
      <c r="K362" s="517"/>
      <c r="L362" s="495"/>
      <c r="M362" s="517"/>
      <c r="N362" s="155"/>
      <c r="O362" s="155"/>
      <c r="P362" s="495"/>
      <c r="Q362" s="495"/>
      <c r="R362" s="495"/>
      <c r="S362" s="495"/>
      <c r="T362" s="518"/>
      <c r="U362" s="507"/>
    </row>
    <row r="363" spans="1:21" x14ac:dyDescent="0.25">
      <c r="A363" s="1257"/>
      <c r="B363" s="400">
        <v>4</v>
      </c>
      <c r="C363" s="133"/>
      <c r="D363" s="127"/>
      <c r="E363" s="127"/>
      <c r="F363" s="133"/>
      <c r="G363" s="515"/>
      <c r="H363" s="135"/>
      <c r="I363" s="495"/>
      <c r="J363" s="516"/>
      <c r="K363" s="517"/>
      <c r="L363" s="495"/>
      <c r="M363" s="517"/>
      <c r="N363" s="155"/>
      <c r="O363" s="155"/>
      <c r="P363" s="495"/>
      <c r="Q363" s="495"/>
      <c r="R363" s="495"/>
      <c r="S363" s="495"/>
      <c r="T363" s="518"/>
      <c r="U363" s="507"/>
    </row>
    <row r="364" spans="1:21" x14ac:dyDescent="0.25">
      <c r="A364" s="1257"/>
      <c r="B364" s="400">
        <v>5</v>
      </c>
      <c r="C364" s="133"/>
      <c r="D364" s="127"/>
      <c r="E364" s="127"/>
      <c r="F364" s="133"/>
      <c r="G364" s="515"/>
      <c r="H364" s="135"/>
      <c r="I364" s="495"/>
      <c r="J364" s="516"/>
      <c r="K364" s="517"/>
      <c r="L364" s="495"/>
      <c r="M364" s="517"/>
      <c r="N364" s="155"/>
      <c r="O364" s="155"/>
      <c r="P364" s="495"/>
      <c r="Q364" s="495"/>
      <c r="R364" s="495"/>
      <c r="S364" s="495"/>
      <c r="T364" s="518"/>
      <c r="U364" s="507"/>
    </row>
    <row r="365" spans="1:21" x14ac:dyDescent="0.25">
      <c r="A365" s="1257"/>
      <c r="B365" s="400">
        <v>6</v>
      </c>
      <c r="C365" s="133"/>
      <c r="D365" s="127"/>
      <c r="E365" s="127"/>
      <c r="F365" s="133"/>
      <c r="G365" s="515"/>
      <c r="H365" s="135"/>
      <c r="I365" s="495"/>
      <c r="J365" s="516"/>
      <c r="K365" s="517"/>
      <c r="L365" s="495"/>
      <c r="M365" s="517"/>
      <c r="N365" s="155"/>
      <c r="O365" s="155"/>
      <c r="P365" s="495"/>
      <c r="Q365" s="495"/>
      <c r="R365" s="495"/>
      <c r="S365" s="495"/>
      <c r="T365" s="518"/>
      <c r="U365" s="507"/>
    </row>
    <row r="366" spans="1:21" x14ac:dyDescent="0.25">
      <c r="A366" s="1257"/>
      <c r="B366" s="400">
        <v>7</v>
      </c>
      <c r="C366" s="133"/>
      <c r="D366" s="127"/>
      <c r="E366" s="127"/>
      <c r="F366" s="133"/>
      <c r="G366" s="515"/>
      <c r="H366" s="135"/>
      <c r="I366" s="495"/>
      <c r="J366" s="516"/>
      <c r="K366" s="517"/>
      <c r="L366" s="495"/>
      <c r="M366" s="517"/>
      <c r="N366" s="155"/>
      <c r="O366" s="155"/>
      <c r="P366" s="495"/>
      <c r="Q366" s="495"/>
      <c r="R366" s="495"/>
      <c r="S366" s="495"/>
      <c r="T366" s="518"/>
      <c r="U366" s="507"/>
    </row>
    <row r="367" spans="1:21" x14ac:dyDescent="0.25">
      <c r="A367" s="1257"/>
      <c r="B367" s="400">
        <v>8</v>
      </c>
      <c r="C367" s="133"/>
      <c r="D367" s="127"/>
      <c r="E367" s="127"/>
      <c r="F367" s="133"/>
      <c r="G367" s="515"/>
      <c r="H367" s="135"/>
      <c r="I367" s="495"/>
      <c r="J367" s="516"/>
      <c r="K367" s="517"/>
      <c r="L367" s="495"/>
      <c r="M367" s="517"/>
      <c r="N367" s="155"/>
      <c r="O367" s="155"/>
      <c r="P367" s="495"/>
      <c r="Q367" s="495"/>
      <c r="R367" s="495"/>
      <c r="S367" s="495"/>
      <c r="T367" s="518"/>
      <c r="U367" s="507"/>
    </row>
    <row r="368" spans="1:21" x14ac:dyDescent="0.25">
      <c r="A368" s="1257"/>
      <c r="B368" s="400">
        <v>9</v>
      </c>
      <c r="C368" s="133"/>
      <c r="D368" s="127"/>
      <c r="E368" s="127"/>
      <c r="F368" s="133"/>
      <c r="G368" s="515"/>
      <c r="H368" s="135"/>
      <c r="I368" s="495"/>
      <c r="J368" s="516"/>
      <c r="K368" s="517"/>
      <c r="L368" s="495"/>
      <c r="M368" s="517"/>
      <c r="N368" s="155"/>
      <c r="O368" s="155"/>
      <c r="P368" s="495"/>
      <c r="Q368" s="495"/>
      <c r="R368" s="495"/>
      <c r="S368" s="495"/>
      <c r="T368" s="518"/>
      <c r="U368" s="507"/>
    </row>
    <row r="369" spans="1:21" ht="15.75" thickBot="1" x14ac:dyDescent="0.3">
      <c r="A369" s="1258"/>
      <c r="B369" s="401">
        <v>10</v>
      </c>
      <c r="C369" s="148"/>
      <c r="D369" s="147"/>
      <c r="E369" s="147"/>
      <c r="F369" s="148"/>
      <c r="G369" s="519"/>
      <c r="H369" s="405"/>
      <c r="I369" s="520"/>
      <c r="J369" s="521"/>
      <c r="K369" s="522"/>
      <c r="L369" s="520"/>
      <c r="M369" s="522"/>
      <c r="N369" s="156"/>
      <c r="O369" s="156"/>
      <c r="P369" s="520"/>
      <c r="Q369" s="520"/>
      <c r="R369" s="520"/>
      <c r="S369" s="520"/>
      <c r="T369" s="523"/>
      <c r="U369" s="507"/>
    </row>
    <row r="370" spans="1:21" ht="25.5" thickBot="1" x14ac:dyDescent="0.3">
      <c r="A370" s="654"/>
      <c r="C370" s="655"/>
      <c r="D370" s="656"/>
      <c r="E370" s="484" t="s">
        <v>379</v>
      </c>
      <c r="F370" s="485">
        <f>COUNTA(F360:F369)</f>
        <v>0</v>
      </c>
      <c r="G370" s="486">
        <f>COUNTA(G360:G369)</f>
        <v>0</v>
      </c>
      <c r="H370" s="655"/>
      <c r="I370" s="501"/>
      <c r="J370" s="657"/>
      <c r="K370" s="658"/>
      <c r="L370" s="1096" t="s">
        <v>655</v>
      </c>
      <c r="M370" s="1097"/>
      <c r="N370" s="659">
        <f>SUM(N360:N369)</f>
        <v>0</v>
      </c>
      <c r="O370" s="660">
        <f>SUM(O360:O369)</f>
        <v>0</v>
      </c>
      <c r="P370" s="501"/>
      <c r="R370" s="128"/>
      <c r="S370" s="132"/>
      <c r="T370" s="603"/>
      <c r="U370" s="527"/>
    </row>
    <row r="371" spans="1:21" x14ac:dyDescent="0.25">
      <c r="A371" s="149"/>
      <c r="B371" s="128"/>
      <c r="C371" s="128"/>
      <c r="D371" s="128"/>
      <c r="H371" s="524"/>
      <c r="I371" s="524"/>
      <c r="J371" s="525"/>
      <c r="K371" s="524"/>
      <c r="L371" s="1098" t="s">
        <v>656</v>
      </c>
      <c r="M371" s="1099"/>
      <c r="N371" s="661">
        <f>SUMIF(M360:M369,"&lt;=31/12/2025",N360:N369)</f>
        <v>0</v>
      </c>
      <c r="O371" s="662">
        <f>SUMIF(M360:M369,"&lt;=31/12/2025",O360:O369)</f>
        <v>0</v>
      </c>
      <c r="P371" s="128"/>
      <c r="R371" s="128"/>
      <c r="S371" s="132"/>
      <c r="T371" s="603"/>
      <c r="U371" s="527"/>
    </row>
    <row r="372" spans="1:21" ht="15.75" thickBot="1" x14ac:dyDescent="0.3">
      <c r="A372" s="149"/>
      <c r="L372" s="1100" t="s">
        <v>659</v>
      </c>
      <c r="M372" s="1101"/>
      <c r="N372" s="663">
        <f>SUMIF(M360:M369,"&gt;31/12/2025",N360:N369)</f>
        <v>0</v>
      </c>
      <c r="O372" s="664">
        <f>SUMIF(M360:M369,"&gt;31/12/2025",O360:O369)</f>
        <v>0</v>
      </c>
      <c r="R372" s="128"/>
      <c r="S372" s="132"/>
      <c r="T372" s="603"/>
      <c r="U372" s="527"/>
    </row>
    <row r="373" spans="1:21" ht="15.75" thickBot="1" x14ac:dyDescent="0.3">
      <c r="A373" s="528"/>
      <c r="B373" s="529"/>
      <c r="C373" s="455"/>
      <c r="D373" s="455"/>
      <c r="E373" s="455"/>
      <c r="F373" s="529"/>
      <c r="G373" s="455"/>
      <c r="H373" s="455"/>
      <c r="I373" s="529"/>
      <c r="J373" s="529"/>
      <c r="K373" s="455"/>
      <c r="L373" s="455"/>
      <c r="M373" s="455"/>
      <c r="N373" s="455"/>
      <c r="O373" s="455"/>
      <c r="P373" s="455"/>
      <c r="Q373" s="455"/>
      <c r="R373" s="455"/>
      <c r="S373" s="530"/>
      <c r="T373" s="455"/>
      <c r="U373" s="531"/>
    </row>
    <row r="374" spans="1:21" ht="15.75" thickBot="1" x14ac:dyDescent="0.3">
      <c r="A374" s="502"/>
      <c r="B374" s="503"/>
      <c r="C374" s="504"/>
      <c r="D374" s="504"/>
      <c r="E374" s="504"/>
      <c r="F374" s="503"/>
      <c r="G374" s="504"/>
      <c r="H374" s="504"/>
      <c r="I374" s="503"/>
      <c r="J374" s="503"/>
      <c r="K374" s="504"/>
      <c r="L374" s="504"/>
      <c r="M374" s="504"/>
      <c r="N374" s="504"/>
      <c r="O374" s="504"/>
      <c r="P374" s="504"/>
      <c r="Q374" s="504"/>
      <c r="R374" s="504"/>
      <c r="S374" s="504"/>
      <c r="T374" s="504"/>
      <c r="U374" s="505"/>
    </row>
    <row r="375" spans="1:21" ht="28.5" thickBot="1" x14ac:dyDescent="0.3">
      <c r="A375" s="392" t="s">
        <v>9</v>
      </c>
      <c r="B375" s="1116" t="s">
        <v>158</v>
      </c>
      <c r="C375" s="1117"/>
      <c r="E375" s="1219" t="s">
        <v>342</v>
      </c>
      <c r="F375" s="1220"/>
      <c r="G375" s="1120">
        <f>VLOOKUP(B375,'EXTRAUrbano.Piano inv. forn '!$D$72:$AB$91,3,FALSE)</f>
        <v>0</v>
      </c>
      <c r="H375" s="1121"/>
      <c r="I375" s="115"/>
      <c r="J375" s="1219" t="s">
        <v>343</v>
      </c>
      <c r="K375" s="1220"/>
      <c r="L375" s="1120">
        <f>VLOOKUP(B375,'EXTRAUrbano.Piano inv. forn '!$D$72:$AB$91,4,FALSE)</f>
        <v>0</v>
      </c>
      <c r="M375" s="1121"/>
      <c r="O375" s="397" t="s">
        <v>344</v>
      </c>
      <c r="P375" s="506"/>
      <c r="R375" s="398" t="s">
        <v>345</v>
      </c>
      <c r="S375" s="1108"/>
      <c r="T375" s="1109"/>
      <c r="U375" s="507"/>
    </row>
    <row r="376" spans="1:21" ht="15.75" thickBot="1" x14ac:dyDescent="0.3">
      <c r="A376" s="149"/>
      <c r="B376" s="129"/>
      <c r="C376" s="129"/>
      <c r="E376" s="130"/>
      <c r="F376" s="130"/>
      <c r="G376" s="131"/>
      <c r="H376" s="131"/>
      <c r="I376" s="115"/>
      <c r="J376" s="130"/>
      <c r="K376" s="130"/>
      <c r="L376" s="131"/>
      <c r="M376" s="131"/>
      <c r="O376" s="132"/>
      <c r="R376" s="128"/>
      <c r="S376" s="501"/>
      <c r="U376" s="150"/>
    </row>
    <row r="377" spans="1:21" ht="36" customHeight="1" thickBot="1" x14ac:dyDescent="0.3">
      <c r="A377" s="1246" t="s">
        <v>346</v>
      </c>
      <c r="B377" s="1247"/>
      <c r="C377" s="1247"/>
      <c r="D377" s="1248"/>
      <c r="E377" s="1105">
        <f>VLOOKUP(B375,'EXTRAUrbano.Piano inv. forn '!$D$72:$AB$91,17,FALSE)</f>
        <v>0</v>
      </c>
      <c r="F377" s="1106"/>
      <c r="G377" s="1106"/>
      <c r="H377" s="1107"/>
      <c r="I377" s="115"/>
      <c r="J377" s="1249" t="s">
        <v>60</v>
      </c>
      <c r="K377" s="1250"/>
      <c r="L377" s="1105">
        <f>VLOOKUP(B375,'EXTRAUrbano.Piano inv. forn '!$D$72:$AB$91,19,FALSE)</f>
        <v>0</v>
      </c>
      <c r="M377" s="1107"/>
      <c r="N377" s="146"/>
      <c r="O377" s="398" t="s">
        <v>347</v>
      </c>
      <c r="P377" s="151">
        <f>L377+E377</f>
        <v>0</v>
      </c>
      <c r="R377" s="398" t="s">
        <v>348</v>
      </c>
      <c r="S377" s="1108"/>
      <c r="T377" s="1109"/>
      <c r="U377" s="150"/>
    </row>
    <row r="378" spans="1:21" ht="15.75" thickBot="1" x14ac:dyDescent="0.3">
      <c r="A378" s="152"/>
      <c r="B378" s="153"/>
      <c r="C378" s="153"/>
      <c r="D378" s="153"/>
      <c r="E378" s="154"/>
      <c r="F378" s="154"/>
      <c r="G378" s="154"/>
      <c r="H378" s="154"/>
      <c r="I378" s="115"/>
      <c r="J378" s="130"/>
      <c r="K378" s="130"/>
      <c r="L378" s="154"/>
      <c r="M378" s="154"/>
      <c r="N378" s="146"/>
      <c r="O378" s="128"/>
      <c r="P378" s="146"/>
      <c r="R378" s="128"/>
      <c r="S378" s="129"/>
      <c r="T378" s="129"/>
      <c r="U378" s="507"/>
    </row>
    <row r="379" spans="1:21" ht="60" x14ac:dyDescent="0.25">
      <c r="A379" s="1251" t="s">
        <v>349</v>
      </c>
      <c r="B379" s="1253" t="s">
        <v>350</v>
      </c>
      <c r="C379" s="1253" t="s">
        <v>351</v>
      </c>
      <c r="D379" s="393" t="s">
        <v>352</v>
      </c>
      <c r="E379" s="394" t="s">
        <v>353</v>
      </c>
      <c r="F379" s="393" t="s">
        <v>354</v>
      </c>
      <c r="G379" s="393" t="s">
        <v>355</v>
      </c>
      <c r="H379" s="395" t="s">
        <v>312</v>
      </c>
      <c r="I379" s="395" t="s">
        <v>356</v>
      </c>
      <c r="J379" s="395" t="s">
        <v>357</v>
      </c>
      <c r="K379" s="395" t="s">
        <v>358</v>
      </c>
      <c r="L379" s="395" t="s">
        <v>359</v>
      </c>
      <c r="M379" s="395" t="s">
        <v>360</v>
      </c>
      <c r="N379" s="395" t="s">
        <v>361</v>
      </c>
      <c r="O379" s="395" t="s">
        <v>362</v>
      </c>
      <c r="P379" s="395" t="s">
        <v>363</v>
      </c>
      <c r="Q379" s="395" t="s">
        <v>364</v>
      </c>
      <c r="R379" s="395" t="s">
        <v>365</v>
      </c>
      <c r="S379" s="395" t="s">
        <v>392</v>
      </c>
      <c r="T379" s="1255" t="s">
        <v>367</v>
      </c>
      <c r="U379" s="508"/>
    </row>
    <row r="380" spans="1:21" ht="48.75" thickBot="1" x14ac:dyDescent="0.3">
      <c r="A380" s="1252"/>
      <c r="B380" s="1254"/>
      <c r="C380" s="1254"/>
      <c r="D380" s="396" t="s">
        <v>368</v>
      </c>
      <c r="E380" s="396" t="s">
        <v>381</v>
      </c>
      <c r="F380" s="396" t="s">
        <v>370</v>
      </c>
      <c r="G380" s="396" t="s">
        <v>370</v>
      </c>
      <c r="H380" s="396" t="s">
        <v>87</v>
      </c>
      <c r="I380" s="396" t="s">
        <v>136</v>
      </c>
      <c r="J380" s="396" t="s">
        <v>371</v>
      </c>
      <c r="K380" s="396" t="s">
        <v>372</v>
      </c>
      <c r="L380" s="396" t="s">
        <v>373</v>
      </c>
      <c r="M380" s="396" t="s">
        <v>372</v>
      </c>
      <c r="N380" s="396" t="s">
        <v>374</v>
      </c>
      <c r="O380" s="396" t="s">
        <v>341</v>
      </c>
      <c r="P380" s="396" t="s">
        <v>375</v>
      </c>
      <c r="Q380" s="396" t="s">
        <v>376</v>
      </c>
      <c r="R380" s="396" t="s">
        <v>377</v>
      </c>
      <c r="S380" s="396" t="s">
        <v>377</v>
      </c>
      <c r="T380" s="1256"/>
      <c r="U380" s="508"/>
    </row>
    <row r="381" spans="1:21" x14ac:dyDescent="0.25">
      <c r="A381" s="1257" t="str">
        <f>B375</f>
        <v>EXTRA-urb.i.1</v>
      </c>
      <c r="B381" s="399">
        <v>1</v>
      </c>
      <c r="C381" s="208"/>
      <c r="D381" s="134"/>
      <c r="E381" s="134"/>
      <c r="F381" s="208"/>
      <c r="G381" s="510"/>
      <c r="H381" s="135"/>
      <c r="I381" s="511"/>
      <c r="J381" s="512"/>
      <c r="K381" s="513"/>
      <c r="L381" s="511"/>
      <c r="M381" s="513"/>
      <c r="N381" s="164"/>
      <c r="O381" s="164"/>
      <c r="P381" s="511"/>
      <c r="Q381" s="511"/>
      <c r="R381" s="511"/>
      <c r="S381" s="511"/>
      <c r="T381" s="514"/>
      <c r="U381" s="507"/>
    </row>
    <row r="382" spans="1:21" x14ac:dyDescent="0.25">
      <c r="A382" s="1257"/>
      <c r="B382" s="400">
        <v>2</v>
      </c>
      <c r="C382" s="133"/>
      <c r="D382" s="127"/>
      <c r="E382" s="127"/>
      <c r="F382" s="133"/>
      <c r="G382" s="515"/>
      <c r="H382" s="135"/>
      <c r="I382" s="495"/>
      <c r="J382" s="516"/>
      <c r="K382" s="517"/>
      <c r="L382" s="495"/>
      <c r="M382" s="517"/>
      <c r="N382" s="155"/>
      <c r="O382" s="155"/>
      <c r="P382" s="495"/>
      <c r="Q382" s="495" t="s">
        <v>378</v>
      </c>
      <c r="R382" s="495"/>
      <c r="S382" s="495"/>
      <c r="T382" s="518"/>
      <c r="U382" s="507"/>
    </row>
    <row r="383" spans="1:21" x14ac:dyDescent="0.25">
      <c r="A383" s="1257"/>
      <c r="B383" s="400">
        <v>3</v>
      </c>
      <c r="C383" s="133"/>
      <c r="D383" s="127"/>
      <c r="E383" s="127"/>
      <c r="F383" s="133"/>
      <c r="G383" s="515"/>
      <c r="H383" s="135"/>
      <c r="I383" s="495"/>
      <c r="J383" s="516"/>
      <c r="K383" s="517"/>
      <c r="L383" s="495"/>
      <c r="M383" s="517"/>
      <c r="N383" s="155"/>
      <c r="O383" s="155"/>
      <c r="P383" s="495"/>
      <c r="Q383" s="495"/>
      <c r="R383" s="495"/>
      <c r="S383" s="495"/>
      <c r="T383" s="518"/>
      <c r="U383" s="507"/>
    </row>
    <row r="384" spans="1:21" x14ac:dyDescent="0.25">
      <c r="A384" s="1257"/>
      <c r="B384" s="400">
        <v>4</v>
      </c>
      <c r="C384" s="133"/>
      <c r="D384" s="127"/>
      <c r="E384" s="127"/>
      <c r="F384" s="133"/>
      <c r="G384" s="515"/>
      <c r="H384" s="135"/>
      <c r="I384" s="495"/>
      <c r="J384" s="516"/>
      <c r="K384" s="517"/>
      <c r="L384" s="495"/>
      <c r="M384" s="517"/>
      <c r="N384" s="155"/>
      <c r="O384" s="155"/>
      <c r="P384" s="495"/>
      <c r="Q384" s="495"/>
      <c r="R384" s="495"/>
      <c r="S384" s="495"/>
      <c r="T384" s="518"/>
      <c r="U384" s="507"/>
    </row>
    <row r="385" spans="1:21" x14ac:dyDescent="0.25">
      <c r="A385" s="1257"/>
      <c r="B385" s="400">
        <v>5</v>
      </c>
      <c r="C385" s="133"/>
      <c r="D385" s="127"/>
      <c r="E385" s="127"/>
      <c r="F385" s="133"/>
      <c r="G385" s="515"/>
      <c r="H385" s="135"/>
      <c r="I385" s="495"/>
      <c r="J385" s="516"/>
      <c r="K385" s="517"/>
      <c r="L385" s="495"/>
      <c r="M385" s="517"/>
      <c r="N385" s="155"/>
      <c r="O385" s="155"/>
      <c r="P385" s="495"/>
      <c r="Q385" s="495"/>
      <c r="R385" s="495"/>
      <c r="S385" s="495"/>
      <c r="T385" s="518"/>
      <c r="U385" s="507"/>
    </row>
    <row r="386" spans="1:21" x14ac:dyDescent="0.25">
      <c r="A386" s="1257"/>
      <c r="B386" s="400">
        <v>6</v>
      </c>
      <c r="C386" s="133"/>
      <c r="D386" s="127"/>
      <c r="E386" s="127"/>
      <c r="F386" s="133"/>
      <c r="G386" s="515"/>
      <c r="H386" s="135"/>
      <c r="I386" s="495"/>
      <c r="J386" s="516"/>
      <c r="K386" s="517"/>
      <c r="L386" s="495"/>
      <c r="M386" s="517"/>
      <c r="N386" s="155"/>
      <c r="O386" s="155"/>
      <c r="P386" s="495"/>
      <c r="Q386" s="495"/>
      <c r="R386" s="495"/>
      <c r="S386" s="495"/>
      <c r="T386" s="518"/>
      <c r="U386" s="507"/>
    </row>
    <row r="387" spans="1:21" x14ac:dyDescent="0.25">
      <c r="A387" s="1257"/>
      <c r="B387" s="400">
        <v>7</v>
      </c>
      <c r="C387" s="133"/>
      <c r="D387" s="127"/>
      <c r="E387" s="127"/>
      <c r="F387" s="133"/>
      <c r="G387" s="515"/>
      <c r="H387" s="135"/>
      <c r="I387" s="495"/>
      <c r="J387" s="516"/>
      <c r="K387" s="517"/>
      <c r="L387" s="495"/>
      <c r="M387" s="517"/>
      <c r="N387" s="155"/>
      <c r="O387" s="155"/>
      <c r="P387" s="495"/>
      <c r="Q387" s="495"/>
      <c r="R387" s="495"/>
      <c r="S387" s="495"/>
      <c r="T387" s="518"/>
      <c r="U387" s="507"/>
    </row>
    <row r="388" spans="1:21" x14ac:dyDescent="0.25">
      <c r="A388" s="1257"/>
      <c r="B388" s="400">
        <v>8</v>
      </c>
      <c r="C388" s="133"/>
      <c r="D388" s="127"/>
      <c r="E388" s="127"/>
      <c r="F388" s="133"/>
      <c r="G388" s="515"/>
      <c r="H388" s="135"/>
      <c r="I388" s="495"/>
      <c r="J388" s="516"/>
      <c r="K388" s="517"/>
      <c r="L388" s="495"/>
      <c r="M388" s="517"/>
      <c r="N388" s="155"/>
      <c r="O388" s="155"/>
      <c r="P388" s="495"/>
      <c r="Q388" s="495"/>
      <c r="R388" s="495"/>
      <c r="S388" s="495"/>
      <c r="T388" s="518"/>
      <c r="U388" s="507"/>
    </row>
    <row r="389" spans="1:21" x14ac:dyDescent="0.25">
      <c r="A389" s="1257"/>
      <c r="B389" s="400">
        <v>9</v>
      </c>
      <c r="C389" s="133"/>
      <c r="D389" s="127"/>
      <c r="E389" s="127"/>
      <c r="F389" s="133"/>
      <c r="G389" s="515"/>
      <c r="H389" s="135"/>
      <c r="I389" s="495"/>
      <c r="J389" s="516"/>
      <c r="K389" s="517"/>
      <c r="L389" s="495"/>
      <c r="M389" s="517"/>
      <c r="N389" s="155"/>
      <c r="O389" s="155"/>
      <c r="P389" s="495"/>
      <c r="Q389" s="495"/>
      <c r="R389" s="495"/>
      <c r="S389" s="495"/>
      <c r="T389" s="518"/>
      <c r="U389" s="507"/>
    </row>
    <row r="390" spans="1:21" ht="15.75" thickBot="1" x14ac:dyDescent="0.3">
      <c r="A390" s="1258"/>
      <c r="B390" s="401">
        <v>10</v>
      </c>
      <c r="C390" s="148"/>
      <c r="D390" s="147"/>
      <c r="E390" s="147"/>
      <c r="F390" s="148"/>
      <c r="G390" s="519"/>
      <c r="H390" s="405"/>
      <c r="I390" s="520"/>
      <c r="J390" s="521"/>
      <c r="K390" s="522"/>
      <c r="L390" s="520"/>
      <c r="M390" s="522"/>
      <c r="N390" s="156"/>
      <c r="O390" s="156"/>
      <c r="P390" s="520"/>
      <c r="Q390" s="520"/>
      <c r="R390" s="520"/>
      <c r="S390" s="520"/>
      <c r="T390" s="523"/>
      <c r="U390" s="507"/>
    </row>
    <row r="391" spans="1:21" ht="25.5" thickBot="1" x14ac:dyDescent="0.3">
      <c r="A391" s="654"/>
      <c r="C391" s="655"/>
      <c r="D391" s="656"/>
      <c r="E391" s="484" t="s">
        <v>379</v>
      </c>
      <c r="F391" s="485">
        <f>COUNTA(F381:F390)</f>
        <v>0</v>
      </c>
      <c r="G391" s="486">
        <f>COUNTA(G381:G390)</f>
        <v>0</v>
      </c>
      <c r="H391" s="655"/>
      <c r="I391" s="501"/>
      <c r="J391" s="657"/>
      <c r="K391" s="658"/>
      <c r="L391" s="1096" t="s">
        <v>655</v>
      </c>
      <c r="M391" s="1097"/>
      <c r="N391" s="659">
        <f>SUM(N381:N390)</f>
        <v>0</v>
      </c>
      <c r="O391" s="660">
        <f>SUM(O381:O390)</f>
        <v>0</v>
      </c>
      <c r="P391" s="501"/>
      <c r="R391" s="128"/>
      <c r="S391" s="132"/>
      <c r="T391" s="603"/>
      <c r="U391" s="527"/>
    </row>
    <row r="392" spans="1:21" x14ac:dyDescent="0.25">
      <c r="A392" s="149"/>
      <c r="B392" s="128"/>
      <c r="C392" s="128"/>
      <c r="D392" s="128"/>
      <c r="H392" s="524"/>
      <c r="I392" s="524"/>
      <c r="J392" s="525"/>
      <c r="K392" s="524"/>
      <c r="L392" s="1098" t="s">
        <v>656</v>
      </c>
      <c r="M392" s="1099"/>
      <c r="N392" s="661">
        <f>SUMIF(M381:M390,"&lt;=31/12/2025",N381:N390)</f>
        <v>0</v>
      </c>
      <c r="O392" s="662">
        <f>SUMIF(M381:M390,"&lt;=31/12/2025",O381:O390)</f>
        <v>0</v>
      </c>
      <c r="P392" s="128"/>
      <c r="R392" s="128"/>
      <c r="S392" s="132"/>
      <c r="T392" s="603"/>
      <c r="U392" s="527"/>
    </row>
    <row r="393" spans="1:21" ht="15.75" thickBot="1" x14ac:dyDescent="0.3">
      <c r="A393" s="149"/>
      <c r="L393" s="1100" t="s">
        <v>659</v>
      </c>
      <c r="M393" s="1101"/>
      <c r="N393" s="663">
        <f>SUMIF(M381:M390,"&gt;31/12/2025",N381:N390)</f>
        <v>0</v>
      </c>
      <c r="O393" s="664">
        <f>SUMIF(M381:M390,"&gt;31/12/2025",O381:O390)</f>
        <v>0</v>
      </c>
      <c r="R393" s="128"/>
      <c r="S393" s="132"/>
      <c r="T393" s="603"/>
      <c r="U393" s="527"/>
    </row>
    <row r="394" spans="1:21" ht="15.75" thickBot="1" x14ac:dyDescent="0.3">
      <c r="A394" s="528"/>
      <c r="B394" s="529"/>
      <c r="C394" s="455"/>
      <c r="D394" s="455"/>
      <c r="E394" s="455"/>
      <c r="F394" s="529"/>
      <c r="G394" s="455"/>
      <c r="H394" s="455"/>
      <c r="I394" s="529"/>
      <c r="J394" s="529"/>
      <c r="K394" s="455"/>
      <c r="L394" s="455"/>
      <c r="M394" s="455"/>
      <c r="N394" s="455"/>
      <c r="O394" s="455"/>
      <c r="P394" s="455"/>
      <c r="Q394" s="455"/>
      <c r="R394" s="455"/>
      <c r="S394" s="530"/>
      <c r="T394" s="455"/>
      <c r="U394" s="531"/>
    </row>
    <row r="395" spans="1:21" ht="15.75" thickBot="1" x14ac:dyDescent="0.3">
      <c r="A395" s="502"/>
      <c r="B395" s="503"/>
      <c r="C395" s="504"/>
      <c r="D395" s="504"/>
      <c r="E395" s="504"/>
      <c r="F395" s="503"/>
      <c r="G395" s="504"/>
      <c r="H395" s="504"/>
      <c r="I395" s="503"/>
      <c r="J395" s="503"/>
      <c r="K395" s="504"/>
      <c r="L395" s="504"/>
      <c r="M395" s="504"/>
      <c r="N395" s="504"/>
      <c r="O395" s="504"/>
      <c r="P395" s="504"/>
      <c r="Q395" s="504"/>
      <c r="R395" s="504"/>
      <c r="S395" s="504"/>
      <c r="T395" s="504"/>
      <c r="U395" s="505"/>
    </row>
    <row r="396" spans="1:21" ht="28.5" thickBot="1" x14ac:dyDescent="0.3">
      <c r="A396" s="392" t="s">
        <v>9</v>
      </c>
      <c r="B396" s="1116" t="s">
        <v>158</v>
      </c>
      <c r="C396" s="1117"/>
      <c r="E396" s="1219" t="s">
        <v>342</v>
      </c>
      <c r="F396" s="1220"/>
      <c r="G396" s="1120">
        <f>VLOOKUP(B396,'EXTRAUrbano.Piano inv. forn '!$D$72:$AB$91,3,FALSE)</f>
        <v>0</v>
      </c>
      <c r="H396" s="1121"/>
      <c r="I396" s="115"/>
      <c r="J396" s="1219" t="s">
        <v>343</v>
      </c>
      <c r="K396" s="1220"/>
      <c r="L396" s="1120">
        <f>VLOOKUP(B396,'EXTRAUrbano.Piano inv. forn '!$D$72:$AB$91,4,FALSE)</f>
        <v>0</v>
      </c>
      <c r="M396" s="1121"/>
      <c r="O396" s="397" t="s">
        <v>344</v>
      </c>
      <c r="P396" s="506"/>
      <c r="R396" s="398" t="s">
        <v>345</v>
      </c>
      <c r="S396" s="1108"/>
      <c r="T396" s="1109"/>
      <c r="U396" s="507"/>
    </row>
    <row r="397" spans="1:21" ht="15.75" thickBot="1" x14ac:dyDescent="0.3">
      <c r="A397" s="149"/>
      <c r="B397" s="129"/>
      <c r="C397" s="129"/>
      <c r="E397" s="130"/>
      <c r="F397" s="130"/>
      <c r="G397" s="131"/>
      <c r="H397" s="131"/>
      <c r="I397" s="115"/>
      <c r="J397" s="130"/>
      <c r="K397" s="130"/>
      <c r="L397" s="131"/>
      <c r="M397" s="131"/>
      <c r="O397" s="132"/>
      <c r="R397" s="128"/>
      <c r="S397" s="501"/>
      <c r="U397" s="150"/>
    </row>
    <row r="398" spans="1:21" ht="36" customHeight="1" thickBot="1" x14ac:dyDescent="0.3">
      <c r="A398" s="1246" t="s">
        <v>346</v>
      </c>
      <c r="B398" s="1247"/>
      <c r="C398" s="1247"/>
      <c r="D398" s="1248"/>
      <c r="E398" s="1105">
        <f>VLOOKUP(B396,'EXTRAUrbano.Piano inv. forn '!$D$72:$AB$91,17,FALSE)</f>
        <v>0</v>
      </c>
      <c r="F398" s="1106"/>
      <c r="G398" s="1106"/>
      <c r="H398" s="1107"/>
      <c r="I398" s="115"/>
      <c r="J398" s="1249" t="s">
        <v>60</v>
      </c>
      <c r="K398" s="1250"/>
      <c r="L398" s="1105">
        <f>VLOOKUP(B396,'EXTRAUrbano.Piano inv. forn '!$D$72:$AB$91,19,FALSE)</f>
        <v>0</v>
      </c>
      <c r="M398" s="1107"/>
      <c r="N398" s="146"/>
      <c r="O398" s="398" t="s">
        <v>347</v>
      </c>
      <c r="P398" s="151">
        <f>L398+E398</f>
        <v>0</v>
      </c>
      <c r="R398" s="398" t="s">
        <v>348</v>
      </c>
      <c r="S398" s="1108"/>
      <c r="T398" s="1109"/>
      <c r="U398" s="150"/>
    </row>
    <row r="399" spans="1:21" ht="15.75" thickBot="1" x14ac:dyDescent="0.3">
      <c r="A399" s="152"/>
      <c r="B399" s="153"/>
      <c r="C399" s="153"/>
      <c r="D399" s="153"/>
      <c r="E399" s="154"/>
      <c r="F399" s="154"/>
      <c r="G399" s="154"/>
      <c r="H399" s="154"/>
      <c r="I399" s="115"/>
      <c r="J399" s="130"/>
      <c r="K399" s="130"/>
      <c r="L399" s="154"/>
      <c r="M399" s="154"/>
      <c r="N399" s="146"/>
      <c r="O399" s="128"/>
      <c r="P399" s="146"/>
      <c r="R399" s="128"/>
      <c r="S399" s="129"/>
      <c r="T399" s="129"/>
      <c r="U399" s="507"/>
    </row>
    <row r="400" spans="1:21" ht="60" x14ac:dyDescent="0.25">
      <c r="A400" s="1251" t="s">
        <v>349</v>
      </c>
      <c r="B400" s="1253" t="s">
        <v>350</v>
      </c>
      <c r="C400" s="1253" t="s">
        <v>351</v>
      </c>
      <c r="D400" s="393" t="s">
        <v>352</v>
      </c>
      <c r="E400" s="394" t="s">
        <v>353</v>
      </c>
      <c r="F400" s="393" t="s">
        <v>354</v>
      </c>
      <c r="G400" s="393" t="s">
        <v>355</v>
      </c>
      <c r="H400" s="395" t="s">
        <v>312</v>
      </c>
      <c r="I400" s="395" t="s">
        <v>356</v>
      </c>
      <c r="J400" s="395" t="s">
        <v>357</v>
      </c>
      <c r="K400" s="395" t="s">
        <v>358</v>
      </c>
      <c r="L400" s="395" t="s">
        <v>359</v>
      </c>
      <c r="M400" s="395" t="s">
        <v>360</v>
      </c>
      <c r="N400" s="395" t="s">
        <v>361</v>
      </c>
      <c r="O400" s="395" t="s">
        <v>362</v>
      </c>
      <c r="P400" s="395" t="s">
        <v>363</v>
      </c>
      <c r="Q400" s="395" t="s">
        <v>364</v>
      </c>
      <c r="R400" s="395" t="s">
        <v>365</v>
      </c>
      <c r="S400" s="395" t="s">
        <v>392</v>
      </c>
      <c r="T400" s="1255" t="s">
        <v>367</v>
      </c>
      <c r="U400" s="508"/>
    </row>
    <row r="401" spans="1:21" ht="48.75" thickBot="1" x14ac:dyDescent="0.3">
      <c r="A401" s="1252"/>
      <c r="B401" s="1254"/>
      <c r="C401" s="1254"/>
      <c r="D401" s="396" t="s">
        <v>368</v>
      </c>
      <c r="E401" s="396" t="s">
        <v>381</v>
      </c>
      <c r="F401" s="396" t="s">
        <v>370</v>
      </c>
      <c r="G401" s="396" t="s">
        <v>370</v>
      </c>
      <c r="H401" s="396" t="s">
        <v>87</v>
      </c>
      <c r="I401" s="396" t="s">
        <v>136</v>
      </c>
      <c r="J401" s="396" t="s">
        <v>371</v>
      </c>
      <c r="K401" s="396" t="s">
        <v>372</v>
      </c>
      <c r="L401" s="396" t="s">
        <v>373</v>
      </c>
      <c r="M401" s="396" t="s">
        <v>372</v>
      </c>
      <c r="N401" s="396" t="s">
        <v>374</v>
      </c>
      <c r="O401" s="396" t="s">
        <v>341</v>
      </c>
      <c r="P401" s="396" t="s">
        <v>375</v>
      </c>
      <c r="Q401" s="396" t="s">
        <v>376</v>
      </c>
      <c r="R401" s="396" t="s">
        <v>377</v>
      </c>
      <c r="S401" s="396" t="s">
        <v>377</v>
      </c>
      <c r="T401" s="1256"/>
      <c r="U401" s="508"/>
    </row>
    <row r="402" spans="1:21" x14ac:dyDescent="0.25">
      <c r="A402" s="1257" t="str">
        <f>B396</f>
        <v>EXTRA-urb.i.1</v>
      </c>
      <c r="B402" s="399">
        <v>1</v>
      </c>
      <c r="C402" s="208"/>
      <c r="D402" s="134"/>
      <c r="E402" s="134"/>
      <c r="F402" s="208"/>
      <c r="G402" s="510"/>
      <c r="H402" s="135"/>
      <c r="I402" s="511"/>
      <c r="J402" s="512"/>
      <c r="K402" s="513"/>
      <c r="L402" s="511"/>
      <c r="M402" s="513"/>
      <c r="N402" s="164"/>
      <c r="O402" s="164"/>
      <c r="P402" s="511"/>
      <c r="Q402" s="511"/>
      <c r="R402" s="511"/>
      <c r="S402" s="511"/>
      <c r="T402" s="514"/>
      <c r="U402" s="507"/>
    </row>
    <row r="403" spans="1:21" x14ac:dyDescent="0.25">
      <c r="A403" s="1257"/>
      <c r="B403" s="400">
        <v>2</v>
      </c>
      <c r="C403" s="133"/>
      <c r="D403" s="127"/>
      <c r="E403" s="127"/>
      <c r="F403" s="133"/>
      <c r="G403" s="515"/>
      <c r="H403" s="135"/>
      <c r="I403" s="495"/>
      <c r="J403" s="516"/>
      <c r="K403" s="517"/>
      <c r="L403" s="495"/>
      <c r="M403" s="517"/>
      <c r="N403" s="155"/>
      <c r="O403" s="155"/>
      <c r="P403" s="495"/>
      <c r="Q403" s="495" t="s">
        <v>378</v>
      </c>
      <c r="R403" s="495"/>
      <c r="S403" s="495"/>
      <c r="T403" s="518"/>
      <c r="U403" s="507"/>
    </row>
    <row r="404" spans="1:21" x14ac:dyDescent="0.25">
      <c r="A404" s="1257"/>
      <c r="B404" s="400">
        <v>3</v>
      </c>
      <c r="C404" s="133"/>
      <c r="D404" s="127"/>
      <c r="E404" s="127"/>
      <c r="F404" s="133"/>
      <c r="G404" s="515"/>
      <c r="H404" s="135"/>
      <c r="I404" s="495"/>
      <c r="J404" s="516"/>
      <c r="K404" s="517"/>
      <c r="L404" s="495"/>
      <c r="M404" s="517"/>
      <c r="N404" s="155"/>
      <c r="O404" s="155"/>
      <c r="P404" s="495"/>
      <c r="Q404" s="495"/>
      <c r="R404" s="495"/>
      <c r="S404" s="495"/>
      <c r="T404" s="518"/>
      <c r="U404" s="507"/>
    </row>
    <row r="405" spans="1:21" x14ac:dyDescent="0.25">
      <c r="A405" s="1257"/>
      <c r="B405" s="400">
        <v>4</v>
      </c>
      <c r="C405" s="133"/>
      <c r="D405" s="127"/>
      <c r="E405" s="127"/>
      <c r="F405" s="133"/>
      <c r="G405" s="515"/>
      <c r="H405" s="135"/>
      <c r="I405" s="495"/>
      <c r="J405" s="516"/>
      <c r="K405" s="517"/>
      <c r="L405" s="495"/>
      <c r="M405" s="517"/>
      <c r="N405" s="155"/>
      <c r="O405" s="155"/>
      <c r="P405" s="495"/>
      <c r="Q405" s="495"/>
      <c r="R405" s="495"/>
      <c r="S405" s="495"/>
      <c r="T405" s="518"/>
      <c r="U405" s="507"/>
    </row>
    <row r="406" spans="1:21" x14ac:dyDescent="0.25">
      <c r="A406" s="1257"/>
      <c r="B406" s="400">
        <v>5</v>
      </c>
      <c r="C406" s="133"/>
      <c r="D406" s="127"/>
      <c r="E406" s="127"/>
      <c r="F406" s="133"/>
      <c r="G406" s="515"/>
      <c r="H406" s="135"/>
      <c r="I406" s="495"/>
      <c r="J406" s="516"/>
      <c r="K406" s="517"/>
      <c r="L406" s="495"/>
      <c r="M406" s="517"/>
      <c r="N406" s="155"/>
      <c r="O406" s="155"/>
      <c r="P406" s="495"/>
      <c r="Q406" s="495"/>
      <c r="R406" s="495"/>
      <c r="S406" s="495"/>
      <c r="T406" s="518"/>
      <c r="U406" s="507"/>
    </row>
    <row r="407" spans="1:21" x14ac:dyDescent="0.25">
      <c r="A407" s="1257"/>
      <c r="B407" s="400">
        <v>6</v>
      </c>
      <c r="C407" s="133"/>
      <c r="D407" s="127"/>
      <c r="E407" s="127"/>
      <c r="F407" s="133"/>
      <c r="G407" s="515"/>
      <c r="H407" s="135"/>
      <c r="I407" s="495"/>
      <c r="J407" s="516"/>
      <c r="K407" s="517"/>
      <c r="L407" s="495"/>
      <c r="M407" s="517"/>
      <c r="N407" s="155"/>
      <c r="O407" s="155"/>
      <c r="P407" s="495"/>
      <c r="Q407" s="495"/>
      <c r="R407" s="495"/>
      <c r="S407" s="495"/>
      <c r="T407" s="518"/>
      <c r="U407" s="507"/>
    </row>
    <row r="408" spans="1:21" x14ac:dyDescent="0.25">
      <c r="A408" s="1257"/>
      <c r="B408" s="400">
        <v>7</v>
      </c>
      <c r="C408" s="133"/>
      <c r="D408" s="127"/>
      <c r="E408" s="127"/>
      <c r="F408" s="133"/>
      <c r="G408" s="515"/>
      <c r="H408" s="135"/>
      <c r="I408" s="495"/>
      <c r="J408" s="516"/>
      <c r="K408" s="517"/>
      <c r="L408" s="495"/>
      <c r="M408" s="517"/>
      <c r="N408" s="155"/>
      <c r="O408" s="155"/>
      <c r="P408" s="495"/>
      <c r="Q408" s="495"/>
      <c r="R408" s="495"/>
      <c r="S408" s="495"/>
      <c r="T408" s="518"/>
      <c r="U408" s="507"/>
    </row>
    <row r="409" spans="1:21" x14ac:dyDescent="0.25">
      <c r="A409" s="1257"/>
      <c r="B409" s="400">
        <v>8</v>
      </c>
      <c r="C409" s="133"/>
      <c r="D409" s="127"/>
      <c r="E409" s="127"/>
      <c r="F409" s="133"/>
      <c r="G409" s="515"/>
      <c r="H409" s="135"/>
      <c r="I409" s="495"/>
      <c r="J409" s="516"/>
      <c r="K409" s="517"/>
      <c r="L409" s="495"/>
      <c r="M409" s="517"/>
      <c r="N409" s="155"/>
      <c r="O409" s="155"/>
      <c r="P409" s="495"/>
      <c r="Q409" s="495"/>
      <c r="R409" s="495"/>
      <c r="S409" s="495"/>
      <c r="T409" s="518"/>
      <c r="U409" s="507"/>
    </row>
    <row r="410" spans="1:21" x14ac:dyDescent="0.25">
      <c r="A410" s="1257"/>
      <c r="B410" s="400">
        <v>9</v>
      </c>
      <c r="C410" s="133"/>
      <c r="D410" s="127"/>
      <c r="E410" s="127"/>
      <c r="F410" s="133"/>
      <c r="G410" s="515"/>
      <c r="H410" s="135"/>
      <c r="I410" s="495"/>
      <c r="J410" s="516"/>
      <c r="K410" s="517"/>
      <c r="L410" s="495"/>
      <c r="M410" s="517"/>
      <c r="N410" s="155"/>
      <c r="O410" s="155"/>
      <c r="P410" s="495"/>
      <c r="Q410" s="495"/>
      <c r="R410" s="495"/>
      <c r="S410" s="495"/>
      <c r="T410" s="518"/>
      <c r="U410" s="507"/>
    </row>
    <row r="411" spans="1:21" ht="15.75" thickBot="1" x14ac:dyDescent="0.3">
      <c r="A411" s="1258"/>
      <c r="B411" s="401">
        <v>10</v>
      </c>
      <c r="C411" s="148"/>
      <c r="D411" s="147"/>
      <c r="E411" s="147"/>
      <c r="F411" s="148"/>
      <c r="G411" s="519"/>
      <c r="H411" s="405"/>
      <c r="I411" s="520"/>
      <c r="J411" s="521"/>
      <c r="K411" s="522"/>
      <c r="L411" s="520"/>
      <c r="M411" s="522"/>
      <c r="N411" s="156"/>
      <c r="O411" s="156"/>
      <c r="P411" s="520"/>
      <c r="Q411" s="520"/>
      <c r="R411" s="520"/>
      <c r="S411" s="520"/>
      <c r="T411" s="523"/>
      <c r="U411" s="507"/>
    </row>
    <row r="412" spans="1:21" ht="25.5" thickBot="1" x14ac:dyDescent="0.3">
      <c r="A412" s="654"/>
      <c r="C412" s="655"/>
      <c r="D412" s="656"/>
      <c r="E412" s="484" t="s">
        <v>379</v>
      </c>
      <c r="F412" s="485">
        <f>COUNTA(F402:F411)</f>
        <v>0</v>
      </c>
      <c r="G412" s="486">
        <f>COUNTA(G402:G411)</f>
        <v>0</v>
      </c>
      <c r="H412" s="655"/>
      <c r="I412" s="501"/>
      <c r="J412" s="657"/>
      <c r="K412" s="658"/>
      <c r="L412" s="1096" t="s">
        <v>655</v>
      </c>
      <c r="M412" s="1097"/>
      <c r="N412" s="659">
        <f>SUM(N402:N411)</f>
        <v>0</v>
      </c>
      <c r="O412" s="660">
        <f>SUM(O402:O411)</f>
        <v>0</v>
      </c>
      <c r="P412" s="501"/>
      <c r="R412" s="128"/>
      <c r="S412" s="132"/>
      <c r="T412" s="603"/>
      <c r="U412" s="527"/>
    </row>
    <row r="413" spans="1:21" x14ac:dyDescent="0.25">
      <c r="A413" s="149"/>
      <c r="B413" s="128"/>
      <c r="C413" s="128"/>
      <c r="D413" s="128"/>
      <c r="H413" s="524"/>
      <c r="I413" s="524"/>
      <c r="J413" s="525"/>
      <c r="K413" s="524"/>
      <c r="L413" s="1098" t="s">
        <v>656</v>
      </c>
      <c r="M413" s="1099"/>
      <c r="N413" s="661">
        <f>SUMIF(M402:M411,"&lt;=31/12/2025",N402:N411)</f>
        <v>0</v>
      </c>
      <c r="O413" s="662">
        <f>SUMIF(M402:M411,"&lt;=31/12/2025",O402:O411)</f>
        <v>0</v>
      </c>
      <c r="P413" s="128"/>
      <c r="R413" s="128"/>
      <c r="S413" s="132"/>
      <c r="T413" s="603"/>
      <c r="U413" s="527"/>
    </row>
    <row r="414" spans="1:21" ht="15.75" thickBot="1" x14ac:dyDescent="0.3">
      <c r="A414" s="149"/>
      <c r="L414" s="1100" t="s">
        <v>659</v>
      </c>
      <c r="M414" s="1101"/>
      <c r="N414" s="663">
        <f>SUMIF(M402:M411,"&gt;31/12/2025",N402:N411)</f>
        <v>0</v>
      </c>
      <c r="O414" s="664">
        <f>SUMIF(M402:M411,"&gt;31/12/2025",O402:O411)</f>
        <v>0</v>
      </c>
      <c r="R414" s="128"/>
      <c r="S414" s="132"/>
      <c r="T414" s="603"/>
      <c r="U414" s="527"/>
    </row>
    <row r="415" spans="1:21" ht="15.75" thickBot="1" x14ac:dyDescent="0.3">
      <c r="A415" s="528"/>
      <c r="B415" s="529"/>
      <c r="C415" s="455"/>
      <c r="D415" s="455"/>
      <c r="E415" s="455"/>
      <c r="F415" s="529"/>
      <c r="G415" s="455"/>
      <c r="H415" s="455"/>
      <c r="I415" s="529"/>
      <c r="J415" s="529"/>
      <c r="K415" s="455"/>
      <c r="L415" s="455"/>
      <c r="M415" s="455"/>
      <c r="N415" s="455"/>
      <c r="O415" s="455"/>
      <c r="P415" s="455"/>
      <c r="Q415" s="455"/>
      <c r="R415" s="455"/>
      <c r="S415" s="530"/>
      <c r="T415" s="455"/>
      <c r="U415" s="531"/>
    </row>
    <row r="416" spans="1:21" ht="15.75" thickBot="1" x14ac:dyDescent="0.3">
      <c r="A416" s="502"/>
      <c r="B416" s="503"/>
      <c r="C416" s="504"/>
      <c r="D416" s="504"/>
      <c r="E416" s="504"/>
      <c r="F416" s="503"/>
      <c r="G416" s="504"/>
      <c r="H416" s="504"/>
      <c r="I416" s="503"/>
      <c r="J416" s="503"/>
      <c r="K416" s="504"/>
      <c r="L416" s="504"/>
      <c r="M416" s="504"/>
      <c r="N416" s="504"/>
      <c r="O416" s="504"/>
      <c r="P416" s="504"/>
      <c r="Q416" s="504"/>
      <c r="R416" s="504"/>
      <c r="S416" s="504"/>
      <c r="T416" s="504"/>
      <c r="U416" s="505"/>
    </row>
    <row r="417" spans="1:21" ht="28.5" thickBot="1" x14ac:dyDescent="0.3">
      <c r="A417" s="392" t="s">
        <v>9</v>
      </c>
      <c r="B417" s="1116" t="s">
        <v>158</v>
      </c>
      <c r="C417" s="1117"/>
      <c r="E417" s="1219" t="s">
        <v>342</v>
      </c>
      <c r="F417" s="1220"/>
      <c r="G417" s="1120">
        <f>VLOOKUP(B417,'EXTRAUrbano.Piano inv. forn '!$D$72:$AB$91,3,FALSE)</f>
        <v>0</v>
      </c>
      <c r="H417" s="1121"/>
      <c r="I417" s="115"/>
      <c r="J417" s="1219" t="s">
        <v>343</v>
      </c>
      <c r="K417" s="1220"/>
      <c r="L417" s="1120">
        <f>VLOOKUP(B417,'EXTRAUrbano.Piano inv. forn '!$D$72:$AB$91,4,FALSE)</f>
        <v>0</v>
      </c>
      <c r="M417" s="1121"/>
      <c r="O417" s="397" t="s">
        <v>344</v>
      </c>
      <c r="P417" s="506"/>
      <c r="R417" s="398" t="s">
        <v>345</v>
      </c>
      <c r="S417" s="1108"/>
      <c r="T417" s="1109"/>
      <c r="U417" s="507"/>
    </row>
    <row r="418" spans="1:21" ht="15.75" thickBot="1" x14ac:dyDescent="0.3">
      <c r="A418" s="149"/>
      <c r="B418" s="129"/>
      <c r="C418" s="129"/>
      <c r="E418" s="130"/>
      <c r="F418" s="130"/>
      <c r="G418" s="131"/>
      <c r="H418" s="131"/>
      <c r="I418" s="115"/>
      <c r="J418" s="130"/>
      <c r="K418" s="130"/>
      <c r="L418" s="131"/>
      <c r="M418" s="131"/>
      <c r="O418" s="132"/>
      <c r="R418" s="128"/>
      <c r="S418" s="501"/>
      <c r="U418" s="150"/>
    </row>
    <row r="419" spans="1:21" ht="36" customHeight="1" thickBot="1" x14ac:dyDescent="0.3">
      <c r="A419" s="1246" t="s">
        <v>346</v>
      </c>
      <c r="B419" s="1247"/>
      <c r="C419" s="1247"/>
      <c r="D419" s="1248"/>
      <c r="E419" s="1105">
        <f>VLOOKUP(B417,'EXTRAUrbano.Piano inv. forn '!$D$72:$AB$91,17,FALSE)</f>
        <v>0</v>
      </c>
      <c r="F419" s="1106"/>
      <c r="G419" s="1106"/>
      <c r="H419" s="1107"/>
      <c r="I419" s="115"/>
      <c r="J419" s="1249" t="s">
        <v>60</v>
      </c>
      <c r="K419" s="1250"/>
      <c r="L419" s="1105">
        <f>VLOOKUP(B417,'EXTRAUrbano.Piano inv. forn '!$D$72:$AB$91,19,FALSE)</f>
        <v>0</v>
      </c>
      <c r="M419" s="1107"/>
      <c r="N419" s="146"/>
      <c r="O419" s="398" t="s">
        <v>347</v>
      </c>
      <c r="P419" s="151">
        <f>L419+E419</f>
        <v>0</v>
      </c>
      <c r="R419" s="398" t="s">
        <v>348</v>
      </c>
      <c r="S419" s="1108"/>
      <c r="T419" s="1109"/>
      <c r="U419" s="150"/>
    </row>
    <row r="420" spans="1:21" ht="15.75" thickBot="1" x14ac:dyDescent="0.3">
      <c r="A420" s="152"/>
      <c r="B420" s="153"/>
      <c r="C420" s="153"/>
      <c r="D420" s="153"/>
      <c r="E420" s="154"/>
      <c r="F420" s="154"/>
      <c r="G420" s="154"/>
      <c r="H420" s="154"/>
      <c r="I420" s="115"/>
      <c r="J420" s="130"/>
      <c r="K420" s="130"/>
      <c r="L420" s="154"/>
      <c r="M420" s="154"/>
      <c r="N420" s="146"/>
      <c r="O420" s="128"/>
      <c r="P420" s="146"/>
      <c r="R420" s="128"/>
      <c r="S420" s="129"/>
      <c r="T420" s="129"/>
      <c r="U420" s="507"/>
    </row>
    <row r="421" spans="1:21" ht="60" x14ac:dyDescent="0.25">
      <c r="A421" s="1251" t="s">
        <v>349</v>
      </c>
      <c r="B421" s="1253" t="s">
        <v>350</v>
      </c>
      <c r="C421" s="1253" t="s">
        <v>351</v>
      </c>
      <c r="D421" s="393" t="s">
        <v>352</v>
      </c>
      <c r="E421" s="394" t="s">
        <v>353</v>
      </c>
      <c r="F421" s="393" t="s">
        <v>354</v>
      </c>
      <c r="G421" s="393" t="s">
        <v>355</v>
      </c>
      <c r="H421" s="395" t="s">
        <v>312</v>
      </c>
      <c r="I421" s="395" t="s">
        <v>356</v>
      </c>
      <c r="J421" s="395" t="s">
        <v>357</v>
      </c>
      <c r="K421" s="395" t="s">
        <v>358</v>
      </c>
      <c r="L421" s="395" t="s">
        <v>359</v>
      </c>
      <c r="M421" s="395" t="s">
        <v>360</v>
      </c>
      <c r="N421" s="395" t="s">
        <v>361</v>
      </c>
      <c r="O421" s="395" t="s">
        <v>362</v>
      </c>
      <c r="P421" s="395" t="s">
        <v>363</v>
      </c>
      <c r="Q421" s="395" t="s">
        <v>364</v>
      </c>
      <c r="R421" s="395" t="s">
        <v>365</v>
      </c>
      <c r="S421" s="395" t="s">
        <v>392</v>
      </c>
      <c r="T421" s="1255" t="s">
        <v>367</v>
      </c>
      <c r="U421" s="508"/>
    </row>
    <row r="422" spans="1:21" ht="48.75" thickBot="1" x14ac:dyDescent="0.3">
      <c r="A422" s="1252"/>
      <c r="B422" s="1254"/>
      <c r="C422" s="1254"/>
      <c r="D422" s="396" t="s">
        <v>368</v>
      </c>
      <c r="E422" s="396" t="s">
        <v>381</v>
      </c>
      <c r="F422" s="396" t="s">
        <v>370</v>
      </c>
      <c r="G422" s="396" t="s">
        <v>370</v>
      </c>
      <c r="H422" s="396" t="s">
        <v>87</v>
      </c>
      <c r="I422" s="396" t="s">
        <v>136</v>
      </c>
      <c r="J422" s="396" t="s">
        <v>371</v>
      </c>
      <c r="K422" s="396" t="s">
        <v>372</v>
      </c>
      <c r="L422" s="396" t="s">
        <v>373</v>
      </c>
      <c r="M422" s="396" t="s">
        <v>372</v>
      </c>
      <c r="N422" s="396" t="s">
        <v>374</v>
      </c>
      <c r="O422" s="396" t="s">
        <v>341</v>
      </c>
      <c r="P422" s="396" t="s">
        <v>375</v>
      </c>
      <c r="Q422" s="396" t="s">
        <v>376</v>
      </c>
      <c r="R422" s="396" t="s">
        <v>377</v>
      </c>
      <c r="S422" s="396" t="s">
        <v>377</v>
      </c>
      <c r="T422" s="1256"/>
      <c r="U422" s="508"/>
    </row>
    <row r="423" spans="1:21" x14ac:dyDescent="0.25">
      <c r="A423" s="1257" t="str">
        <f>B417</f>
        <v>EXTRA-urb.i.1</v>
      </c>
      <c r="B423" s="399">
        <v>1</v>
      </c>
      <c r="C423" s="208"/>
      <c r="D423" s="134"/>
      <c r="E423" s="134"/>
      <c r="F423" s="208"/>
      <c r="G423" s="510"/>
      <c r="H423" s="135"/>
      <c r="I423" s="511"/>
      <c r="J423" s="512"/>
      <c r="K423" s="513"/>
      <c r="L423" s="511"/>
      <c r="M423" s="513"/>
      <c r="N423" s="164"/>
      <c r="O423" s="164"/>
      <c r="P423" s="511"/>
      <c r="Q423" s="511"/>
      <c r="R423" s="511"/>
      <c r="S423" s="511"/>
      <c r="T423" s="514"/>
      <c r="U423" s="507"/>
    </row>
    <row r="424" spans="1:21" x14ac:dyDescent="0.25">
      <c r="A424" s="1257"/>
      <c r="B424" s="400">
        <v>2</v>
      </c>
      <c r="C424" s="133"/>
      <c r="D424" s="127"/>
      <c r="E424" s="127"/>
      <c r="F424" s="133"/>
      <c r="G424" s="515"/>
      <c r="H424" s="135"/>
      <c r="I424" s="495"/>
      <c r="J424" s="516"/>
      <c r="K424" s="517"/>
      <c r="L424" s="495"/>
      <c r="M424" s="517"/>
      <c r="N424" s="155"/>
      <c r="O424" s="155"/>
      <c r="P424" s="495"/>
      <c r="Q424" s="495" t="s">
        <v>378</v>
      </c>
      <c r="R424" s="495"/>
      <c r="S424" s="495"/>
      <c r="T424" s="518"/>
      <c r="U424" s="507"/>
    </row>
    <row r="425" spans="1:21" x14ac:dyDescent="0.25">
      <c r="A425" s="1257"/>
      <c r="B425" s="400">
        <v>3</v>
      </c>
      <c r="C425" s="133"/>
      <c r="D425" s="127"/>
      <c r="E425" s="127"/>
      <c r="F425" s="133"/>
      <c r="G425" s="515"/>
      <c r="H425" s="135"/>
      <c r="I425" s="495"/>
      <c r="J425" s="516"/>
      <c r="K425" s="517"/>
      <c r="L425" s="495"/>
      <c r="M425" s="517"/>
      <c r="N425" s="155"/>
      <c r="O425" s="155"/>
      <c r="P425" s="495"/>
      <c r="Q425" s="495"/>
      <c r="R425" s="495"/>
      <c r="S425" s="495"/>
      <c r="T425" s="518"/>
      <c r="U425" s="507"/>
    </row>
    <row r="426" spans="1:21" x14ac:dyDescent="0.25">
      <c r="A426" s="1257"/>
      <c r="B426" s="400">
        <v>4</v>
      </c>
      <c r="C426" s="133"/>
      <c r="D426" s="127"/>
      <c r="E426" s="127"/>
      <c r="F426" s="133"/>
      <c r="G426" s="515"/>
      <c r="H426" s="135"/>
      <c r="I426" s="495"/>
      <c r="J426" s="516"/>
      <c r="K426" s="517"/>
      <c r="L426" s="495"/>
      <c r="M426" s="517"/>
      <c r="N426" s="155"/>
      <c r="O426" s="155"/>
      <c r="P426" s="495"/>
      <c r="Q426" s="495"/>
      <c r="R426" s="495"/>
      <c r="S426" s="495"/>
      <c r="T426" s="518"/>
      <c r="U426" s="507"/>
    </row>
    <row r="427" spans="1:21" x14ac:dyDescent="0.25">
      <c r="A427" s="1257"/>
      <c r="B427" s="400">
        <v>5</v>
      </c>
      <c r="C427" s="133"/>
      <c r="D427" s="127"/>
      <c r="E427" s="127"/>
      <c r="F427" s="133"/>
      <c r="G427" s="515"/>
      <c r="H427" s="135"/>
      <c r="I427" s="495"/>
      <c r="J427" s="516"/>
      <c r="K427" s="517"/>
      <c r="L427" s="495"/>
      <c r="M427" s="517"/>
      <c r="N427" s="155"/>
      <c r="O427" s="155"/>
      <c r="P427" s="495"/>
      <c r="Q427" s="495"/>
      <c r="R427" s="495"/>
      <c r="S427" s="495"/>
      <c r="T427" s="518"/>
      <c r="U427" s="507"/>
    </row>
    <row r="428" spans="1:21" x14ac:dyDescent="0.25">
      <c r="A428" s="1257"/>
      <c r="B428" s="400">
        <v>6</v>
      </c>
      <c r="C428" s="133"/>
      <c r="D428" s="127"/>
      <c r="E428" s="127"/>
      <c r="F428" s="133"/>
      <c r="G428" s="515"/>
      <c r="H428" s="135"/>
      <c r="I428" s="495"/>
      <c r="J428" s="516"/>
      <c r="K428" s="517"/>
      <c r="L428" s="495"/>
      <c r="M428" s="517"/>
      <c r="N428" s="155"/>
      <c r="O428" s="155"/>
      <c r="P428" s="495"/>
      <c r="Q428" s="495"/>
      <c r="R428" s="495"/>
      <c r="S428" s="495"/>
      <c r="T428" s="518"/>
      <c r="U428" s="507"/>
    </row>
    <row r="429" spans="1:21" x14ac:dyDescent="0.25">
      <c r="A429" s="1257"/>
      <c r="B429" s="400">
        <v>7</v>
      </c>
      <c r="C429" s="133"/>
      <c r="D429" s="127"/>
      <c r="E429" s="127"/>
      <c r="F429" s="133"/>
      <c r="G429" s="515"/>
      <c r="H429" s="135"/>
      <c r="I429" s="495"/>
      <c r="J429" s="516"/>
      <c r="K429" s="517"/>
      <c r="L429" s="495"/>
      <c r="M429" s="517"/>
      <c r="N429" s="155"/>
      <c r="O429" s="155"/>
      <c r="P429" s="495"/>
      <c r="Q429" s="495"/>
      <c r="R429" s="495"/>
      <c r="S429" s="495"/>
      <c r="T429" s="518"/>
      <c r="U429" s="507"/>
    </row>
    <row r="430" spans="1:21" x14ac:dyDescent="0.25">
      <c r="A430" s="1257"/>
      <c r="B430" s="400">
        <v>8</v>
      </c>
      <c r="C430" s="133"/>
      <c r="D430" s="127"/>
      <c r="E430" s="127"/>
      <c r="F430" s="133"/>
      <c r="G430" s="515"/>
      <c r="H430" s="135"/>
      <c r="I430" s="495"/>
      <c r="J430" s="516"/>
      <c r="K430" s="517"/>
      <c r="L430" s="495"/>
      <c r="M430" s="517"/>
      <c r="N430" s="155"/>
      <c r="O430" s="155"/>
      <c r="P430" s="495"/>
      <c r="Q430" s="495"/>
      <c r="R430" s="495"/>
      <c r="S430" s="495"/>
      <c r="T430" s="518"/>
      <c r="U430" s="507"/>
    </row>
    <row r="431" spans="1:21" x14ac:dyDescent="0.25">
      <c r="A431" s="1257"/>
      <c r="B431" s="400">
        <v>9</v>
      </c>
      <c r="C431" s="133"/>
      <c r="D431" s="127"/>
      <c r="E431" s="127"/>
      <c r="F431" s="133"/>
      <c r="G431" s="515"/>
      <c r="H431" s="135"/>
      <c r="I431" s="495"/>
      <c r="J431" s="516"/>
      <c r="K431" s="517"/>
      <c r="L431" s="495"/>
      <c r="M431" s="517"/>
      <c r="N431" s="155"/>
      <c r="O431" s="155"/>
      <c r="P431" s="495"/>
      <c r="Q431" s="495"/>
      <c r="R431" s="495"/>
      <c r="S431" s="495"/>
      <c r="T431" s="518"/>
      <c r="U431" s="507"/>
    </row>
    <row r="432" spans="1:21" ht="15.75" thickBot="1" x14ac:dyDescent="0.3">
      <c r="A432" s="1258"/>
      <c r="B432" s="401">
        <v>10</v>
      </c>
      <c r="C432" s="148"/>
      <c r="D432" s="147"/>
      <c r="E432" s="147"/>
      <c r="F432" s="148"/>
      <c r="G432" s="519"/>
      <c r="H432" s="405"/>
      <c r="I432" s="520"/>
      <c r="J432" s="521"/>
      <c r="K432" s="522"/>
      <c r="L432" s="520"/>
      <c r="M432" s="522"/>
      <c r="N432" s="156"/>
      <c r="O432" s="156"/>
      <c r="P432" s="520"/>
      <c r="Q432" s="520"/>
      <c r="R432" s="520"/>
      <c r="S432" s="520"/>
      <c r="T432" s="523"/>
      <c r="U432" s="507"/>
    </row>
    <row r="433" spans="1:21" ht="25.5" thickBot="1" x14ac:dyDescent="0.3">
      <c r="A433" s="654"/>
      <c r="C433" s="655"/>
      <c r="D433" s="656"/>
      <c r="E433" s="484" t="s">
        <v>379</v>
      </c>
      <c r="F433" s="485">
        <f>COUNTA(F423:F432)</f>
        <v>0</v>
      </c>
      <c r="G433" s="486">
        <f>COUNTA(G423:G432)</f>
        <v>0</v>
      </c>
      <c r="H433" s="655"/>
      <c r="I433" s="501"/>
      <c r="J433" s="657"/>
      <c r="K433" s="658"/>
      <c r="L433" s="1096" t="s">
        <v>655</v>
      </c>
      <c r="M433" s="1097"/>
      <c r="N433" s="659">
        <f>SUM(N423:N432)</f>
        <v>0</v>
      </c>
      <c r="O433" s="660">
        <f>SUM(O423:O432)</f>
        <v>0</v>
      </c>
      <c r="P433" s="501"/>
      <c r="R433" s="128"/>
      <c r="S433" s="132"/>
      <c r="T433" s="603"/>
      <c r="U433" s="527"/>
    </row>
    <row r="434" spans="1:21" x14ac:dyDescent="0.25">
      <c r="A434" s="149"/>
      <c r="B434" s="128"/>
      <c r="C434" s="128"/>
      <c r="D434" s="128"/>
      <c r="H434" s="524"/>
      <c r="I434" s="524"/>
      <c r="J434" s="525"/>
      <c r="K434" s="524"/>
      <c r="L434" s="1098" t="s">
        <v>656</v>
      </c>
      <c r="M434" s="1099"/>
      <c r="N434" s="661">
        <f>SUMIF(M423:M432,"&lt;=31/12/2025",N423:N432)</f>
        <v>0</v>
      </c>
      <c r="O434" s="662">
        <f>SUMIF(M423:M432,"&lt;=31/12/2025",O423:O432)</f>
        <v>0</v>
      </c>
      <c r="P434" s="128"/>
      <c r="R434" s="128"/>
      <c r="S434" s="132"/>
      <c r="T434" s="603"/>
      <c r="U434" s="527"/>
    </row>
    <row r="435" spans="1:21" ht="15.75" thickBot="1" x14ac:dyDescent="0.3">
      <c r="A435" s="149"/>
      <c r="L435" s="1100" t="s">
        <v>659</v>
      </c>
      <c r="M435" s="1101"/>
      <c r="N435" s="663">
        <f>SUMIF(M423:M432,"&gt;31/12/2025",N423:N432)</f>
        <v>0</v>
      </c>
      <c r="O435" s="664">
        <f>SUMIF(M423:M432,"&gt;31/12/2025",O423:O432)</f>
        <v>0</v>
      </c>
      <c r="R435" s="128"/>
      <c r="S435" s="132"/>
      <c r="T435" s="603"/>
      <c r="U435" s="527"/>
    </row>
    <row r="436" spans="1:21" ht="15.75" thickBot="1" x14ac:dyDescent="0.3">
      <c r="A436" s="528"/>
      <c r="B436" s="529"/>
      <c r="C436" s="455"/>
      <c r="D436" s="455"/>
      <c r="E436" s="455"/>
      <c r="F436" s="529"/>
      <c r="G436" s="455"/>
      <c r="H436" s="455"/>
      <c r="I436" s="529"/>
      <c r="J436" s="529"/>
      <c r="K436" s="455"/>
      <c r="L436" s="455"/>
      <c r="M436" s="455"/>
      <c r="N436" s="455"/>
      <c r="O436" s="455"/>
      <c r="P436" s="455"/>
      <c r="Q436" s="455"/>
      <c r="R436" s="455"/>
      <c r="S436" s="530"/>
      <c r="T436" s="455"/>
      <c r="U436" s="531"/>
    </row>
    <row r="437" spans="1:21" ht="15.75" thickBot="1" x14ac:dyDescent="0.3">
      <c r="A437" s="502"/>
      <c r="B437" s="503"/>
      <c r="C437" s="504"/>
      <c r="D437" s="504"/>
      <c r="E437" s="504"/>
      <c r="F437" s="503"/>
      <c r="G437" s="504"/>
      <c r="H437" s="504"/>
      <c r="I437" s="503"/>
      <c r="J437" s="503"/>
      <c r="K437" s="504"/>
      <c r="L437" s="504"/>
      <c r="M437" s="504"/>
      <c r="N437" s="504"/>
      <c r="O437" s="504"/>
      <c r="P437" s="504"/>
      <c r="Q437" s="504"/>
      <c r="R437" s="504"/>
      <c r="S437" s="504"/>
      <c r="T437" s="504"/>
      <c r="U437" s="505"/>
    </row>
    <row r="438" spans="1:21" ht="28.5" thickBot="1" x14ac:dyDescent="0.3">
      <c r="A438" s="392" t="s">
        <v>9</v>
      </c>
      <c r="B438" s="1116" t="s">
        <v>158</v>
      </c>
      <c r="C438" s="1117"/>
      <c r="E438" s="1219" t="s">
        <v>342</v>
      </c>
      <c r="F438" s="1220"/>
      <c r="G438" s="1120">
        <f>VLOOKUP(B438,'EXTRAUrbano.Piano inv. forn '!$D$72:$AB$91,3,FALSE)</f>
        <v>0</v>
      </c>
      <c r="H438" s="1121"/>
      <c r="I438" s="115"/>
      <c r="J438" s="1219" t="s">
        <v>343</v>
      </c>
      <c r="K438" s="1220"/>
      <c r="L438" s="1120">
        <f>VLOOKUP(B438,'EXTRAUrbano.Piano inv. forn '!$D$72:$AB$91,4,FALSE)</f>
        <v>0</v>
      </c>
      <c r="M438" s="1121"/>
      <c r="O438" s="397" t="s">
        <v>344</v>
      </c>
      <c r="P438" s="506"/>
      <c r="R438" s="398" t="s">
        <v>345</v>
      </c>
      <c r="S438" s="1108"/>
      <c r="T438" s="1109"/>
      <c r="U438" s="507"/>
    </row>
    <row r="439" spans="1:21" ht="15.75" thickBot="1" x14ac:dyDescent="0.3">
      <c r="A439" s="149"/>
      <c r="B439" s="129"/>
      <c r="C439" s="129"/>
      <c r="E439" s="130"/>
      <c r="F439" s="130"/>
      <c r="G439" s="131"/>
      <c r="H439" s="131"/>
      <c r="I439" s="115"/>
      <c r="J439" s="130"/>
      <c r="K439" s="130"/>
      <c r="L439" s="131"/>
      <c r="M439" s="131"/>
      <c r="O439" s="132"/>
      <c r="R439" s="128"/>
      <c r="S439" s="501"/>
      <c r="U439" s="150"/>
    </row>
    <row r="440" spans="1:21" ht="36" customHeight="1" thickBot="1" x14ac:dyDescent="0.3">
      <c r="A440" s="1246" t="s">
        <v>346</v>
      </c>
      <c r="B440" s="1247"/>
      <c r="C440" s="1247"/>
      <c r="D440" s="1248"/>
      <c r="E440" s="1105">
        <f>VLOOKUP(B438,'EXTRAUrbano.Piano inv. forn '!$D$72:$AB$91,17,FALSE)</f>
        <v>0</v>
      </c>
      <c r="F440" s="1106"/>
      <c r="G440" s="1106"/>
      <c r="H440" s="1107"/>
      <c r="I440" s="115"/>
      <c r="J440" s="1249" t="s">
        <v>60</v>
      </c>
      <c r="K440" s="1250"/>
      <c r="L440" s="1105">
        <f>VLOOKUP(B438,'EXTRAUrbano.Piano inv. forn '!$D$72:$AB$91,19,FALSE)</f>
        <v>0</v>
      </c>
      <c r="M440" s="1107"/>
      <c r="N440" s="146"/>
      <c r="O440" s="398" t="s">
        <v>347</v>
      </c>
      <c r="P440" s="151">
        <f>L440+E440</f>
        <v>0</v>
      </c>
      <c r="R440" s="398" t="s">
        <v>348</v>
      </c>
      <c r="S440" s="1108"/>
      <c r="T440" s="1109"/>
      <c r="U440" s="150"/>
    </row>
    <row r="441" spans="1:21" ht="15.75" thickBot="1" x14ac:dyDescent="0.3">
      <c r="A441" s="152"/>
      <c r="B441" s="153"/>
      <c r="C441" s="153"/>
      <c r="D441" s="153"/>
      <c r="E441" s="154"/>
      <c r="F441" s="154"/>
      <c r="G441" s="154"/>
      <c r="H441" s="154"/>
      <c r="I441" s="115"/>
      <c r="J441" s="130"/>
      <c r="K441" s="130"/>
      <c r="L441" s="154"/>
      <c r="M441" s="154"/>
      <c r="N441" s="146"/>
      <c r="O441" s="128"/>
      <c r="P441" s="146"/>
      <c r="R441" s="128"/>
      <c r="S441" s="129"/>
      <c r="T441" s="129"/>
      <c r="U441" s="507"/>
    </row>
    <row r="442" spans="1:21" ht="60" x14ac:dyDescent="0.25">
      <c r="A442" s="1251" t="s">
        <v>349</v>
      </c>
      <c r="B442" s="1253" t="s">
        <v>350</v>
      </c>
      <c r="C442" s="1253" t="s">
        <v>351</v>
      </c>
      <c r="D442" s="393" t="s">
        <v>352</v>
      </c>
      <c r="E442" s="394" t="s">
        <v>353</v>
      </c>
      <c r="F442" s="393" t="s">
        <v>354</v>
      </c>
      <c r="G442" s="393" t="s">
        <v>355</v>
      </c>
      <c r="H442" s="395" t="s">
        <v>312</v>
      </c>
      <c r="I442" s="395" t="s">
        <v>356</v>
      </c>
      <c r="J442" s="395" t="s">
        <v>357</v>
      </c>
      <c r="K442" s="395" t="s">
        <v>358</v>
      </c>
      <c r="L442" s="395" t="s">
        <v>359</v>
      </c>
      <c r="M442" s="395" t="s">
        <v>360</v>
      </c>
      <c r="N442" s="395" t="s">
        <v>361</v>
      </c>
      <c r="O442" s="395" t="s">
        <v>362</v>
      </c>
      <c r="P442" s="395" t="s">
        <v>363</v>
      </c>
      <c r="Q442" s="395" t="s">
        <v>364</v>
      </c>
      <c r="R442" s="395" t="s">
        <v>365</v>
      </c>
      <c r="S442" s="395" t="s">
        <v>392</v>
      </c>
      <c r="T442" s="1255" t="s">
        <v>367</v>
      </c>
      <c r="U442" s="508"/>
    </row>
    <row r="443" spans="1:21" ht="48.75" thickBot="1" x14ac:dyDescent="0.3">
      <c r="A443" s="1252"/>
      <c r="B443" s="1254"/>
      <c r="C443" s="1254"/>
      <c r="D443" s="396" t="s">
        <v>368</v>
      </c>
      <c r="E443" s="396" t="s">
        <v>381</v>
      </c>
      <c r="F443" s="396" t="s">
        <v>370</v>
      </c>
      <c r="G443" s="396" t="s">
        <v>370</v>
      </c>
      <c r="H443" s="396" t="s">
        <v>87</v>
      </c>
      <c r="I443" s="396" t="s">
        <v>136</v>
      </c>
      <c r="J443" s="396" t="s">
        <v>371</v>
      </c>
      <c r="K443" s="396" t="s">
        <v>372</v>
      </c>
      <c r="L443" s="396" t="s">
        <v>373</v>
      </c>
      <c r="M443" s="396" t="s">
        <v>372</v>
      </c>
      <c r="N443" s="396" t="s">
        <v>374</v>
      </c>
      <c r="O443" s="396" t="s">
        <v>341</v>
      </c>
      <c r="P443" s="396" t="s">
        <v>375</v>
      </c>
      <c r="Q443" s="396" t="s">
        <v>376</v>
      </c>
      <c r="R443" s="396" t="s">
        <v>377</v>
      </c>
      <c r="S443" s="396" t="s">
        <v>377</v>
      </c>
      <c r="T443" s="1256"/>
      <c r="U443" s="508"/>
    </row>
    <row r="444" spans="1:21" x14ac:dyDescent="0.25">
      <c r="A444" s="1257" t="str">
        <f>B438</f>
        <v>EXTRA-urb.i.1</v>
      </c>
      <c r="B444" s="399">
        <v>1</v>
      </c>
      <c r="C444" s="208"/>
      <c r="D444" s="134"/>
      <c r="E444" s="134"/>
      <c r="F444" s="208"/>
      <c r="G444" s="510"/>
      <c r="H444" s="135"/>
      <c r="I444" s="511"/>
      <c r="J444" s="512"/>
      <c r="K444" s="513"/>
      <c r="L444" s="511"/>
      <c r="M444" s="513"/>
      <c r="N444" s="164"/>
      <c r="O444" s="164"/>
      <c r="P444" s="511"/>
      <c r="Q444" s="511"/>
      <c r="R444" s="511"/>
      <c r="S444" s="511"/>
      <c r="T444" s="514"/>
      <c r="U444" s="507"/>
    </row>
    <row r="445" spans="1:21" x14ac:dyDescent="0.25">
      <c r="A445" s="1257"/>
      <c r="B445" s="400">
        <v>2</v>
      </c>
      <c r="C445" s="133"/>
      <c r="D445" s="127"/>
      <c r="E445" s="127"/>
      <c r="F445" s="133"/>
      <c r="G445" s="515"/>
      <c r="H445" s="135"/>
      <c r="I445" s="495"/>
      <c r="J445" s="516"/>
      <c r="K445" s="517"/>
      <c r="L445" s="495"/>
      <c r="M445" s="517"/>
      <c r="N445" s="155"/>
      <c r="O445" s="155"/>
      <c r="P445" s="495"/>
      <c r="Q445" s="495" t="s">
        <v>378</v>
      </c>
      <c r="R445" s="495"/>
      <c r="S445" s="495"/>
      <c r="T445" s="518"/>
      <c r="U445" s="507"/>
    </row>
    <row r="446" spans="1:21" x14ac:dyDescent="0.25">
      <c r="A446" s="1257"/>
      <c r="B446" s="400">
        <v>3</v>
      </c>
      <c r="C446" s="133"/>
      <c r="D446" s="127"/>
      <c r="E446" s="127"/>
      <c r="F446" s="133"/>
      <c r="G446" s="515"/>
      <c r="H446" s="135"/>
      <c r="I446" s="495"/>
      <c r="J446" s="516"/>
      <c r="K446" s="517"/>
      <c r="L446" s="495"/>
      <c r="M446" s="517"/>
      <c r="N446" s="155"/>
      <c r="O446" s="155"/>
      <c r="P446" s="495"/>
      <c r="Q446" s="495"/>
      <c r="R446" s="495"/>
      <c r="S446" s="495"/>
      <c r="T446" s="518"/>
      <c r="U446" s="507"/>
    </row>
    <row r="447" spans="1:21" x14ac:dyDescent="0.25">
      <c r="A447" s="1257"/>
      <c r="B447" s="400">
        <v>4</v>
      </c>
      <c r="C447" s="133"/>
      <c r="D447" s="127"/>
      <c r="E447" s="127"/>
      <c r="F447" s="133"/>
      <c r="G447" s="515"/>
      <c r="H447" s="135"/>
      <c r="I447" s="495"/>
      <c r="J447" s="516"/>
      <c r="K447" s="517"/>
      <c r="L447" s="495"/>
      <c r="M447" s="517"/>
      <c r="N447" s="155"/>
      <c r="O447" s="155"/>
      <c r="P447" s="495"/>
      <c r="Q447" s="495"/>
      <c r="R447" s="495"/>
      <c r="S447" s="495"/>
      <c r="T447" s="518"/>
      <c r="U447" s="507"/>
    </row>
    <row r="448" spans="1:21" x14ac:dyDescent="0.25">
      <c r="A448" s="1257"/>
      <c r="B448" s="400">
        <v>5</v>
      </c>
      <c r="C448" s="133"/>
      <c r="D448" s="127"/>
      <c r="E448" s="127"/>
      <c r="F448" s="133"/>
      <c r="G448" s="515"/>
      <c r="H448" s="135"/>
      <c r="I448" s="495"/>
      <c r="J448" s="516"/>
      <c r="K448" s="517"/>
      <c r="L448" s="495"/>
      <c r="M448" s="517"/>
      <c r="N448" s="155"/>
      <c r="O448" s="155"/>
      <c r="P448" s="495"/>
      <c r="Q448" s="495"/>
      <c r="R448" s="495"/>
      <c r="S448" s="495"/>
      <c r="T448" s="518"/>
      <c r="U448" s="507"/>
    </row>
    <row r="449" spans="1:21" x14ac:dyDescent="0.25">
      <c r="A449" s="1257"/>
      <c r="B449" s="400">
        <v>6</v>
      </c>
      <c r="C449" s="133"/>
      <c r="D449" s="127"/>
      <c r="E449" s="127"/>
      <c r="F449" s="133"/>
      <c r="G449" s="515"/>
      <c r="H449" s="135"/>
      <c r="I449" s="495"/>
      <c r="J449" s="516"/>
      <c r="K449" s="517"/>
      <c r="L449" s="495"/>
      <c r="M449" s="517"/>
      <c r="N449" s="155"/>
      <c r="O449" s="155"/>
      <c r="P449" s="495"/>
      <c r="Q449" s="495"/>
      <c r="R449" s="495"/>
      <c r="S449" s="495"/>
      <c r="T449" s="518"/>
      <c r="U449" s="507"/>
    </row>
    <row r="450" spans="1:21" x14ac:dyDescent="0.25">
      <c r="A450" s="1257"/>
      <c r="B450" s="400">
        <v>7</v>
      </c>
      <c r="C450" s="133"/>
      <c r="D450" s="127"/>
      <c r="E450" s="127"/>
      <c r="F450" s="133"/>
      <c r="G450" s="515"/>
      <c r="H450" s="135"/>
      <c r="I450" s="495"/>
      <c r="J450" s="516"/>
      <c r="K450" s="517"/>
      <c r="L450" s="495"/>
      <c r="M450" s="517"/>
      <c r="N450" s="155"/>
      <c r="O450" s="155"/>
      <c r="P450" s="495"/>
      <c r="Q450" s="495"/>
      <c r="R450" s="495"/>
      <c r="S450" s="495"/>
      <c r="T450" s="518"/>
      <c r="U450" s="507"/>
    </row>
    <row r="451" spans="1:21" x14ac:dyDescent="0.25">
      <c r="A451" s="1257"/>
      <c r="B451" s="400">
        <v>8</v>
      </c>
      <c r="C451" s="133"/>
      <c r="D451" s="127"/>
      <c r="E451" s="127"/>
      <c r="F451" s="133"/>
      <c r="G451" s="515"/>
      <c r="H451" s="135"/>
      <c r="I451" s="495"/>
      <c r="J451" s="516"/>
      <c r="K451" s="517"/>
      <c r="L451" s="495"/>
      <c r="M451" s="517"/>
      <c r="N451" s="155"/>
      <c r="O451" s="155"/>
      <c r="P451" s="495"/>
      <c r="Q451" s="495"/>
      <c r="R451" s="495"/>
      <c r="S451" s="495"/>
      <c r="T451" s="518"/>
      <c r="U451" s="507"/>
    </row>
    <row r="452" spans="1:21" x14ac:dyDescent="0.25">
      <c r="A452" s="1257"/>
      <c r="B452" s="400">
        <v>9</v>
      </c>
      <c r="C452" s="133"/>
      <c r="D452" s="127"/>
      <c r="E452" s="127"/>
      <c r="F452" s="133"/>
      <c r="G452" s="515"/>
      <c r="H452" s="135"/>
      <c r="I452" s="495"/>
      <c r="J452" s="516"/>
      <c r="K452" s="517"/>
      <c r="L452" s="495"/>
      <c r="M452" s="517"/>
      <c r="N452" s="155"/>
      <c r="O452" s="155"/>
      <c r="P452" s="495"/>
      <c r="Q452" s="495"/>
      <c r="R452" s="495"/>
      <c r="S452" s="495"/>
      <c r="T452" s="518"/>
      <c r="U452" s="507"/>
    </row>
    <row r="453" spans="1:21" ht="15.75" thickBot="1" x14ac:dyDescent="0.3">
      <c r="A453" s="1258"/>
      <c r="B453" s="401">
        <v>10</v>
      </c>
      <c r="C453" s="148"/>
      <c r="D453" s="147"/>
      <c r="E453" s="147"/>
      <c r="F453" s="148"/>
      <c r="G453" s="519"/>
      <c r="H453" s="405"/>
      <c r="I453" s="520"/>
      <c r="J453" s="521"/>
      <c r="K453" s="522"/>
      <c r="L453" s="520"/>
      <c r="M453" s="522"/>
      <c r="N453" s="156"/>
      <c r="O453" s="156"/>
      <c r="P453" s="520"/>
      <c r="Q453" s="520"/>
      <c r="R453" s="520"/>
      <c r="S453" s="520"/>
      <c r="T453" s="523"/>
      <c r="U453" s="507"/>
    </row>
    <row r="454" spans="1:21" ht="25.5" thickBot="1" x14ac:dyDescent="0.3">
      <c r="A454" s="654"/>
      <c r="C454" s="655"/>
      <c r="D454" s="656"/>
      <c r="E454" s="484" t="s">
        <v>379</v>
      </c>
      <c r="F454" s="485">
        <f>COUNTA(F444:F453)</f>
        <v>0</v>
      </c>
      <c r="G454" s="486">
        <f>COUNTA(G444:G453)</f>
        <v>0</v>
      </c>
      <c r="H454" s="655"/>
      <c r="I454" s="501"/>
      <c r="J454" s="657"/>
      <c r="K454" s="658"/>
      <c r="L454" s="1096" t="s">
        <v>655</v>
      </c>
      <c r="M454" s="1097"/>
      <c r="N454" s="659">
        <f>SUM(N444:N453)</f>
        <v>0</v>
      </c>
      <c r="O454" s="660">
        <f>SUM(O444:O453)</f>
        <v>0</v>
      </c>
      <c r="P454" s="501"/>
      <c r="R454" s="128"/>
      <c r="S454" s="132"/>
      <c r="T454" s="603"/>
      <c r="U454" s="527"/>
    </row>
    <row r="455" spans="1:21" x14ac:dyDescent="0.25">
      <c r="A455" s="149"/>
      <c r="B455" s="128"/>
      <c r="C455" s="128"/>
      <c r="D455" s="128"/>
      <c r="H455" s="524"/>
      <c r="I455" s="524"/>
      <c r="J455" s="525"/>
      <c r="K455" s="524"/>
      <c r="L455" s="1098" t="s">
        <v>656</v>
      </c>
      <c r="M455" s="1099"/>
      <c r="N455" s="661">
        <f>SUMIF(M444:M453,"&lt;=31/12/2025",N444:N453)</f>
        <v>0</v>
      </c>
      <c r="O455" s="662">
        <f>SUMIF(M444:M453,"&lt;=31/12/2025",O444:O453)</f>
        <v>0</v>
      </c>
      <c r="P455" s="128"/>
      <c r="R455" s="128"/>
      <c r="S455" s="132"/>
      <c r="T455" s="603"/>
      <c r="U455" s="527"/>
    </row>
    <row r="456" spans="1:21" ht="15.75" thickBot="1" x14ac:dyDescent="0.3">
      <c r="A456" s="149"/>
      <c r="L456" s="1100" t="s">
        <v>659</v>
      </c>
      <c r="M456" s="1101"/>
      <c r="N456" s="663">
        <f>SUMIF(M444:M453,"&gt;31/12/2025",N444:N453)</f>
        <v>0</v>
      </c>
      <c r="O456" s="664">
        <f>SUMIF(M444:M453,"&gt;31/12/2025",O444:O453)</f>
        <v>0</v>
      </c>
      <c r="R456" s="128"/>
      <c r="S456" s="132"/>
      <c r="T456" s="603"/>
      <c r="U456" s="527"/>
    </row>
    <row r="457" spans="1:21" ht="15.75" thickBot="1" x14ac:dyDescent="0.3">
      <c r="A457" s="528"/>
      <c r="B457" s="529"/>
      <c r="C457" s="455"/>
      <c r="D457" s="455"/>
      <c r="E457" s="455"/>
      <c r="F457" s="529"/>
      <c r="G457" s="455"/>
      <c r="H457" s="455"/>
      <c r="I457" s="529"/>
      <c r="J457" s="529"/>
      <c r="K457" s="455"/>
      <c r="L457" s="455"/>
      <c r="M457" s="455"/>
      <c r="N457" s="455"/>
      <c r="O457" s="455"/>
      <c r="P457" s="455"/>
      <c r="Q457" s="455"/>
      <c r="R457" s="455"/>
      <c r="S457" s="530"/>
      <c r="T457" s="455"/>
      <c r="U457" s="531"/>
    </row>
    <row r="458" spans="1:21" ht="15.75" thickBot="1" x14ac:dyDescent="0.3">
      <c r="A458" s="502"/>
      <c r="B458" s="503"/>
      <c r="C458" s="504"/>
      <c r="D458" s="504"/>
      <c r="E458" s="504"/>
      <c r="F458" s="503"/>
      <c r="G458" s="504"/>
      <c r="H458" s="504"/>
      <c r="I458" s="503"/>
      <c r="J458" s="503"/>
      <c r="K458" s="504"/>
      <c r="L458" s="504"/>
      <c r="M458" s="504"/>
      <c r="N458" s="504"/>
      <c r="O458" s="504"/>
      <c r="P458" s="504"/>
      <c r="Q458" s="504"/>
      <c r="R458" s="504"/>
      <c r="S458" s="504"/>
      <c r="T458" s="504"/>
      <c r="U458" s="505"/>
    </row>
    <row r="459" spans="1:21" ht="28.5" thickBot="1" x14ac:dyDescent="0.3">
      <c r="A459" s="392" t="s">
        <v>9</v>
      </c>
      <c r="B459" s="1116" t="s">
        <v>158</v>
      </c>
      <c r="C459" s="1117"/>
      <c r="E459" s="1219" t="s">
        <v>342</v>
      </c>
      <c r="F459" s="1220"/>
      <c r="G459" s="1120">
        <f>VLOOKUP(B459,'EXTRAUrbano.Piano inv. forn '!$D$72:$AB$91,3,FALSE)</f>
        <v>0</v>
      </c>
      <c r="H459" s="1121"/>
      <c r="I459" s="115"/>
      <c r="J459" s="1219" t="s">
        <v>343</v>
      </c>
      <c r="K459" s="1220"/>
      <c r="L459" s="1120">
        <f>VLOOKUP(B459,'EXTRAUrbano.Piano inv. forn '!$D$72:$AB$91,4,FALSE)</f>
        <v>0</v>
      </c>
      <c r="M459" s="1121"/>
      <c r="O459" s="397" t="s">
        <v>344</v>
      </c>
      <c r="P459" s="506"/>
      <c r="R459" s="398" t="s">
        <v>345</v>
      </c>
      <c r="S459" s="1108"/>
      <c r="T459" s="1109"/>
      <c r="U459" s="507"/>
    </row>
    <row r="460" spans="1:21" ht="15.75" thickBot="1" x14ac:dyDescent="0.3">
      <c r="A460" s="149"/>
      <c r="B460" s="129"/>
      <c r="C460" s="129"/>
      <c r="E460" s="130"/>
      <c r="F460" s="130"/>
      <c r="G460" s="131"/>
      <c r="H460" s="131"/>
      <c r="I460" s="115"/>
      <c r="J460" s="130"/>
      <c r="K460" s="130"/>
      <c r="L460" s="131"/>
      <c r="M460" s="131"/>
      <c r="O460" s="132"/>
      <c r="R460" s="128"/>
      <c r="S460" s="501"/>
      <c r="U460" s="150"/>
    </row>
    <row r="461" spans="1:21" ht="36" customHeight="1" thickBot="1" x14ac:dyDescent="0.3">
      <c r="A461" s="1246" t="s">
        <v>346</v>
      </c>
      <c r="B461" s="1247"/>
      <c r="C461" s="1247"/>
      <c r="D461" s="1248"/>
      <c r="E461" s="1105">
        <f>VLOOKUP(B459,'EXTRAUrbano.Piano inv. forn '!$D$72:$AB$91,17,FALSE)</f>
        <v>0</v>
      </c>
      <c r="F461" s="1106"/>
      <c r="G461" s="1106"/>
      <c r="H461" s="1107"/>
      <c r="I461" s="115"/>
      <c r="J461" s="1249" t="s">
        <v>60</v>
      </c>
      <c r="K461" s="1250"/>
      <c r="L461" s="1105">
        <f>VLOOKUP(B459,'EXTRAUrbano.Piano inv. forn '!$D$72:$AB$91,19,FALSE)</f>
        <v>0</v>
      </c>
      <c r="M461" s="1107"/>
      <c r="N461" s="146"/>
      <c r="O461" s="398" t="s">
        <v>347</v>
      </c>
      <c r="P461" s="151">
        <f>L461+E461</f>
        <v>0</v>
      </c>
      <c r="R461" s="398" t="s">
        <v>348</v>
      </c>
      <c r="S461" s="1108"/>
      <c r="T461" s="1109"/>
      <c r="U461" s="150"/>
    </row>
    <row r="462" spans="1:21" ht="15.75" thickBot="1" x14ac:dyDescent="0.3">
      <c r="A462" s="152"/>
      <c r="B462" s="153"/>
      <c r="C462" s="153"/>
      <c r="D462" s="153"/>
      <c r="E462" s="154"/>
      <c r="F462" s="154"/>
      <c r="G462" s="154"/>
      <c r="H462" s="154"/>
      <c r="I462" s="115"/>
      <c r="J462" s="130"/>
      <c r="K462" s="130"/>
      <c r="L462" s="154"/>
      <c r="M462" s="154"/>
      <c r="N462" s="146"/>
      <c r="O462" s="128"/>
      <c r="P462" s="146"/>
      <c r="R462" s="128"/>
      <c r="S462" s="129"/>
      <c r="T462" s="129"/>
      <c r="U462" s="507"/>
    </row>
    <row r="463" spans="1:21" ht="60" x14ac:dyDescent="0.25">
      <c r="A463" s="1251" t="s">
        <v>349</v>
      </c>
      <c r="B463" s="1253" t="s">
        <v>350</v>
      </c>
      <c r="C463" s="1253" t="s">
        <v>351</v>
      </c>
      <c r="D463" s="393" t="s">
        <v>352</v>
      </c>
      <c r="E463" s="394" t="s">
        <v>353</v>
      </c>
      <c r="F463" s="393" t="s">
        <v>354</v>
      </c>
      <c r="G463" s="393" t="s">
        <v>355</v>
      </c>
      <c r="H463" s="395" t="s">
        <v>312</v>
      </c>
      <c r="I463" s="395" t="s">
        <v>356</v>
      </c>
      <c r="J463" s="395" t="s">
        <v>357</v>
      </c>
      <c r="K463" s="395" t="s">
        <v>358</v>
      </c>
      <c r="L463" s="395" t="s">
        <v>359</v>
      </c>
      <c r="M463" s="395" t="s">
        <v>360</v>
      </c>
      <c r="N463" s="395" t="s">
        <v>361</v>
      </c>
      <c r="O463" s="395" t="s">
        <v>362</v>
      </c>
      <c r="P463" s="395" t="s">
        <v>363</v>
      </c>
      <c r="Q463" s="395" t="s">
        <v>364</v>
      </c>
      <c r="R463" s="395" t="s">
        <v>365</v>
      </c>
      <c r="S463" s="395" t="s">
        <v>392</v>
      </c>
      <c r="T463" s="1255" t="s">
        <v>367</v>
      </c>
      <c r="U463" s="508"/>
    </row>
    <row r="464" spans="1:21" ht="48.75" thickBot="1" x14ac:dyDescent="0.3">
      <c r="A464" s="1252"/>
      <c r="B464" s="1254"/>
      <c r="C464" s="1254"/>
      <c r="D464" s="396" t="s">
        <v>368</v>
      </c>
      <c r="E464" s="396" t="s">
        <v>381</v>
      </c>
      <c r="F464" s="396" t="s">
        <v>370</v>
      </c>
      <c r="G464" s="396" t="s">
        <v>370</v>
      </c>
      <c r="H464" s="396" t="s">
        <v>87</v>
      </c>
      <c r="I464" s="396" t="s">
        <v>136</v>
      </c>
      <c r="J464" s="396" t="s">
        <v>371</v>
      </c>
      <c r="K464" s="396" t="s">
        <v>372</v>
      </c>
      <c r="L464" s="396" t="s">
        <v>373</v>
      </c>
      <c r="M464" s="396" t="s">
        <v>372</v>
      </c>
      <c r="N464" s="396" t="s">
        <v>374</v>
      </c>
      <c r="O464" s="396" t="s">
        <v>341</v>
      </c>
      <c r="P464" s="396" t="s">
        <v>375</v>
      </c>
      <c r="Q464" s="396" t="s">
        <v>376</v>
      </c>
      <c r="R464" s="396" t="s">
        <v>377</v>
      </c>
      <c r="S464" s="396" t="s">
        <v>377</v>
      </c>
      <c r="T464" s="1256"/>
      <c r="U464" s="508"/>
    </row>
    <row r="465" spans="1:21" x14ac:dyDescent="0.25">
      <c r="A465" s="1257" t="str">
        <f>B459</f>
        <v>EXTRA-urb.i.1</v>
      </c>
      <c r="B465" s="399">
        <v>1</v>
      </c>
      <c r="C465" s="208"/>
      <c r="D465" s="134"/>
      <c r="E465" s="134"/>
      <c r="F465" s="208"/>
      <c r="G465" s="510"/>
      <c r="H465" s="135"/>
      <c r="I465" s="511"/>
      <c r="J465" s="512"/>
      <c r="K465" s="513"/>
      <c r="L465" s="511"/>
      <c r="M465" s="513"/>
      <c r="N465" s="164"/>
      <c r="O465" s="164"/>
      <c r="P465" s="511"/>
      <c r="Q465" s="511"/>
      <c r="R465" s="511"/>
      <c r="S465" s="511"/>
      <c r="T465" s="514"/>
      <c r="U465" s="507"/>
    </row>
    <row r="466" spans="1:21" x14ac:dyDescent="0.25">
      <c r="A466" s="1257"/>
      <c r="B466" s="400">
        <v>2</v>
      </c>
      <c r="C466" s="133"/>
      <c r="D466" s="127"/>
      <c r="E466" s="127"/>
      <c r="F466" s="133"/>
      <c r="G466" s="515"/>
      <c r="H466" s="135"/>
      <c r="I466" s="495"/>
      <c r="J466" s="516"/>
      <c r="K466" s="517"/>
      <c r="L466" s="495"/>
      <c r="M466" s="517"/>
      <c r="N466" s="155"/>
      <c r="O466" s="155"/>
      <c r="P466" s="495"/>
      <c r="Q466" s="495" t="s">
        <v>378</v>
      </c>
      <c r="R466" s="495"/>
      <c r="S466" s="495"/>
      <c r="T466" s="518"/>
      <c r="U466" s="507"/>
    </row>
    <row r="467" spans="1:21" x14ac:dyDescent="0.25">
      <c r="A467" s="1257"/>
      <c r="B467" s="400">
        <v>3</v>
      </c>
      <c r="C467" s="133"/>
      <c r="D467" s="127"/>
      <c r="E467" s="127"/>
      <c r="F467" s="133"/>
      <c r="G467" s="515"/>
      <c r="H467" s="135"/>
      <c r="I467" s="495"/>
      <c r="J467" s="516"/>
      <c r="K467" s="517"/>
      <c r="L467" s="495"/>
      <c r="M467" s="517"/>
      <c r="N467" s="155"/>
      <c r="O467" s="155"/>
      <c r="P467" s="495"/>
      <c r="Q467" s="495"/>
      <c r="R467" s="495"/>
      <c r="S467" s="495"/>
      <c r="T467" s="518"/>
      <c r="U467" s="507"/>
    </row>
    <row r="468" spans="1:21" x14ac:dyDescent="0.25">
      <c r="A468" s="1257"/>
      <c r="B468" s="400">
        <v>4</v>
      </c>
      <c r="C468" s="133"/>
      <c r="D468" s="127"/>
      <c r="E468" s="127"/>
      <c r="F468" s="133"/>
      <c r="G468" s="515"/>
      <c r="H468" s="135"/>
      <c r="I468" s="495"/>
      <c r="J468" s="516"/>
      <c r="K468" s="517"/>
      <c r="L468" s="495"/>
      <c r="M468" s="517"/>
      <c r="N468" s="155"/>
      <c r="O468" s="155"/>
      <c r="P468" s="495"/>
      <c r="Q468" s="495"/>
      <c r="R468" s="495"/>
      <c r="S468" s="495"/>
      <c r="T468" s="518"/>
      <c r="U468" s="507"/>
    </row>
    <row r="469" spans="1:21" x14ac:dyDescent="0.25">
      <c r="A469" s="1257"/>
      <c r="B469" s="400">
        <v>5</v>
      </c>
      <c r="C469" s="133"/>
      <c r="D469" s="127"/>
      <c r="E469" s="127"/>
      <c r="F469" s="133"/>
      <c r="G469" s="515"/>
      <c r="H469" s="135"/>
      <c r="I469" s="495"/>
      <c r="J469" s="516"/>
      <c r="K469" s="517"/>
      <c r="L469" s="495"/>
      <c r="M469" s="517"/>
      <c r="N469" s="155"/>
      <c r="O469" s="155"/>
      <c r="P469" s="495"/>
      <c r="Q469" s="495"/>
      <c r="R469" s="495"/>
      <c r="S469" s="495"/>
      <c r="T469" s="518"/>
      <c r="U469" s="507"/>
    </row>
    <row r="470" spans="1:21" x14ac:dyDescent="0.25">
      <c r="A470" s="1257"/>
      <c r="B470" s="400">
        <v>6</v>
      </c>
      <c r="C470" s="133"/>
      <c r="D470" s="127"/>
      <c r="E470" s="127"/>
      <c r="F470" s="133"/>
      <c r="G470" s="515"/>
      <c r="H470" s="135"/>
      <c r="I470" s="495"/>
      <c r="J470" s="516"/>
      <c r="K470" s="517"/>
      <c r="L470" s="495"/>
      <c r="M470" s="517"/>
      <c r="N470" s="155"/>
      <c r="O470" s="155"/>
      <c r="P470" s="495"/>
      <c r="Q470" s="495"/>
      <c r="R470" s="495"/>
      <c r="S470" s="495"/>
      <c r="T470" s="518"/>
      <c r="U470" s="507"/>
    </row>
    <row r="471" spans="1:21" x14ac:dyDescent="0.25">
      <c r="A471" s="1257"/>
      <c r="B471" s="400">
        <v>7</v>
      </c>
      <c r="C471" s="133"/>
      <c r="D471" s="127"/>
      <c r="E471" s="127"/>
      <c r="F471" s="133"/>
      <c r="G471" s="515"/>
      <c r="H471" s="135"/>
      <c r="I471" s="495"/>
      <c r="J471" s="516"/>
      <c r="K471" s="517"/>
      <c r="L471" s="495"/>
      <c r="M471" s="517"/>
      <c r="N471" s="155"/>
      <c r="O471" s="155"/>
      <c r="P471" s="495"/>
      <c r="Q471" s="495"/>
      <c r="R471" s="495"/>
      <c r="S471" s="495"/>
      <c r="T471" s="518"/>
      <c r="U471" s="507"/>
    </row>
    <row r="472" spans="1:21" x14ac:dyDescent="0.25">
      <c r="A472" s="1257"/>
      <c r="B472" s="400">
        <v>8</v>
      </c>
      <c r="C472" s="133"/>
      <c r="D472" s="127"/>
      <c r="E472" s="127"/>
      <c r="F472" s="133"/>
      <c r="G472" s="515"/>
      <c r="H472" s="135"/>
      <c r="I472" s="495"/>
      <c r="J472" s="516"/>
      <c r="K472" s="517"/>
      <c r="L472" s="495"/>
      <c r="M472" s="517"/>
      <c r="N472" s="155"/>
      <c r="O472" s="155"/>
      <c r="P472" s="495"/>
      <c r="Q472" s="495"/>
      <c r="R472" s="495"/>
      <c r="S472" s="495"/>
      <c r="T472" s="518"/>
      <c r="U472" s="507"/>
    </row>
    <row r="473" spans="1:21" x14ac:dyDescent="0.25">
      <c r="A473" s="1257"/>
      <c r="B473" s="400">
        <v>9</v>
      </c>
      <c r="C473" s="133"/>
      <c r="D473" s="127"/>
      <c r="E473" s="127"/>
      <c r="F473" s="133"/>
      <c r="G473" s="515"/>
      <c r="H473" s="135"/>
      <c r="I473" s="495"/>
      <c r="J473" s="516"/>
      <c r="K473" s="517"/>
      <c r="L473" s="495"/>
      <c r="M473" s="517"/>
      <c r="N473" s="155"/>
      <c r="O473" s="155"/>
      <c r="P473" s="495"/>
      <c r="Q473" s="495"/>
      <c r="R473" s="495"/>
      <c r="S473" s="495"/>
      <c r="T473" s="518"/>
      <c r="U473" s="507"/>
    </row>
    <row r="474" spans="1:21" ht="15.75" thickBot="1" x14ac:dyDescent="0.3">
      <c r="A474" s="1258"/>
      <c r="B474" s="401">
        <v>10</v>
      </c>
      <c r="C474" s="148"/>
      <c r="D474" s="147"/>
      <c r="E474" s="147"/>
      <c r="F474" s="148"/>
      <c r="G474" s="519"/>
      <c r="H474" s="405"/>
      <c r="I474" s="520"/>
      <c r="J474" s="521"/>
      <c r="K474" s="522"/>
      <c r="L474" s="520"/>
      <c r="M474" s="522"/>
      <c r="N474" s="156"/>
      <c r="O474" s="156"/>
      <c r="P474" s="520"/>
      <c r="Q474" s="520"/>
      <c r="R474" s="520"/>
      <c r="S474" s="520"/>
      <c r="T474" s="523"/>
      <c r="U474" s="507"/>
    </row>
    <row r="475" spans="1:21" ht="25.5" thickBot="1" x14ac:dyDescent="0.3">
      <c r="A475" s="654"/>
      <c r="C475" s="655"/>
      <c r="D475" s="656"/>
      <c r="E475" s="484" t="s">
        <v>379</v>
      </c>
      <c r="F475" s="485">
        <f>COUNTA(F465:F474)</f>
        <v>0</v>
      </c>
      <c r="G475" s="486">
        <f>COUNTA(G465:G474)</f>
        <v>0</v>
      </c>
      <c r="H475" s="655"/>
      <c r="I475" s="501"/>
      <c r="J475" s="657"/>
      <c r="K475" s="658"/>
      <c r="L475" s="1096" t="s">
        <v>655</v>
      </c>
      <c r="M475" s="1097"/>
      <c r="N475" s="659">
        <f>SUM(N465:N474)</f>
        <v>0</v>
      </c>
      <c r="O475" s="660">
        <f>SUM(O465:O474)</f>
        <v>0</v>
      </c>
      <c r="P475" s="501"/>
      <c r="R475" s="128"/>
      <c r="S475" s="132"/>
      <c r="T475" s="603"/>
      <c r="U475" s="527"/>
    </row>
    <row r="476" spans="1:21" x14ac:dyDescent="0.25">
      <c r="A476" s="149"/>
      <c r="B476" s="128"/>
      <c r="C476" s="128"/>
      <c r="D476" s="128"/>
      <c r="H476" s="524"/>
      <c r="I476" s="524"/>
      <c r="J476" s="525"/>
      <c r="K476" s="524"/>
      <c r="L476" s="1098" t="s">
        <v>656</v>
      </c>
      <c r="M476" s="1099"/>
      <c r="N476" s="661">
        <f>SUMIF(M465:M474,"&lt;=31/12/2025",N465:N474)</f>
        <v>0</v>
      </c>
      <c r="O476" s="662">
        <f>SUMIF(M465:M474,"&lt;=31/12/2025",O465:O474)</f>
        <v>0</v>
      </c>
      <c r="P476" s="128"/>
      <c r="R476" s="128"/>
      <c r="S476" s="132"/>
      <c r="T476" s="603"/>
      <c r="U476" s="527"/>
    </row>
    <row r="477" spans="1:21" ht="15.75" thickBot="1" x14ac:dyDescent="0.3">
      <c r="A477" s="149"/>
      <c r="L477" s="1100" t="s">
        <v>659</v>
      </c>
      <c r="M477" s="1101"/>
      <c r="N477" s="663">
        <f>SUMIF(M465:M474,"&gt;31/12/2025",N465:N474)</f>
        <v>0</v>
      </c>
      <c r="O477" s="664">
        <f>SUMIF(M465:M474,"&gt;31/12/2025",O465:O474)</f>
        <v>0</v>
      </c>
      <c r="R477" s="128"/>
      <c r="S477" s="132"/>
      <c r="T477" s="603"/>
      <c r="U477" s="527"/>
    </row>
    <row r="478" spans="1:21" ht="15.75" thickBot="1" x14ac:dyDescent="0.3">
      <c r="A478" s="528"/>
      <c r="B478" s="529"/>
      <c r="C478" s="455"/>
      <c r="D478" s="455"/>
      <c r="E478" s="455"/>
      <c r="F478" s="529"/>
      <c r="G478" s="455"/>
      <c r="H478" s="455"/>
      <c r="I478" s="529"/>
      <c r="J478" s="529"/>
      <c r="K478" s="455"/>
      <c r="L478" s="455"/>
      <c r="M478" s="455"/>
      <c r="N478" s="455"/>
      <c r="O478" s="455"/>
      <c r="P478" s="455"/>
      <c r="Q478" s="455"/>
      <c r="R478" s="455"/>
      <c r="S478" s="530"/>
      <c r="T478" s="455"/>
      <c r="U478" s="531"/>
    </row>
    <row r="479" spans="1:21" ht="15.75" thickBot="1" x14ac:dyDescent="0.3">
      <c r="A479" s="502"/>
      <c r="B479" s="503"/>
      <c r="C479" s="504"/>
      <c r="D479" s="504"/>
      <c r="E479" s="504"/>
      <c r="F479" s="503"/>
      <c r="G479" s="504"/>
      <c r="H479" s="504"/>
      <c r="I479" s="503"/>
      <c r="J479" s="503"/>
      <c r="K479" s="504"/>
      <c r="L479" s="504"/>
      <c r="M479" s="504"/>
      <c r="N479" s="504"/>
      <c r="O479" s="504"/>
      <c r="P479" s="504"/>
      <c r="Q479" s="504"/>
      <c r="R479" s="504"/>
      <c r="S479" s="504"/>
      <c r="T479" s="504"/>
      <c r="U479" s="505"/>
    </row>
    <row r="480" spans="1:21" ht="28.5" thickBot="1" x14ac:dyDescent="0.3">
      <c r="A480" s="392" t="s">
        <v>9</v>
      </c>
      <c r="B480" s="1116" t="s">
        <v>158</v>
      </c>
      <c r="C480" s="1117"/>
      <c r="E480" s="1219" t="s">
        <v>342</v>
      </c>
      <c r="F480" s="1220"/>
      <c r="G480" s="1120">
        <f>VLOOKUP(B480,'EXTRAUrbano.Piano inv. forn '!$D$72:$AB$91,3,FALSE)</f>
        <v>0</v>
      </c>
      <c r="H480" s="1121"/>
      <c r="I480" s="115"/>
      <c r="J480" s="1219" t="s">
        <v>343</v>
      </c>
      <c r="K480" s="1220"/>
      <c r="L480" s="1120">
        <f>VLOOKUP(B480,'EXTRAUrbano.Piano inv. forn '!$D$72:$AB$91,4,FALSE)</f>
        <v>0</v>
      </c>
      <c r="M480" s="1121"/>
      <c r="O480" s="397" t="s">
        <v>344</v>
      </c>
      <c r="P480" s="506"/>
      <c r="R480" s="398" t="s">
        <v>345</v>
      </c>
      <c r="S480" s="1108"/>
      <c r="T480" s="1109"/>
      <c r="U480" s="507"/>
    </row>
    <row r="481" spans="1:21" ht="15.75" thickBot="1" x14ac:dyDescent="0.3">
      <c r="A481" s="149"/>
      <c r="B481" s="129"/>
      <c r="C481" s="129"/>
      <c r="E481" s="130"/>
      <c r="F481" s="130"/>
      <c r="G481" s="131"/>
      <c r="H481" s="131"/>
      <c r="I481" s="115"/>
      <c r="J481" s="130"/>
      <c r="K481" s="130"/>
      <c r="L481" s="131"/>
      <c r="M481" s="131"/>
      <c r="O481" s="132"/>
      <c r="R481" s="128"/>
      <c r="S481" s="501"/>
      <c r="U481" s="150"/>
    </row>
    <row r="482" spans="1:21" ht="36" customHeight="1" thickBot="1" x14ac:dyDescent="0.3">
      <c r="A482" s="1246" t="s">
        <v>346</v>
      </c>
      <c r="B482" s="1247"/>
      <c r="C482" s="1247"/>
      <c r="D482" s="1248"/>
      <c r="E482" s="1105">
        <f>VLOOKUP(B480,'EXTRAUrbano.Piano inv. forn '!$D$72:$AB$91,17,FALSE)</f>
        <v>0</v>
      </c>
      <c r="F482" s="1106"/>
      <c r="G482" s="1106"/>
      <c r="H482" s="1107"/>
      <c r="I482" s="115"/>
      <c r="J482" s="1249" t="s">
        <v>60</v>
      </c>
      <c r="K482" s="1250"/>
      <c r="L482" s="1105">
        <f>VLOOKUP(B480,'EXTRAUrbano.Piano inv. forn '!$D$72:$AB$91,19,FALSE)</f>
        <v>0</v>
      </c>
      <c r="M482" s="1107"/>
      <c r="N482" s="146"/>
      <c r="O482" s="398" t="s">
        <v>347</v>
      </c>
      <c r="P482" s="151">
        <f>L482+E482</f>
        <v>0</v>
      </c>
      <c r="R482" s="398" t="s">
        <v>348</v>
      </c>
      <c r="S482" s="1108"/>
      <c r="T482" s="1109"/>
      <c r="U482" s="150"/>
    </row>
    <row r="483" spans="1:21" ht="15.75" thickBot="1" x14ac:dyDescent="0.3">
      <c r="A483" s="152"/>
      <c r="B483" s="153"/>
      <c r="C483" s="153"/>
      <c r="D483" s="153"/>
      <c r="E483" s="154"/>
      <c r="F483" s="154"/>
      <c r="G483" s="154"/>
      <c r="H483" s="154"/>
      <c r="I483" s="115"/>
      <c r="J483" s="130"/>
      <c r="K483" s="130"/>
      <c r="L483" s="154"/>
      <c r="M483" s="154"/>
      <c r="N483" s="146"/>
      <c r="O483" s="128"/>
      <c r="P483" s="146"/>
      <c r="R483" s="128"/>
      <c r="S483" s="129"/>
      <c r="T483" s="129"/>
      <c r="U483" s="507"/>
    </row>
    <row r="484" spans="1:21" ht="60" x14ac:dyDescent="0.25">
      <c r="A484" s="1251" t="s">
        <v>349</v>
      </c>
      <c r="B484" s="1253" t="s">
        <v>350</v>
      </c>
      <c r="C484" s="1253" t="s">
        <v>351</v>
      </c>
      <c r="D484" s="393" t="s">
        <v>352</v>
      </c>
      <c r="E484" s="394" t="s">
        <v>353</v>
      </c>
      <c r="F484" s="393" t="s">
        <v>354</v>
      </c>
      <c r="G484" s="393" t="s">
        <v>355</v>
      </c>
      <c r="H484" s="395" t="s">
        <v>312</v>
      </c>
      <c r="I484" s="395" t="s">
        <v>356</v>
      </c>
      <c r="J484" s="395" t="s">
        <v>357</v>
      </c>
      <c r="K484" s="395" t="s">
        <v>358</v>
      </c>
      <c r="L484" s="395" t="s">
        <v>359</v>
      </c>
      <c r="M484" s="395" t="s">
        <v>360</v>
      </c>
      <c r="N484" s="395" t="s">
        <v>361</v>
      </c>
      <c r="O484" s="395" t="s">
        <v>362</v>
      </c>
      <c r="P484" s="395" t="s">
        <v>363</v>
      </c>
      <c r="Q484" s="395" t="s">
        <v>364</v>
      </c>
      <c r="R484" s="395" t="s">
        <v>365</v>
      </c>
      <c r="S484" s="395" t="s">
        <v>392</v>
      </c>
      <c r="T484" s="1255" t="s">
        <v>367</v>
      </c>
      <c r="U484" s="508"/>
    </row>
    <row r="485" spans="1:21" ht="48.75" thickBot="1" x14ac:dyDescent="0.3">
      <c r="A485" s="1252"/>
      <c r="B485" s="1254"/>
      <c r="C485" s="1254"/>
      <c r="D485" s="396" t="s">
        <v>368</v>
      </c>
      <c r="E485" s="396" t="s">
        <v>381</v>
      </c>
      <c r="F485" s="396" t="s">
        <v>370</v>
      </c>
      <c r="G485" s="396" t="s">
        <v>370</v>
      </c>
      <c r="H485" s="396" t="s">
        <v>87</v>
      </c>
      <c r="I485" s="396" t="s">
        <v>136</v>
      </c>
      <c r="J485" s="396" t="s">
        <v>371</v>
      </c>
      <c r="K485" s="396" t="s">
        <v>372</v>
      </c>
      <c r="L485" s="396" t="s">
        <v>373</v>
      </c>
      <c r="M485" s="396" t="s">
        <v>372</v>
      </c>
      <c r="N485" s="396" t="s">
        <v>374</v>
      </c>
      <c r="O485" s="396" t="s">
        <v>341</v>
      </c>
      <c r="P485" s="396" t="s">
        <v>375</v>
      </c>
      <c r="Q485" s="396" t="s">
        <v>376</v>
      </c>
      <c r="R485" s="396" t="s">
        <v>377</v>
      </c>
      <c r="S485" s="396" t="s">
        <v>377</v>
      </c>
      <c r="T485" s="1256"/>
      <c r="U485" s="508"/>
    </row>
    <row r="486" spans="1:21" x14ac:dyDescent="0.25">
      <c r="A486" s="1257" t="str">
        <f>B480</f>
        <v>EXTRA-urb.i.1</v>
      </c>
      <c r="B486" s="399">
        <v>1</v>
      </c>
      <c r="C486" s="208"/>
      <c r="D486" s="134"/>
      <c r="E486" s="134"/>
      <c r="F486" s="208"/>
      <c r="G486" s="510"/>
      <c r="H486" s="135"/>
      <c r="I486" s="511"/>
      <c r="J486" s="512"/>
      <c r="K486" s="513"/>
      <c r="L486" s="511"/>
      <c r="M486" s="513"/>
      <c r="N486" s="164"/>
      <c r="O486" s="164"/>
      <c r="P486" s="511"/>
      <c r="Q486" s="511"/>
      <c r="R486" s="511"/>
      <c r="S486" s="511"/>
      <c r="T486" s="514"/>
      <c r="U486" s="507"/>
    </row>
    <row r="487" spans="1:21" x14ac:dyDescent="0.25">
      <c r="A487" s="1257"/>
      <c r="B487" s="400">
        <v>2</v>
      </c>
      <c r="C487" s="133"/>
      <c r="D487" s="127"/>
      <c r="E487" s="127"/>
      <c r="F487" s="133"/>
      <c r="G487" s="515"/>
      <c r="H487" s="135"/>
      <c r="I487" s="495"/>
      <c r="J487" s="516"/>
      <c r="K487" s="517"/>
      <c r="L487" s="495"/>
      <c r="M487" s="517"/>
      <c r="N487" s="155"/>
      <c r="O487" s="155"/>
      <c r="P487" s="495"/>
      <c r="Q487" s="495" t="s">
        <v>378</v>
      </c>
      <c r="R487" s="495"/>
      <c r="S487" s="495"/>
      <c r="T487" s="518"/>
      <c r="U487" s="507"/>
    </row>
    <row r="488" spans="1:21" x14ac:dyDescent="0.25">
      <c r="A488" s="1257"/>
      <c r="B488" s="400">
        <v>3</v>
      </c>
      <c r="C488" s="133"/>
      <c r="D488" s="127"/>
      <c r="E488" s="127"/>
      <c r="F488" s="133"/>
      <c r="G488" s="515"/>
      <c r="H488" s="135"/>
      <c r="I488" s="495"/>
      <c r="J488" s="516"/>
      <c r="K488" s="517"/>
      <c r="L488" s="495"/>
      <c r="M488" s="517"/>
      <c r="N488" s="155"/>
      <c r="O488" s="155"/>
      <c r="P488" s="495"/>
      <c r="Q488" s="495"/>
      <c r="R488" s="495"/>
      <c r="S488" s="495"/>
      <c r="T488" s="518"/>
      <c r="U488" s="507"/>
    </row>
    <row r="489" spans="1:21" x14ac:dyDescent="0.25">
      <c r="A489" s="1257"/>
      <c r="B489" s="400">
        <v>4</v>
      </c>
      <c r="C489" s="133"/>
      <c r="D489" s="127"/>
      <c r="E489" s="127"/>
      <c r="F489" s="133"/>
      <c r="G489" s="515"/>
      <c r="H489" s="135"/>
      <c r="I489" s="495"/>
      <c r="J489" s="516"/>
      <c r="K489" s="517"/>
      <c r="L489" s="495"/>
      <c r="M489" s="517"/>
      <c r="N489" s="155"/>
      <c r="O489" s="155"/>
      <c r="P489" s="495"/>
      <c r="Q489" s="495"/>
      <c r="R489" s="495"/>
      <c r="S489" s="495"/>
      <c r="T489" s="518"/>
      <c r="U489" s="507"/>
    </row>
    <row r="490" spans="1:21" x14ac:dyDescent="0.25">
      <c r="A490" s="1257"/>
      <c r="B490" s="400">
        <v>5</v>
      </c>
      <c r="C490" s="133"/>
      <c r="D490" s="127"/>
      <c r="E490" s="127"/>
      <c r="F490" s="133"/>
      <c r="G490" s="515"/>
      <c r="H490" s="135"/>
      <c r="I490" s="495"/>
      <c r="J490" s="516"/>
      <c r="K490" s="517"/>
      <c r="L490" s="495"/>
      <c r="M490" s="517"/>
      <c r="N490" s="155"/>
      <c r="O490" s="155"/>
      <c r="P490" s="495"/>
      <c r="Q490" s="495"/>
      <c r="R490" s="495"/>
      <c r="S490" s="495"/>
      <c r="T490" s="518"/>
      <c r="U490" s="507"/>
    </row>
    <row r="491" spans="1:21" x14ac:dyDescent="0.25">
      <c r="A491" s="1257"/>
      <c r="B491" s="400">
        <v>6</v>
      </c>
      <c r="C491" s="133"/>
      <c r="D491" s="127"/>
      <c r="E491" s="127"/>
      <c r="F491" s="133"/>
      <c r="G491" s="515"/>
      <c r="H491" s="135"/>
      <c r="I491" s="495"/>
      <c r="J491" s="516"/>
      <c r="K491" s="517"/>
      <c r="L491" s="495"/>
      <c r="M491" s="517"/>
      <c r="N491" s="155"/>
      <c r="O491" s="155"/>
      <c r="P491" s="495"/>
      <c r="Q491" s="495"/>
      <c r="R491" s="495"/>
      <c r="S491" s="495"/>
      <c r="T491" s="518"/>
      <c r="U491" s="507"/>
    </row>
    <row r="492" spans="1:21" x14ac:dyDescent="0.25">
      <c r="A492" s="1257"/>
      <c r="B492" s="400">
        <v>7</v>
      </c>
      <c r="C492" s="133"/>
      <c r="D492" s="127"/>
      <c r="E492" s="127"/>
      <c r="F492" s="133"/>
      <c r="G492" s="515"/>
      <c r="H492" s="135"/>
      <c r="I492" s="495"/>
      <c r="J492" s="516"/>
      <c r="K492" s="517"/>
      <c r="L492" s="495"/>
      <c r="M492" s="517"/>
      <c r="N492" s="155"/>
      <c r="O492" s="155"/>
      <c r="P492" s="495"/>
      <c r="Q492" s="495"/>
      <c r="R492" s="495"/>
      <c r="S492" s="495"/>
      <c r="T492" s="518"/>
      <c r="U492" s="507"/>
    </row>
    <row r="493" spans="1:21" x14ac:dyDescent="0.25">
      <c r="A493" s="1257"/>
      <c r="B493" s="400">
        <v>8</v>
      </c>
      <c r="C493" s="133"/>
      <c r="D493" s="127"/>
      <c r="E493" s="127"/>
      <c r="F493" s="133"/>
      <c r="G493" s="515"/>
      <c r="H493" s="135"/>
      <c r="I493" s="495"/>
      <c r="J493" s="516"/>
      <c r="K493" s="517"/>
      <c r="L493" s="495"/>
      <c r="M493" s="517"/>
      <c r="N493" s="155"/>
      <c r="O493" s="155"/>
      <c r="P493" s="495"/>
      <c r="Q493" s="495"/>
      <c r="R493" s="495"/>
      <c r="S493" s="495"/>
      <c r="T493" s="518"/>
      <c r="U493" s="507"/>
    </row>
    <row r="494" spans="1:21" x14ac:dyDescent="0.25">
      <c r="A494" s="1257"/>
      <c r="B494" s="400">
        <v>9</v>
      </c>
      <c r="C494" s="133"/>
      <c r="D494" s="127"/>
      <c r="E494" s="127"/>
      <c r="F494" s="133"/>
      <c r="G494" s="515"/>
      <c r="H494" s="135"/>
      <c r="I494" s="495"/>
      <c r="J494" s="516"/>
      <c r="K494" s="517"/>
      <c r="L494" s="495"/>
      <c r="M494" s="517"/>
      <c r="N494" s="155"/>
      <c r="O494" s="155"/>
      <c r="P494" s="495"/>
      <c r="Q494" s="495"/>
      <c r="R494" s="495"/>
      <c r="S494" s="495"/>
      <c r="T494" s="518"/>
      <c r="U494" s="507"/>
    </row>
    <row r="495" spans="1:21" ht="15.75" thickBot="1" x14ac:dyDescent="0.3">
      <c r="A495" s="1258"/>
      <c r="B495" s="401">
        <v>10</v>
      </c>
      <c r="C495" s="148"/>
      <c r="D495" s="147"/>
      <c r="E495" s="147"/>
      <c r="F495" s="148"/>
      <c r="G495" s="519"/>
      <c r="H495" s="405"/>
      <c r="I495" s="520"/>
      <c r="J495" s="521"/>
      <c r="K495" s="522"/>
      <c r="L495" s="520"/>
      <c r="M495" s="522"/>
      <c r="N495" s="156"/>
      <c r="O495" s="156"/>
      <c r="P495" s="520"/>
      <c r="Q495" s="520"/>
      <c r="R495" s="520"/>
      <c r="S495" s="520"/>
      <c r="T495" s="523"/>
      <c r="U495" s="507"/>
    </row>
    <row r="496" spans="1:21" ht="25.5" thickBot="1" x14ac:dyDescent="0.3">
      <c r="A496" s="654"/>
      <c r="C496" s="655"/>
      <c r="D496" s="656"/>
      <c r="E496" s="484" t="s">
        <v>379</v>
      </c>
      <c r="F496" s="485">
        <f>COUNTA(F486:F495)</f>
        <v>0</v>
      </c>
      <c r="G496" s="486">
        <f>COUNTA(G486:G495)</f>
        <v>0</v>
      </c>
      <c r="H496" s="655"/>
      <c r="I496" s="501"/>
      <c r="J496" s="657"/>
      <c r="K496" s="658"/>
      <c r="L496" s="1096" t="s">
        <v>655</v>
      </c>
      <c r="M496" s="1097"/>
      <c r="N496" s="659">
        <f>SUM(N486:N495)</f>
        <v>0</v>
      </c>
      <c r="O496" s="660">
        <f>SUM(O486:O495)</f>
        <v>0</v>
      </c>
      <c r="P496" s="501"/>
      <c r="R496" s="128"/>
      <c r="S496" s="132"/>
      <c r="T496" s="603"/>
      <c r="U496" s="527"/>
    </row>
    <row r="497" spans="1:21" x14ac:dyDescent="0.25">
      <c r="A497" s="149"/>
      <c r="B497" s="128"/>
      <c r="C497" s="128"/>
      <c r="D497" s="128"/>
      <c r="H497" s="524"/>
      <c r="I497" s="524"/>
      <c r="J497" s="525"/>
      <c r="K497" s="524"/>
      <c r="L497" s="1098" t="s">
        <v>656</v>
      </c>
      <c r="M497" s="1099"/>
      <c r="N497" s="661">
        <f>SUMIF(M486:M495,"&lt;=31/12/2025",N486:N495)</f>
        <v>0</v>
      </c>
      <c r="O497" s="662">
        <f>SUMIF(M486:M495,"&lt;=31/12/2025",O486:O495)</f>
        <v>0</v>
      </c>
      <c r="P497" s="128"/>
      <c r="R497" s="128"/>
      <c r="S497" s="132"/>
      <c r="T497" s="603"/>
      <c r="U497" s="527"/>
    </row>
    <row r="498" spans="1:21" ht="15.75" thickBot="1" x14ac:dyDescent="0.3">
      <c r="A498" s="149"/>
      <c r="L498" s="1100" t="s">
        <v>659</v>
      </c>
      <c r="M498" s="1101"/>
      <c r="N498" s="663">
        <f>SUMIF(M486:M495,"&gt;31/12/2025",N486:N495)</f>
        <v>0</v>
      </c>
      <c r="O498" s="664">
        <f>SUMIF(M486:M495,"&gt;31/12/2025",O486:O495)</f>
        <v>0</v>
      </c>
      <c r="R498" s="128"/>
      <c r="S498" s="132"/>
      <c r="T498" s="603"/>
      <c r="U498" s="527"/>
    </row>
    <row r="499" spans="1:21" ht="15.75" thickBot="1" x14ac:dyDescent="0.3">
      <c r="A499" s="528"/>
      <c r="B499" s="529"/>
      <c r="C499" s="455"/>
      <c r="D499" s="455"/>
      <c r="E499" s="455"/>
      <c r="F499" s="529"/>
      <c r="G499" s="455"/>
      <c r="H499" s="455"/>
      <c r="I499" s="529"/>
      <c r="J499" s="529"/>
      <c r="K499" s="455"/>
      <c r="L499" s="455"/>
      <c r="M499" s="455"/>
      <c r="N499" s="455"/>
      <c r="O499" s="455"/>
      <c r="P499" s="455"/>
      <c r="Q499" s="455"/>
      <c r="R499" s="455"/>
      <c r="S499" s="530"/>
      <c r="T499" s="455"/>
      <c r="U499" s="531"/>
    </row>
    <row r="500" spans="1:21" ht="15.75" thickBot="1" x14ac:dyDescent="0.3">
      <c r="A500" s="502"/>
      <c r="B500" s="503"/>
      <c r="C500" s="504"/>
      <c r="D500" s="504"/>
      <c r="E500" s="504"/>
      <c r="F500" s="503"/>
      <c r="G500" s="504"/>
      <c r="H500" s="504"/>
      <c r="I500" s="503"/>
      <c r="J500" s="503"/>
      <c r="K500" s="504"/>
      <c r="L500" s="504"/>
      <c r="M500" s="504"/>
      <c r="N500" s="504"/>
      <c r="O500" s="504"/>
      <c r="P500" s="504"/>
      <c r="Q500" s="504"/>
      <c r="R500" s="504"/>
      <c r="S500" s="504"/>
      <c r="T500" s="504"/>
      <c r="U500" s="505"/>
    </row>
    <row r="501" spans="1:21" ht="28.5" thickBot="1" x14ac:dyDescent="0.3">
      <c r="A501" s="392" t="s">
        <v>9</v>
      </c>
      <c r="B501" s="1116" t="s">
        <v>158</v>
      </c>
      <c r="C501" s="1117"/>
      <c r="E501" s="1219" t="s">
        <v>342</v>
      </c>
      <c r="F501" s="1220"/>
      <c r="G501" s="1120">
        <f>VLOOKUP(B501,'EXTRAUrbano.Piano inv. forn '!$D$72:$AB$91,3,FALSE)</f>
        <v>0</v>
      </c>
      <c r="H501" s="1121"/>
      <c r="I501" s="115"/>
      <c r="J501" s="1219" t="s">
        <v>343</v>
      </c>
      <c r="K501" s="1220"/>
      <c r="L501" s="1120">
        <f>VLOOKUP(B501,'EXTRAUrbano.Piano inv. forn '!$D$72:$AB$91,4,FALSE)</f>
        <v>0</v>
      </c>
      <c r="M501" s="1121"/>
      <c r="O501" s="397" t="s">
        <v>344</v>
      </c>
      <c r="P501" s="506"/>
      <c r="R501" s="398" t="s">
        <v>345</v>
      </c>
      <c r="S501" s="1108"/>
      <c r="T501" s="1109"/>
      <c r="U501" s="507"/>
    </row>
    <row r="502" spans="1:21" ht="15.75" thickBot="1" x14ac:dyDescent="0.3">
      <c r="A502" s="149"/>
      <c r="B502" s="129"/>
      <c r="C502" s="129"/>
      <c r="E502" s="130"/>
      <c r="F502" s="130"/>
      <c r="G502" s="131"/>
      <c r="H502" s="131"/>
      <c r="I502" s="115"/>
      <c r="J502" s="130"/>
      <c r="K502" s="130"/>
      <c r="L502" s="131"/>
      <c r="M502" s="131"/>
      <c r="O502" s="132"/>
      <c r="R502" s="128"/>
      <c r="S502" s="501"/>
      <c r="U502" s="150"/>
    </row>
    <row r="503" spans="1:21" ht="36" customHeight="1" thickBot="1" x14ac:dyDescent="0.3">
      <c r="A503" s="1246" t="s">
        <v>346</v>
      </c>
      <c r="B503" s="1247"/>
      <c r="C503" s="1247"/>
      <c r="D503" s="1248"/>
      <c r="E503" s="1105">
        <f>VLOOKUP(B501,'EXTRAUrbano.Piano inv. forn '!$D$72:$AB$91,17,FALSE)</f>
        <v>0</v>
      </c>
      <c r="F503" s="1106"/>
      <c r="G503" s="1106"/>
      <c r="H503" s="1107"/>
      <c r="I503" s="115"/>
      <c r="J503" s="1249" t="s">
        <v>60</v>
      </c>
      <c r="K503" s="1250"/>
      <c r="L503" s="1105">
        <f>VLOOKUP(B501,'EXTRAUrbano.Piano inv. forn '!$D$72:$AB$91,19,FALSE)</f>
        <v>0</v>
      </c>
      <c r="M503" s="1107"/>
      <c r="N503" s="146"/>
      <c r="O503" s="398" t="s">
        <v>347</v>
      </c>
      <c r="P503" s="151">
        <f>L503+E503</f>
        <v>0</v>
      </c>
      <c r="R503" s="398" t="s">
        <v>348</v>
      </c>
      <c r="S503" s="1108"/>
      <c r="T503" s="1109"/>
      <c r="U503" s="150"/>
    </row>
    <row r="504" spans="1:21" ht="15.75" thickBot="1" x14ac:dyDescent="0.3">
      <c r="A504" s="152"/>
      <c r="B504" s="153"/>
      <c r="C504" s="153"/>
      <c r="D504" s="153"/>
      <c r="E504" s="154"/>
      <c r="F504" s="154"/>
      <c r="G504" s="154"/>
      <c r="H504" s="154"/>
      <c r="I504" s="115"/>
      <c r="J504" s="130"/>
      <c r="K504" s="130"/>
      <c r="L504" s="154"/>
      <c r="M504" s="154"/>
      <c r="N504" s="146"/>
      <c r="O504" s="128"/>
      <c r="P504" s="146"/>
      <c r="R504" s="128"/>
      <c r="S504" s="129"/>
      <c r="T504" s="129"/>
      <c r="U504" s="507"/>
    </row>
    <row r="505" spans="1:21" ht="60" x14ac:dyDescent="0.25">
      <c r="A505" s="1251" t="s">
        <v>349</v>
      </c>
      <c r="B505" s="1253" t="s">
        <v>350</v>
      </c>
      <c r="C505" s="1253" t="s">
        <v>351</v>
      </c>
      <c r="D505" s="393" t="s">
        <v>352</v>
      </c>
      <c r="E505" s="394" t="s">
        <v>353</v>
      </c>
      <c r="F505" s="393" t="s">
        <v>354</v>
      </c>
      <c r="G505" s="393" t="s">
        <v>355</v>
      </c>
      <c r="H505" s="395" t="s">
        <v>312</v>
      </c>
      <c r="I505" s="395" t="s">
        <v>356</v>
      </c>
      <c r="J505" s="395" t="s">
        <v>357</v>
      </c>
      <c r="K505" s="395" t="s">
        <v>358</v>
      </c>
      <c r="L505" s="395" t="s">
        <v>359</v>
      </c>
      <c r="M505" s="395" t="s">
        <v>360</v>
      </c>
      <c r="N505" s="395" t="s">
        <v>361</v>
      </c>
      <c r="O505" s="395" t="s">
        <v>362</v>
      </c>
      <c r="P505" s="395" t="s">
        <v>363</v>
      </c>
      <c r="Q505" s="395" t="s">
        <v>364</v>
      </c>
      <c r="R505" s="395" t="s">
        <v>365</v>
      </c>
      <c r="S505" s="395" t="s">
        <v>392</v>
      </c>
      <c r="T505" s="1255" t="s">
        <v>367</v>
      </c>
      <c r="U505" s="508"/>
    </row>
    <row r="506" spans="1:21" ht="48.75" thickBot="1" x14ac:dyDescent="0.3">
      <c r="A506" s="1252"/>
      <c r="B506" s="1254"/>
      <c r="C506" s="1254"/>
      <c r="D506" s="396" t="s">
        <v>368</v>
      </c>
      <c r="E506" s="396" t="s">
        <v>381</v>
      </c>
      <c r="F506" s="396" t="s">
        <v>370</v>
      </c>
      <c r="G506" s="396" t="s">
        <v>370</v>
      </c>
      <c r="H506" s="396" t="s">
        <v>87</v>
      </c>
      <c r="I506" s="396" t="s">
        <v>136</v>
      </c>
      <c r="J506" s="396" t="s">
        <v>371</v>
      </c>
      <c r="K506" s="396" t="s">
        <v>372</v>
      </c>
      <c r="L506" s="396" t="s">
        <v>373</v>
      </c>
      <c r="M506" s="396" t="s">
        <v>372</v>
      </c>
      <c r="N506" s="396" t="s">
        <v>374</v>
      </c>
      <c r="O506" s="396" t="s">
        <v>341</v>
      </c>
      <c r="P506" s="396" t="s">
        <v>375</v>
      </c>
      <c r="Q506" s="396" t="s">
        <v>376</v>
      </c>
      <c r="R506" s="396" t="s">
        <v>377</v>
      </c>
      <c r="S506" s="396" t="s">
        <v>377</v>
      </c>
      <c r="T506" s="1256"/>
      <c r="U506" s="508"/>
    </row>
    <row r="507" spans="1:21" x14ac:dyDescent="0.25">
      <c r="A507" s="1257" t="str">
        <f>B501</f>
        <v>EXTRA-urb.i.1</v>
      </c>
      <c r="B507" s="399">
        <v>1</v>
      </c>
      <c r="C507" s="208"/>
      <c r="D507" s="134"/>
      <c r="E507" s="134"/>
      <c r="F507" s="208"/>
      <c r="G507" s="510"/>
      <c r="H507" s="135"/>
      <c r="I507" s="511"/>
      <c r="J507" s="512"/>
      <c r="K507" s="513"/>
      <c r="L507" s="511"/>
      <c r="M507" s="513"/>
      <c r="N507" s="164"/>
      <c r="O507" s="164"/>
      <c r="P507" s="511"/>
      <c r="Q507" s="511"/>
      <c r="R507" s="511"/>
      <c r="S507" s="511"/>
      <c r="T507" s="514"/>
      <c r="U507" s="507"/>
    </row>
    <row r="508" spans="1:21" x14ac:dyDescent="0.25">
      <c r="A508" s="1257"/>
      <c r="B508" s="400">
        <v>2</v>
      </c>
      <c r="C508" s="133"/>
      <c r="D508" s="127"/>
      <c r="E508" s="127"/>
      <c r="F508" s="133"/>
      <c r="G508" s="515"/>
      <c r="H508" s="135"/>
      <c r="I508" s="495"/>
      <c r="J508" s="516"/>
      <c r="K508" s="517"/>
      <c r="L508" s="495"/>
      <c r="M508" s="517"/>
      <c r="N508" s="155"/>
      <c r="O508" s="155"/>
      <c r="P508" s="495"/>
      <c r="Q508" s="495" t="s">
        <v>378</v>
      </c>
      <c r="R508" s="495"/>
      <c r="S508" s="495"/>
      <c r="T508" s="518"/>
      <c r="U508" s="507"/>
    </row>
    <row r="509" spans="1:21" x14ac:dyDescent="0.25">
      <c r="A509" s="1257"/>
      <c r="B509" s="400">
        <v>3</v>
      </c>
      <c r="C509" s="133"/>
      <c r="D509" s="127"/>
      <c r="E509" s="127"/>
      <c r="F509" s="133"/>
      <c r="G509" s="515"/>
      <c r="H509" s="135"/>
      <c r="I509" s="495"/>
      <c r="J509" s="516"/>
      <c r="K509" s="517"/>
      <c r="L509" s="495"/>
      <c r="M509" s="517"/>
      <c r="N509" s="155"/>
      <c r="O509" s="155"/>
      <c r="P509" s="495"/>
      <c r="Q509" s="495"/>
      <c r="R509" s="495"/>
      <c r="S509" s="495"/>
      <c r="T509" s="518"/>
      <c r="U509" s="507"/>
    </row>
    <row r="510" spans="1:21" x14ac:dyDescent="0.25">
      <c r="A510" s="1257"/>
      <c r="B510" s="400">
        <v>4</v>
      </c>
      <c r="C510" s="133"/>
      <c r="D510" s="127"/>
      <c r="E510" s="127"/>
      <c r="F510" s="133"/>
      <c r="G510" s="515"/>
      <c r="H510" s="135"/>
      <c r="I510" s="495"/>
      <c r="J510" s="516"/>
      <c r="K510" s="517"/>
      <c r="L510" s="495"/>
      <c r="M510" s="517"/>
      <c r="N510" s="155"/>
      <c r="O510" s="155"/>
      <c r="P510" s="495"/>
      <c r="Q510" s="495"/>
      <c r="R510" s="495"/>
      <c r="S510" s="495"/>
      <c r="T510" s="518"/>
      <c r="U510" s="507"/>
    </row>
    <row r="511" spans="1:21" x14ac:dyDescent="0.25">
      <c r="A511" s="1257"/>
      <c r="B511" s="400">
        <v>5</v>
      </c>
      <c r="C511" s="133"/>
      <c r="D511" s="127"/>
      <c r="E511" s="127"/>
      <c r="F511" s="133"/>
      <c r="G511" s="515"/>
      <c r="H511" s="135"/>
      <c r="I511" s="495"/>
      <c r="J511" s="516"/>
      <c r="K511" s="517"/>
      <c r="L511" s="495"/>
      <c r="M511" s="517"/>
      <c r="N511" s="155"/>
      <c r="O511" s="155"/>
      <c r="P511" s="495"/>
      <c r="Q511" s="495"/>
      <c r="R511" s="495"/>
      <c r="S511" s="495"/>
      <c r="T511" s="518"/>
      <c r="U511" s="507"/>
    </row>
    <row r="512" spans="1:21" x14ac:dyDescent="0.25">
      <c r="A512" s="1257"/>
      <c r="B512" s="400">
        <v>6</v>
      </c>
      <c r="C512" s="133"/>
      <c r="D512" s="127"/>
      <c r="E512" s="127"/>
      <c r="F512" s="133"/>
      <c r="G512" s="515"/>
      <c r="H512" s="135"/>
      <c r="I512" s="495"/>
      <c r="J512" s="516"/>
      <c r="K512" s="517"/>
      <c r="L512" s="495"/>
      <c r="M512" s="517"/>
      <c r="N512" s="155"/>
      <c r="O512" s="155"/>
      <c r="P512" s="495"/>
      <c r="Q512" s="495"/>
      <c r="R512" s="495"/>
      <c r="S512" s="495"/>
      <c r="T512" s="518"/>
      <c r="U512" s="507"/>
    </row>
    <row r="513" spans="1:21" x14ac:dyDescent="0.25">
      <c r="A513" s="1257"/>
      <c r="B513" s="400">
        <v>7</v>
      </c>
      <c r="C513" s="133"/>
      <c r="D513" s="127"/>
      <c r="E513" s="127"/>
      <c r="F513" s="133"/>
      <c r="G513" s="515"/>
      <c r="H513" s="135"/>
      <c r="I513" s="495"/>
      <c r="J513" s="516"/>
      <c r="K513" s="517"/>
      <c r="L513" s="495"/>
      <c r="M513" s="517"/>
      <c r="N513" s="155"/>
      <c r="O513" s="155"/>
      <c r="P513" s="495"/>
      <c r="Q513" s="495"/>
      <c r="R513" s="495"/>
      <c r="S513" s="495"/>
      <c r="T513" s="518"/>
      <c r="U513" s="507"/>
    </row>
    <row r="514" spans="1:21" x14ac:dyDescent="0.25">
      <c r="A514" s="1257"/>
      <c r="B514" s="400">
        <v>8</v>
      </c>
      <c r="C514" s="133"/>
      <c r="D514" s="127"/>
      <c r="E514" s="127"/>
      <c r="F514" s="133"/>
      <c r="G514" s="515"/>
      <c r="H514" s="135"/>
      <c r="I514" s="495"/>
      <c r="J514" s="516"/>
      <c r="K514" s="517"/>
      <c r="L514" s="495"/>
      <c r="M514" s="517"/>
      <c r="N514" s="155"/>
      <c r="O514" s="155"/>
      <c r="P514" s="495"/>
      <c r="Q514" s="495"/>
      <c r="R514" s="495"/>
      <c r="S514" s="495"/>
      <c r="T514" s="518"/>
      <c r="U514" s="507"/>
    </row>
    <row r="515" spans="1:21" x14ac:dyDescent="0.25">
      <c r="A515" s="1257"/>
      <c r="B515" s="400">
        <v>9</v>
      </c>
      <c r="C515" s="133"/>
      <c r="D515" s="127"/>
      <c r="E515" s="127"/>
      <c r="F515" s="133"/>
      <c r="G515" s="515"/>
      <c r="H515" s="135"/>
      <c r="I515" s="495"/>
      <c r="J515" s="516"/>
      <c r="K515" s="517"/>
      <c r="L515" s="495"/>
      <c r="M515" s="517"/>
      <c r="N515" s="155"/>
      <c r="O515" s="155"/>
      <c r="P515" s="495"/>
      <c r="Q515" s="495"/>
      <c r="R515" s="495"/>
      <c r="S515" s="495"/>
      <c r="T515" s="518"/>
      <c r="U515" s="507"/>
    </row>
    <row r="516" spans="1:21" ht="15.75" thickBot="1" x14ac:dyDescent="0.3">
      <c r="A516" s="1258"/>
      <c r="B516" s="401">
        <v>10</v>
      </c>
      <c r="C516" s="148"/>
      <c r="D516" s="147"/>
      <c r="E516" s="147"/>
      <c r="F516" s="148"/>
      <c r="G516" s="519"/>
      <c r="H516" s="405"/>
      <c r="I516" s="520"/>
      <c r="J516" s="521"/>
      <c r="K516" s="522"/>
      <c r="L516" s="520"/>
      <c r="M516" s="522"/>
      <c r="N516" s="156"/>
      <c r="O516" s="156"/>
      <c r="P516" s="520"/>
      <c r="Q516" s="520"/>
      <c r="R516" s="520"/>
      <c r="S516" s="520"/>
      <c r="T516" s="523"/>
      <c r="U516" s="507"/>
    </row>
    <row r="517" spans="1:21" ht="25.5" thickBot="1" x14ac:dyDescent="0.3">
      <c r="A517" s="654"/>
      <c r="C517" s="655"/>
      <c r="D517" s="656"/>
      <c r="E517" s="484" t="s">
        <v>379</v>
      </c>
      <c r="F517" s="485">
        <f>COUNTA(F507:F516)</f>
        <v>0</v>
      </c>
      <c r="G517" s="486">
        <f>COUNTA(G507:G516)</f>
        <v>0</v>
      </c>
      <c r="H517" s="655"/>
      <c r="I517" s="501"/>
      <c r="J517" s="657"/>
      <c r="K517" s="658"/>
      <c r="L517" s="1096" t="s">
        <v>655</v>
      </c>
      <c r="M517" s="1097"/>
      <c r="N517" s="659">
        <f>SUM(N507:N516)</f>
        <v>0</v>
      </c>
      <c r="O517" s="660">
        <f>SUM(O507:O516)</f>
        <v>0</v>
      </c>
      <c r="P517" s="501"/>
      <c r="R517" s="128"/>
      <c r="S517" s="132"/>
      <c r="T517" s="603"/>
      <c r="U517" s="527"/>
    </row>
    <row r="518" spans="1:21" x14ac:dyDescent="0.25">
      <c r="A518" s="149"/>
      <c r="B518" s="128"/>
      <c r="C518" s="128"/>
      <c r="D518" s="128"/>
      <c r="H518" s="524"/>
      <c r="I518" s="524"/>
      <c r="J518" s="525"/>
      <c r="K518" s="524"/>
      <c r="L518" s="1098" t="s">
        <v>656</v>
      </c>
      <c r="M518" s="1099"/>
      <c r="N518" s="661">
        <f>SUMIF(M507:M516,"&lt;=31/12/2025",N507:N516)</f>
        <v>0</v>
      </c>
      <c r="O518" s="662">
        <f>SUMIF(M507:M516,"&lt;=31/12/2025",O507:O516)</f>
        <v>0</v>
      </c>
      <c r="P518" s="128"/>
      <c r="R518" s="128"/>
      <c r="S518" s="132"/>
      <c r="T518" s="603"/>
      <c r="U518" s="527"/>
    </row>
    <row r="519" spans="1:21" ht="15.75" thickBot="1" x14ac:dyDescent="0.3">
      <c r="A519" s="149"/>
      <c r="L519" s="1100" t="s">
        <v>659</v>
      </c>
      <c r="M519" s="1101"/>
      <c r="N519" s="663">
        <f>SUMIF(M507:M516,"&gt;31/12/2025",N507:N516)</f>
        <v>0</v>
      </c>
      <c r="O519" s="664">
        <f>SUMIF(M507:M516,"&gt;31/12/2025",O507:O516)</f>
        <v>0</v>
      </c>
      <c r="R519" s="128"/>
      <c r="S519" s="132"/>
      <c r="T519" s="603"/>
      <c r="U519" s="527"/>
    </row>
    <row r="520" spans="1:21" ht="15.75" thickBot="1" x14ac:dyDescent="0.3">
      <c r="A520" s="528"/>
      <c r="B520" s="529"/>
      <c r="C520" s="455"/>
      <c r="D520" s="455"/>
      <c r="E520" s="455"/>
      <c r="F520" s="529"/>
      <c r="G520" s="455"/>
      <c r="H520" s="455"/>
      <c r="I520" s="529"/>
      <c r="J520" s="529"/>
      <c r="K520" s="455"/>
      <c r="L520" s="455"/>
      <c r="M520" s="455"/>
      <c r="N520" s="455"/>
      <c r="O520" s="455"/>
      <c r="P520" s="455"/>
      <c r="Q520" s="455"/>
      <c r="R520" s="455"/>
      <c r="S520" s="530"/>
      <c r="T520" s="455"/>
      <c r="U520" s="531"/>
    </row>
    <row r="521" spans="1:21" ht="15.75" thickBot="1" x14ac:dyDescent="0.3">
      <c r="A521" s="502"/>
      <c r="B521" s="503"/>
      <c r="C521" s="504"/>
      <c r="D521" s="504"/>
      <c r="E521" s="504"/>
      <c r="F521" s="503"/>
      <c r="G521" s="504"/>
      <c r="H521" s="504"/>
      <c r="I521" s="503"/>
      <c r="J521" s="503"/>
      <c r="K521" s="504"/>
      <c r="L521" s="504"/>
      <c r="M521" s="504"/>
      <c r="N521" s="504"/>
      <c r="O521" s="504"/>
      <c r="P521" s="504"/>
      <c r="Q521" s="504"/>
      <c r="R521" s="504"/>
      <c r="S521" s="504"/>
      <c r="T521" s="504"/>
      <c r="U521" s="505"/>
    </row>
    <row r="522" spans="1:21" ht="28.5" thickBot="1" x14ac:dyDescent="0.3">
      <c r="A522" s="392" t="s">
        <v>9</v>
      </c>
      <c r="B522" s="1116" t="s">
        <v>158</v>
      </c>
      <c r="C522" s="1117"/>
      <c r="E522" s="1219" t="s">
        <v>342</v>
      </c>
      <c r="F522" s="1220"/>
      <c r="G522" s="1120">
        <f>VLOOKUP(B522,'EXTRAUrbano.Piano inv. forn '!$D$72:$AB$91,3,FALSE)</f>
        <v>0</v>
      </c>
      <c r="H522" s="1121"/>
      <c r="I522" s="115"/>
      <c r="J522" s="1219" t="s">
        <v>343</v>
      </c>
      <c r="K522" s="1220"/>
      <c r="L522" s="1120">
        <f>VLOOKUP(B522,'EXTRAUrbano.Piano inv. forn '!$D$72:$AB$91,4,FALSE)</f>
        <v>0</v>
      </c>
      <c r="M522" s="1121"/>
      <c r="O522" s="397" t="s">
        <v>344</v>
      </c>
      <c r="P522" s="506"/>
      <c r="R522" s="398" t="s">
        <v>345</v>
      </c>
      <c r="S522" s="1108"/>
      <c r="T522" s="1109"/>
      <c r="U522" s="507"/>
    </row>
    <row r="523" spans="1:21" ht="15.75" thickBot="1" x14ac:dyDescent="0.3">
      <c r="A523" s="149"/>
      <c r="B523" s="129"/>
      <c r="C523" s="129"/>
      <c r="E523" s="130"/>
      <c r="F523" s="130"/>
      <c r="G523" s="131"/>
      <c r="H523" s="131"/>
      <c r="I523" s="115"/>
      <c r="J523" s="130"/>
      <c r="K523" s="130"/>
      <c r="L523" s="131"/>
      <c r="M523" s="131"/>
      <c r="O523" s="132"/>
      <c r="R523" s="128"/>
      <c r="S523" s="501"/>
      <c r="U523" s="150"/>
    </row>
    <row r="524" spans="1:21" ht="36" customHeight="1" thickBot="1" x14ac:dyDescent="0.3">
      <c r="A524" s="1246" t="s">
        <v>346</v>
      </c>
      <c r="B524" s="1247"/>
      <c r="C524" s="1247"/>
      <c r="D524" s="1248"/>
      <c r="E524" s="1105">
        <f>VLOOKUP(B522,'EXTRAUrbano.Piano inv. forn '!$D$72:$AB$91,17,FALSE)</f>
        <v>0</v>
      </c>
      <c r="F524" s="1106"/>
      <c r="G524" s="1106"/>
      <c r="H524" s="1107"/>
      <c r="I524" s="115"/>
      <c r="J524" s="1249" t="s">
        <v>60</v>
      </c>
      <c r="K524" s="1250"/>
      <c r="L524" s="1105">
        <f>VLOOKUP(B522,'EXTRAUrbano.Piano inv. forn '!$D$72:$AB$91,19,FALSE)</f>
        <v>0</v>
      </c>
      <c r="M524" s="1107"/>
      <c r="N524" s="146"/>
      <c r="O524" s="398" t="s">
        <v>347</v>
      </c>
      <c r="P524" s="151">
        <f>L524+E524</f>
        <v>0</v>
      </c>
      <c r="R524" s="398" t="s">
        <v>348</v>
      </c>
      <c r="S524" s="1108"/>
      <c r="T524" s="1109"/>
      <c r="U524" s="150"/>
    </row>
    <row r="525" spans="1:21" ht="15.75" thickBot="1" x14ac:dyDescent="0.3">
      <c r="A525" s="152"/>
      <c r="B525" s="153"/>
      <c r="C525" s="153"/>
      <c r="D525" s="153"/>
      <c r="E525" s="154"/>
      <c r="F525" s="154"/>
      <c r="G525" s="154"/>
      <c r="H525" s="154"/>
      <c r="I525" s="115"/>
      <c r="J525" s="130"/>
      <c r="K525" s="130"/>
      <c r="L525" s="154"/>
      <c r="M525" s="154"/>
      <c r="N525" s="146"/>
      <c r="O525" s="128"/>
      <c r="P525" s="146"/>
      <c r="R525" s="128"/>
      <c r="S525" s="129"/>
      <c r="T525" s="129"/>
      <c r="U525" s="507"/>
    </row>
    <row r="526" spans="1:21" ht="60" x14ac:dyDescent="0.25">
      <c r="A526" s="1251" t="s">
        <v>349</v>
      </c>
      <c r="B526" s="1253" t="s">
        <v>350</v>
      </c>
      <c r="C526" s="1253" t="s">
        <v>351</v>
      </c>
      <c r="D526" s="393" t="s">
        <v>352</v>
      </c>
      <c r="E526" s="394" t="s">
        <v>353</v>
      </c>
      <c r="F526" s="393" t="s">
        <v>354</v>
      </c>
      <c r="G526" s="393" t="s">
        <v>355</v>
      </c>
      <c r="H526" s="395" t="s">
        <v>312</v>
      </c>
      <c r="I526" s="395" t="s">
        <v>356</v>
      </c>
      <c r="J526" s="395" t="s">
        <v>357</v>
      </c>
      <c r="K526" s="395" t="s">
        <v>358</v>
      </c>
      <c r="L526" s="395" t="s">
        <v>359</v>
      </c>
      <c r="M526" s="395" t="s">
        <v>360</v>
      </c>
      <c r="N526" s="395" t="s">
        <v>361</v>
      </c>
      <c r="O526" s="395" t="s">
        <v>362</v>
      </c>
      <c r="P526" s="395" t="s">
        <v>363</v>
      </c>
      <c r="Q526" s="395" t="s">
        <v>364</v>
      </c>
      <c r="R526" s="395" t="s">
        <v>365</v>
      </c>
      <c r="S526" s="395" t="s">
        <v>392</v>
      </c>
      <c r="T526" s="1255" t="s">
        <v>367</v>
      </c>
      <c r="U526" s="508"/>
    </row>
    <row r="527" spans="1:21" ht="48.75" thickBot="1" x14ac:dyDescent="0.3">
      <c r="A527" s="1252"/>
      <c r="B527" s="1254"/>
      <c r="C527" s="1254"/>
      <c r="D527" s="396" t="s">
        <v>368</v>
      </c>
      <c r="E527" s="396" t="s">
        <v>381</v>
      </c>
      <c r="F527" s="396" t="s">
        <v>370</v>
      </c>
      <c r="G527" s="396" t="s">
        <v>370</v>
      </c>
      <c r="H527" s="396" t="s">
        <v>87</v>
      </c>
      <c r="I527" s="396" t="s">
        <v>136</v>
      </c>
      <c r="J527" s="396" t="s">
        <v>371</v>
      </c>
      <c r="K527" s="396" t="s">
        <v>372</v>
      </c>
      <c r="L527" s="396" t="s">
        <v>373</v>
      </c>
      <c r="M527" s="396" t="s">
        <v>372</v>
      </c>
      <c r="N527" s="396" t="s">
        <v>374</v>
      </c>
      <c r="O527" s="396" t="s">
        <v>341</v>
      </c>
      <c r="P527" s="396" t="s">
        <v>375</v>
      </c>
      <c r="Q527" s="396" t="s">
        <v>376</v>
      </c>
      <c r="R527" s="396" t="s">
        <v>377</v>
      </c>
      <c r="S527" s="396" t="s">
        <v>377</v>
      </c>
      <c r="T527" s="1256"/>
      <c r="U527" s="508"/>
    </row>
    <row r="528" spans="1:21" x14ac:dyDescent="0.25">
      <c r="A528" s="1257" t="str">
        <f>B522</f>
        <v>EXTRA-urb.i.1</v>
      </c>
      <c r="B528" s="399">
        <v>1</v>
      </c>
      <c r="C528" s="208"/>
      <c r="D528" s="134"/>
      <c r="E528" s="134"/>
      <c r="F528" s="208"/>
      <c r="G528" s="510"/>
      <c r="H528" s="135"/>
      <c r="I528" s="511"/>
      <c r="J528" s="512"/>
      <c r="K528" s="513"/>
      <c r="L528" s="511"/>
      <c r="M528" s="513"/>
      <c r="N528" s="164"/>
      <c r="O528" s="164"/>
      <c r="P528" s="511"/>
      <c r="Q528" s="511"/>
      <c r="R528" s="511"/>
      <c r="S528" s="511"/>
      <c r="T528" s="514"/>
      <c r="U528" s="507"/>
    </row>
    <row r="529" spans="1:21" x14ac:dyDescent="0.25">
      <c r="A529" s="1257"/>
      <c r="B529" s="400">
        <v>2</v>
      </c>
      <c r="C529" s="133"/>
      <c r="D529" s="127"/>
      <c r="E529" s="127"/>
      <c r="F529" s="133"/>
      <c r="G529" s="515"/>
      <c r="H529" s="135"/>
      <c r="I529" s="495"/>
      <c r="J529" s="516"/>
      <c r="K529" s="517"/>
      <c r="L529" s="495"/>
      <c r="M529" s="517"/>
      <c r="N529" s="155"/>
      <c r="O529" s="155"/>
      <c r="P529" s="495"/>
      <c r="Q529" s="495" t="s">
        <v>378</v>
      </c>
      <c r="R529" s="495"/>
      <c r="S529" s="495"/>
      <c r="T529" s="518"/>
      <c r="U529" s="507"/>
    </row>
    <row r="530" spans="1:21" x14ac:dyDescent="0.25">
      <c r="A530" s="1257"/>
      <c r="B530" s="400">
        <v>3</v>
      </c>
      <c r="C530" s="133"/>
      <c r="D530" s="127"/>
      <c r="E530" s="127"/>
      <c r="F530" s="133"/>
      <c r="G530" s="515"/>
      <c r="H530" s="135"/>
      <c r="I530" s="495"/>
      <c r="J530" s="516"/>
      <c r="K530" s="517"/>
      <c r="L530" s="495"/>
      <c r="M530" s="517"/>
      <c r="N530" s="155"/>
      <c r="O530" s="155"/>
      <c r="P530" s="495"/>
      <c r="Q530" s="495"/>
      <c r="R530" s="495"/>
      <c r="S530" s="495"/>
      <c r="T530" s="518"/>
      <c r="U530" s="507"/>
    </row>
    <row r="531" spans="1:21" x14ac:dyDescent="0.25">
      <c r="A531" s="1257"/>
      <c r="B531" s="400">
        <v>4</v>
      </c>
      <c r="C531" s="133"/>
      <c r="D531" s="127"/>
      <c r="E531" s="127"/>
      <c r="F531" s="133"/>
      <c r="G531" s="515"/>
      <c r="H531" s="135"/>
      <c r="I531" s="495"/>
      <c r="J531" s="516"/>
      <c r="K531" s="517"/>
      <c r="L531" s="495"/>
      <c r="M531" s="517"/>
      <c r="N531" s="155"/>
      <c r="O531" s="155"/>
      <c r="P531" s="495"/>
      <c r="Q531" s="495"/>
      <c r="R531" s="495"/>
      <c r="S531" s="495"/>
      <c r="T531" s="518"/>
      <c r="U531" s="507"/>
    </row>
    <row r="532" spans="1:21" x14ac:dyDescent="0.25">
      <c r="A532" s="1257"/>
      <c r="B532" s="400">
        <v>5</v>
      </c>
      <c r="C532" s="133"/>
      <c r="D532" s="127"/>
      <c r="E532" s="127"/>
      <c r="F532" s="133"/>
      <c r="G532" s="515"/>
      <c r="H532" s="135"/>
      <c r="I532" s="495"/>
      <c r="J532" s="516"/>
      <c r="K532" s="517"/>
      <c r="L532" s="495"/>
      <c r="M532" s="517"/>
      <c r="N532" s="155"/>
      <c r="O532" s="155"/>
      <c r="P532" s="495"/>
      <c r="Q532" s="495"/>
      <c r="R532" s="495"/>
      <c r="S532" s="495"/>
      <c r="T532" s="518"/>
      <c r="U532" s="507"/>
    </row>
    <row r="533" spans="1:21" x14ac:dyDescent="0.25">
      <c r="A533" s="1257"/>
      <c r="B533" s="400">
        <v>6</v>
      </c>
      <c r="C533" s="133"/>
      <c r="D533" s="127"/>
      <c r="E533" s="127"/>
      <c r="F533" s="133"/>
      <c r="G533" s="515"/>
      <c r="H533" s="135"/>
      <c r="I533" s="495"/>
      <c r="J533" s="516"/>
      <c r="K533" s="517"/>
      <c r="L533" s="495"/>
      <c r="M533" s="517"/>
      <c r="N533" s="155"/>
      <c r="O533" s="155"/>
      <c r="P533" s="495"/>
      <c r="Q533" s="495"/>
      <c r="R533" s="495"/>
      <c r="S533" s="495"/>
      <c r="T533" s="518"/>
      <c r="U533" s="507"/>
    </row>
    <row r="534" spans="1:21" x14ac:dyDescent="0.25">
      <c r="A534" s="1257"/>
      <c r="B534" s="400">
        <v>7</v>
      </c>
      <c r="C534" s="133"/>
      <c r="D534" s="127"/>
      <c r="E534" s="127"/>
      <c r="F534" s="133"/>
      <c r="G534" s="515"/>
      <c r="H534" s="135"/>
      <c r="I534" s="495"/>
      <c r="J534" s="516"/>
      <c r="K534" s="517"/>
      <c r="L534" s="495"/>
      <c r="M534" s="517"/>
      <c r="N534" s="155"/>
      <c r="O534" s="155"/>
      <c r="P534" s="495"/>
      <c r="Q534" s="495"/>
      <c r="R534" s="495"/>
      <c r="S534" s="495"/>
      <c r="T534" s="518"/>
      <c r="U534" s="507"/>
    </row>
    <row r="535" spans="1:21" x14ac:dyDescent="0.25">
      <c r="A535" s="1257"/>
      <c r="B535" s="400">
        <v>8</v>
      </c>
      <c r="C535" s="133"/>
      <c r="D535" s="127"/>
      <c r="E535" s="127"/>
      <c r="F535" s="133"/>
      <c r="G535" s="515"/>
      <c r="H535" s="135"/>
      <c r="I535" s="495"/>
      <c r="J535" s="516"/>
      <c r="K535" s="517"/>
      <c r="L535" s="495"/>
      <c r="M535" s="517"/>
      <c r="N535" s="155"/>
      <c r="O535" s="155"/>
      <c r="P535" s="495"/>
      <c r="Q535" s="495"/>
      <c r="R535" s="495"/>
      <c r="S535" s="495"/>
      <c r="T535" s="518"/>
      <c r="U535" s="507"/>
    </row>
    <row r="536" spans="1:21" x14ac:dyDescent="0.25">
      <c r="A536" s="1257"/>
      <c r="B536" s="400">
        <v>9</v>
      </c>
      <c r="C536" s="133"/>
      <c r="D536" s="127"/>
      <c r="E536" s="127"/>
      <c r="F536" s="133"/>
      <c r="G536" s="515"/>
      <c r="H536" s="135"/>
      <c r="I536" s="495"/>
      <c r="J536" s="516"/>
      <c r="K536" s="517"/>
      <c r="L536" s="495"/>
      <c r="M536" s="517"/>
      <c r="N536" s="155"/>
      <c r="O536" s="155"/>
      <c r="P536" s="495"/>
      <c r="Q536" s="495"/>
      <c r="R536" s="495"/>
      <c r="S536" s="495"/>
      <c r="T536" s="518"/>
      <c r="U536" s="507"/>
    </row>
    <row r="537" spans="1:21" ht="15.75" thickBot="1" x14ac:dyDescent="0.3">
      <c r="A537" s="1258"/>
      <c r="B537" s="401">
        <v>10</v>
      </c>
      <c r="C537" s="148"/>
      <c r="D537" s="147"/>
      <c r="E537" s="147"/>
      <c r="F537" s="148"/>
      <c r="G537" s="519"/>
      <c r="H537" s="405"/>
      <c r="I537" s="520"/>
      <c r="J537" s="521"/>
      <c r="K537" s="522"/>
      <c r="L537" s="520"/>
      <c r="M537" s="522"/>
      <c r="N537" s="156"/>
      <c r="O537" s="156"/>
      <c r="P537" s="520"/>
      <c r="Q537" s="520"/>
      <c r="R537" s="520"/>
      <c r="S537" s="520"/>
      <c r="T537" s="523"/>
      <c r="U537" s="507"/>
    </row>
    <row r="538" spans="1:21" ht="25.5" thickBot="1" x14ac:dyDescent="0.3">
      <c r="A538" s="654"/>
      <c r="C538" s="655"/>
      <c r="D538" s="656"/>
      <c r="E538" s="484" t="s">
        <v>379</v>
      </c>
      <c r="F538" s="485">
        <f>COUNTA(F528:F537)</f>
        <v>0</v>
      </c>
      <c r="G538" s="486">
        <f>COUNTA(G528:G537)</f>
        <v>0</v>
      </c>
      <c r="H538" s="655"/>
      <c r="I538" s="501"/>
      <c r="J538" s="657"/>
      <c r="K538" s="658"/>
      <c r="L538" s="1096" t="s">
        <v>655</v>
      </c>
      <c r="M538" s="1097"/>
      <c r="N538" s="659">
        <f>SUM(N528:N537)</f>
        <v>0</v>
      </c>
      <c r="O538" s="660">
        <f>SUM(O528:O537)</f>
        <v>0</v>
      </c>
      <c r="P538" s="501"/>
      <c r="R538" s="128"/>
      <c r="S538" s="132"/>
      <c r="T538" s="603"/>
      <c r="U538" s="527"/>
    </row>
    <row r="539" spans="1:21" x14ac:dyDescent="0.25">
      <c r="A539" s="149"/>
      <c r="B539" s="128"/>
      <c r="C539" s="128"/>
      <c r="D539" s="128"/>
      <c r="H539" s="524"/>
      <c r="I539" s="524"/>
      <c r="J539" s="525"/>
      <c r="K539" s="524"/>
      <c r="L539" s="1098" t="s">
        <v>656</v>
      </c>
      <c r="M539" s="1099"/>
      <c r="N539" s="661">
        <f>SUMIF(M528:M537,"&lt;=31/12/2025",N528:N537)</f>
        <v>0</v>
      </c>
      <c r="O539" s="662">
        <f>SUMIF(M528:M537,"&lt;=31/12/2025",O528:O537)</f>
        <v>0</v>
      </c>
      <c r="P539" s="128"/>
      <c r="R539" s="128"/>
      <c r="S539" s="132"/>
      <c r="T539" s="603"/>
      <c r="U539" s="527"/>
    </row>
    <row r="540" spans="1:21" ht="15.75" thickBot="1" x14ac:dyDescent="0.3">
      <c r="A540" s="149"/>
      <c r="L540" s="1100" t="s">
        <v>659</v>
      </c>
      <c r="M540" s="1101"/>
      <c r="N540" s="663">
        <f>SUMIF(M528:M537,"&gt;31/12/2025",N528:N537)</f>
        <v>0</v>
      </c>
      <c r="O540" s="664">
        <f>SUMIF(M528:M537,"&gt;31/12/2025",O528:O537)</f>
        <v>0</v>
      </c>
      <c r="R540" s="128"/>
      <c r="S540" s="132"/>
      <c r="T540" s="603"/>
      <c r="U540" s="527"/>
    </row>
    <row r="541" spans="1:21" ht="15.75" thickBot="1" x14ac:dyDescent="0.3">
      <c r="A541" s="528"/>
      <c r="B541" s="529"/>
      <c r="C541" s="455"/>
      <c r="D541" s="455"/>
      <c r="E541" s="455"/>
      <c r="F541" s="529"/>
      <c r="G541" s="455"/>
      <c r="H541" s="455"/>
      <c r="I541" s="529"/>
      <c r="J541" s="529"/>
      <c r="K541" s="455"/>
      <c r="L541" s="455"/>
      <c r="M541" s="455"/>
      <c r="N541" s="455"/>
      <c r="O541" s="455"/>
      <c r="P541" s="455"/>
      <c r="Q541" s="455"/>
      <c r="R541" s="455"/>
      <c r="S541" s="530"/>
      <c r="T541" s="455"/>
      <c r="U541" s="531"/>
    </row>
    <row r="542" spans="1:21" ht="15.75" thickBot="1" x14ac:dyDescent="0.3">
      <c r="A542" s="502"/>
      <c r="B542" s="503"/>
      <c r="C542" s="504"/>
      <c r="D542" s="504"/>
      <c r="E542" s="504"/>
      <c r="F542" s="503"/>
      <c r="G542" s="504"/>
      <c r="H542" s="504"/>
      <c r="I542" s="503"/>
      <c r="J542" s="503"/>
      <c r="K542" s="504"/>
      <c r="L542" s="504"/>
      <c r="M542" s="504"/>
      <c r="N542" s="504"/>
      <c r="O542" s="504"/>
      <c r="P542" s="504"/>
      <c r="Q542" s="504"/>
      <c r="R542" s="504"/>
      <c r="S542" s="504"/>
      <c r="T542" s="504"/>
      <c r="U542" s="505"/>
    </row>
    <row r="543" spans="1:21" ht="28.5" thickBot="1" x14ac:dyDescent="0.3">
      <c r="A543" s="392" t="s">
        <v>9</v>
      </c>
      <c r="B543" s="1116" t="s">
        <v>158</v>
      </c>
      <c r="C543" s="1117"/>
      <c r="E543" s="1219" t="s">
        <v>342</v>
      </c>
      <c r="F543" s="1220"/>
      <c r="G543" s="1120">
        <f>VLOOKUP(B543,'EXTRAUrbano.Piano inv. forn '!$D$72:$AB$91,3,FALSE)</f>
        <v>0</v>
      </c>
      <c r="H543" s="1121"/>
      <c r="I543" s="115"/>
      <c r="J543" s="1219" t="s">
        <v>343</v>
      </c>
      <c r="K543" s="1220"/>
      <c r="L543" s="1120">
        <f>VLOOKUP(B543,'EXTRAUrbano.Piano inv. forn '!$D$72:$AB$91,4,FALSE)</f>
        <v>0</v>
      </c>
      <c r="M543" s="1121"/>
      <c r="O543" s="397" t="s">
        <v>344</v>
      </c>
      <c r="P543" s="506"/>
      <c r="R543" s="398" t="s">
        <v>345</v>
      </c>
      <c r="S543" s="1108"/>
      <c r="T543" s="1109"/>
      <c r="U543" s="507"/>
    </row>
    <row r="544" spans="1:21" ht="15.75" thickBot="1" x14ac:dyDescent="0.3">
      <c r="A544" s="149"/>
      <c r="B544" s="129"/>
      <c r="C544" s="129"/>
      <c r="E544" s="130"/>
      <c r="F544" s="130"/>
      <c r="G544" s="131"/>
      <c r="H544" s="131"/>
      <c r="I544" s="115"/>
      <c r="J544" s="130"/>
      <c r="K544" s="130"/>
      <c r="L544" s="131"/>
      <c r="M544" s="131"/>
      <c r="O544" s="132"/>
      <c r="R544" s="128"/>
      <c r="S544" s="501"/>
      <c r="U544" s="150"/>
    </row>
    <row r="545" spans="1:21" ht="36" customHeight="1" thickBot="1" x14ac:dyDescent="0.3">
      <c r="A545" s="1246" t="s">
        <v>346</v>
      </c>
      <c r="B545" s="1247"/>
      <c r="C545" s="1247"/>
      <c r="D545" s="1248"/>
      <c r="E545" s="1105">
        <f>VLOOKUP(B543,'EXTRAUrbano.Piano inv. forn '!$D$72:$AB$91,17,FALSE)</f>
        <v>0</v>
      </c>
      <c r="F545" s="1106"/>
      <c r="G545" s="1106"/>
      <c r="H545" s="1107"/>
      <c r="I545" s="115"/>
      <c r="J545" s="1249" t="s">
        <v>60</v>
      </c>
      <c r="K545" s="1250"/>
      <c r="L545" s="1105">
        <f>VLOOKUP(B543,'EXTRAUrbano.Piano inv. forn '!$D$72:$AB$91,19,FALSE)</f>
        <v>0</v>
      </c>
      <c r="M545" s="1107"/>
      <c r="N545" s="146"/>
      <c r="O545" s="398" t="s">
        <v>347</v>
      </c>
      <c r="P545" s="151">
        <f>L545+E545</f>
        <v>0</v>
      </c>
      <c r="R545" s="398" t="s">
        <v>348</v>
      </c>
      <c r="S545" s="1108"/>
      <c r="T545" s="1109"/>
      <c r="U545" s="150"/>
    </row>
    <row r="546" spans="1:21" ht="15.75" thickBot="1" x14ac:dyDescent="0.3">
      <c r="A546" s="152"/>
      <c r="B546" s="153"/>
      <c r="C546" s="153"/>
      <c r="D546" s="153"/>
      <c r="E546" s="154"/>
      <c r="F546" s="154"/>
      <c r="G546" s="154"/>
      <c r="H546" s="154"/>
      <c r="I546" s="115"/>
      <c r="J546" s="130"/>
      <c r="K546" s="130"/>
      <c r="L546" s="154"/>
      <c r="M546" s="154"/>
      <c r="N546" s="146"/>
      <c r="O546" s="128"/>
      <c r="P546" s="146"/>
      <c r="R546" s="128"/>
      <c r="S546" s="129"/>
      <c r="T546" s="129"/>
      <c r="U546" s="507"/>
    </row>
    <row r="547" spans="1:21" ht="60" x14ac:dyDescent="0.25">
      <c r="A547" s="1251" t="s">
        <v>349</v>
      </c>
      <c r="B547" s="1253" t="s">
        <v>350</v>
      </c>
      <c r="C547" s="1253" t="s">
        <v>351</v>
      </c>
      <c r="D547" s="393" t="s">
        <v>352</v>
      </c>
      <c r="E547" s="394" t="s">
        <v>353</v>
      </c>
      <c r="F547" s="393" t="s">
        <v>354</v>
      </c>
      <c r="G547" s="393" t="s">
        <v>355</v>
      </c>
      <c r="H547" s="395" t="s">
        <v>312</v>
      </c>
      <c r="I547" s="395" t="s">
        <v>356</v>
      </c>
      <c r="J547" s="395" t="s">
        <v>357</v>
      </c>
      <c r="K547" s="395" t="s">
        <v>358</v>
      </c>
      <c r="L547" s="395" t="s">
        <v>359</v>
      </c>
      <c r="M547" s="395" t="s">
        <v>360</v>
      </c>
      <c r="N547" s="395" t="s">
        <v>361</v>
      </c>
      <c r="O547" s="395" t="s">
        <v>362</v>
      </c>
      <c r="P547" s="395" t="s">
        <v>363</v>
      </c>
      <c r="Q547" s="395" t="s">
        <v>364</v>
      </c>
      <c r="R547" s="395" t="s">
        <v>365</v>
      </c>
      <c r="S547" s="395" t="s">
        <v>392</v>
      </c>
      <c r="T547" s="1255" t="s">
        <v>367</v>
      </c>
      <c r="U547" s="508"/>
    </row>
    <row r="548" spans="1:21" ht="48.75" thickBot="1" x14ac:dyDescent="0.3">
      <c r="A548" s="1252"/>
      <c r="B548" s="1254"/>
      <c r="C548" s="1254"/>
      <c r="D548" s="396" t="s">
        <v>368</v>
      </c>
      <c r="E548" s="396" t="s">
        <v>381</v>
      </c>
      <c r="F548" s="396" t="s">
        <v>370</v>
      </c>
      <c r="G548" s="396" t="s">
        <v>370</v>
      </c>
      <c r="H548" s="396" t="s">
        <v>87</v>
      </c>
      <c r="I548" s="396" t="s">
        <v>136</v>
      </c>
      <c r="J548" s="396" t="s">
        <v>371</v>
      </c>
      <c r="K548" s="396" t="s">
        <v>372</v>
      </c>
      <c r="L548" s="396" t="s">
        <v>373</v>
      </c>
      <c r="M548" s="396" t="s">
        <v>372</v>
      </c>
      <c r="N548" s="396" t="s">
        <v>374</v>
      </c>
      <c r="O548" s="396" t="s">
        <v>341</v>
      </c>
      <c r="P548" s="396" t="s">
        <v>375</v>
      </c>
      <c r="Q548" s="396" t="s">
        <v>376</v>
      </c>
      <c r="R548" s="396" t="s">
        <v>377</v>
      </c>
      <c r="S548" s="396" t="s">
        <v>377</v>
      </c>
      <c r="T548" s="1256"/>
      <c r="U548" s="508"/>
    </row>
    <row r="549" spans="1:21" x14ac:dyDescent="0.25">
      <c r="A549" s="1257" t="str">
        <f>B543</f>
        <v>EXTRA-urb.i.1</v>
      </c>
      <c r="B549" s="399">
        <v>1</v>
      </c>
      <c r="C549" s="208"/>
      <c r="D549" s="134"/>
      <c r="E549" s="134"/>
      <c r="F549" s="208"/>
      <c r="G549" s="510"/>
      <c r="H549" s="135"/>
      <c r="I549" s="511"/>
      <c r="J549" s="512"/>
      <c r="K549" s="513"/>
      <c r="L549" s="511"/>
      <c r="M549" s="513"/>
      <c r="N549" s="164"/>
      <c r="O549" s="164"/>
      <c r="P549" s="511"/>
      <c r="Q549" s="511"/>
      <c r="R549" s="511"/>
      <c r="S549" s="511"/>
      <c r="T549" s="514"/>
      <c r="U549" s="507"/>
    </row>
    <row r="550" spans="1:21" x14ac:dyDescent="0.25">
      <c r="A550" s="1257"/>
      <c r="B550" s="400">
        <v>2</v>
      </c>
      <c r="C550" s="133"/>
      <c r="D550" s="127"/>
      <c r="E550" s="127"/>
      <c r="F550" s="133"/>
      <c r="G550" s="515"/>
      <c r="H550" s="135"/>
      <c r="I550" s="495"/>
      <c r="J550" s="516"/>
      <c r="K550" s="517"/>
      <c r="L550" s="495"/>
      <c r="M550" s="517"/>
      <c r="N550" s="155"/>
      <c r="O550" s="155"/>
      <c r="P550" s="495"/>
      <c r="Q550" s="495" t="s">
        <v>378</v>
      </c>
      <c r="R550" s="495"/>
      <c r="S550" s="495"/>
      <c r="T550" s="518"/>
      <c r="U550" s="507"/>
    </row>
    <row r="551" spans="1:21" x14ac:dyDescent="0.25">
      <c r="A551" s="1257"/>
      <c r="B551" s="400">
        <v>3</v>
      </c>
      <c r="C551" s="133"/>
      <c r="D551" s="127"/>
      <c r="E551" s="127"/>
      <c r="F551" s="133"/>
      <c r="G551" s="515"/>
      <c r="H551" s="135"/>
      <c r="I551" s="495"/>
      <c r="J551" s="516"/>
      <c r="K551" s="517"/>
      <c r="L551" s="495"/>
      <c r="M551" s="517"/>
      <c r="N551" s="155"/>
      <c r="O551" s="155"/>
      <c r="P551" s="495"/>
      <c r="Q551" s="495"/>
      <c r="R551" s="495"/>
      <c r="S551" s="495"/>
      <c r="T551" s="518"/>
      <c r="U551" s="507"/>
    </row>
    <row r="552" spans="1:21" x14ac:dyDescent="0.25">
      <c r="A552" s="1257"/>
      <c r="B552" s="400">
        <v>4</v>
      </c>
      <c r="C552" s="133"/>
      <c r="D552" s="127"/>
      <c r="E552" s="127"/>
      <c r="F552" s="133"/>
      <c r="G552" s="515"/>
      <c r="H552" s="135"/>
      <c r="I552" s="495"/>
      <c r="J552" s="516"/>
      <c r="K552" s="517"/>
      <c r="L552" s="495"/>
      <c r="M552" s="517"/>
      <c r="N552" s="155"/>
      <c r="O552" s="155"/>
      <c r="P552" s="495"/>
      <c r="Q552" s="495"/>
      <c r="R552" s="495"/>
      <c r="S552" s="495"/>
      <c r="T552" s="518"/>
      <c r="U552" s="507"/>
    </row>
    <row r="553" spans="1:21" x14ac:dyDescent="0.25">
      <c r="A553" s="1257"/>
      <c r="B553" s="400">
        <v>5</v>
      </c>
      <c r="C553" s="133"/>
      <c r="D553" s="127"/>
      <c r="E553" s="127"/>
      <c r="F553" s="133"/>
      <c r="G553" s="515"/>
      <c r="H553" s="135"/>
      <c r="I553" s="495"/>
      <c r="J553" s="516"/>
      <c r="K553" s="517"/>
      <c r="L553" s="495"/>
      <c r="M553" s="517"/>
      <c r="N553" s="155"/>
      <c r="O553" s="155"/>
      <c r="P553" s="495"/>
      <c r="Q553" s="495"/>
      <c r="R553" s="495"/>
      <c r="S553" s="495"/>
      <c r="T553" s="518"/>
      <c r="U553" s="507"/>
    </row>
    <row r="554" spans="1:21" x14ac:dyDescent="0.25">
      <c r="A554" s="1257"/>
      <c r="B554" s="400">
        <v>6</v>
      </c>
      <c r="C554" s="133"/>
      <c r="D554" s="127"/>
      <c r="E554" s="127"/>
      <c r="F554" s="133"/>
      <c r="G554" s="515"/>
      <c r="H554" s="135"/>
      <c r="I554" s="495"/>
      <c r="J554" s="516"/>
      <c r="K554" s="517"/>
      <c r="L554" s="495"/>
      <c r="M554" s="517"/>
      <c r="N554" s="155"/>
      <c r="O554" s="155"/>
      <c r="P554" s="495"/>
      <c r="Q554" s="495"/>
      <c r="R554" s="495"/>
      <c r="S554" s="495"/>
      <c r="T554" s="518"/>
      <c r="U554" s="507"/>
    </row>
    <row r="555" spans="1:21" x14ac:dyDescent="0.25">
      <c r="A555" s="1257"/>
      <c r="B555" s="400">
        <v>7</v>
      </c>
      <c r="C555" s="133"/>
      <c r="D555" s="127"/>
      <c r="E555" s="127"/>
      <c r="F555" s="133"/>
      <c r="G555" s="515"/>
      <c r="H555" s="135"/>
      <c r="I555" s="495"/>
      <c r="J555" s="516"/>
      <c r="K555" s="517"/>
      <c r="L555" s="495"/>
      <c r="M555" s="517"/>
      <c r="N555" s="155"/>
      <c r="O555" s="155"/>
      <c r="P555" s="495"/>
      <c r="Q555" s="495"/>
      <c r="R555" s="495"/>
      <c r="S555" s="495"/>
      <c r="T555" s="518"/>
      <c r="U555" s="507"/>
    </row>
    <row r="556" spans="1:21" x14ac:dyDescent="0.25">
      <c r="A556" s="1257"/>
      <c r="B556" s="400">
        <v>8</v>
      </c>
      <c r="C556" s="133"/>
      <c r="D556" s="127"/>
      <c r="E556" s="127"/>
      <c r="F556" s="133"/>
      <c r="G556" s="515"/>
      <c r="H556" s="135"/>
      <c r="I556" s="495"/>
      <c r="J556" s="516"/>
      <c r="K556" s="517"/>
      <c r="L556" s="495"/>
      <c r="M556" s="517"/>
      <c r="N556" s="155"/>
      <c r="O556" s="155"/>
      <c r="P556" s="495"/>
      <c r="Q556" s="495"/>
      <c r="R556" s="495"/>
      <c r="S556" s="495"/>
      <c r="T556" s="518"/>
      <c r="U556" s="507"/>
    </row>
    <row r="557" spans="1:21" x14ac:dyDescent="0.25">
      <c r="A557" s="1257"/>
      <c r="B557" s="400">
        <v>9</v>
      </c>
      <c r="C557" s="133"/>
      <c r="D557" s="127"/>
      <c r="E557" s="127"/>
      <c r="F557" s="133"/>
      <c r="G557" s="515"/>
      <c r="H557" s="135"/>
      <c r="I557" s="495"/>
      <c r="J557" s="516"/>
      <c r="K557" s="517"/>
      <c r="L557" s="495"/>
      <c r="M557" s="517"/>
      <c r="N557" s="155"/>
      <c r="O557" s="155"/>
      <c r="P557" s="495"/>
      <c r="Q557" s="495"/>
      <c r="R557" s="495"/>
      <c r="S557" s="495"/>
      <c r="T557" s="518"/>
      <c r="U557" s="507"/>
    </row>
    <row r="558" spans="1:21" ht="15.75" thickBot="1" x14ac:dyDescent="0.3">
      <c r="A558" s="1258"/>
      <c r="B558" s="401">
        <v>10</v>
      </c>
      <c r="C558" s="148"/>
      <c r="D558" s="147"/>
      <c r="E558" s="147"/>
      <c r="F558" s="148"/>
      <c r="G558" s="519"/>
      <c r="H558" s="405"/>
      <c r="I558" s="520"/>
      <c r="J558" s="521"/>
      <c r="K558" s="522"/>
      <c r="L558" s="520"/>
      <c r="M558" s="522"/>
      <c r="N558" s="156"/>
      <c r="O558" s="156"/>
      <c r="P558" s="520"/>
      <c r="Q558" s="520"/>
      <c r="R558" s="520"/>
      <c r="S558" s="520"/>
      <c r="T558" s="523"/>
      <c r="U558" s="507"/>
    </row>
    <row r="559" spans="1:21" ht="25.5" thickBot="1" x14ac:dyDescent="0.3">
      <c r="A559" s="654"/>
      <c r="C559" s="655"/>
      <c r="D559" s="656"/>
      <c r="E559" s="484" t="s">
        <v>379</v>
      </c>
      <c r="F559" s="485">
        <f>COUNTA(F549:F558)</f>
        <v>0</v>
      </c>
      <c r="G559" s="486">
        <f>COUNTA(G549:G558)</f>
        <v>0</v>
      </c>
      <c r="H559" s="655"/>
      <c r="I559" s="501"/>
      <c r="J559" s="657"/>
      <c r="K559" s="658"/>
      <c r="L559" s="1096" t="s">
        <v>655</v>
      </c>
      <c r="M559" s="1097"/>
      <c r="N559" s="659">
        <f>SUM(N549:N558)</f>
        <v>0</v>
      </c>
      <c r="O559" s="660">
        <f>SUM(O549:O558)</f>
        <v>0</v>
      </c>
      <c r="P559" s="501"/>
      <c r="R559" s="128"/>
      <c r="S559" s="132"/>
      <c r="T559" s="603"/>
      <c r="U559" s="527"/>
    </row>
    <row r="560" spans="1:21" x14ac:dyDescent="0.25">
      <c r="A560" s="149"/>
      <c r="B560" s="128"/>
      <c r="C560" s="128"/>
      <c r="D560" s="128"/>
      <c r="H560" s="524"/>
      <c r="I560" s="524"/>
      <c r="J560" s="525"/>
      <c r="K560" s="524"/>
      <c r="L560" s="1098" t="s">
        <v>656</v>
      </c>
      <c r="M560" s="1099"/>
      <c r="N560" s="661">
        <f>SUMIF(M549:M558,"&lt;=31/12/2025",N549:N558)</f>
        <v>0</v>
      </c>
      <c r="O560" s="662">
        <f>SUMIF(M549:M558,"&lt;=31/12/2025",O549:O558)</f>
        <v>0</v>
      </c>
      <c r="P560" s="128"/>
      <c r="R560" s="128"/>
      <c r="S560" s="132"/>
      <c r="T560" s="603"/>
      <c r="U560" s="527"/>
    </row>
    <row r="561" spans="1:21" ht="15.75" thickBot="1" x14ac:dyDescent="0.3">
      <c r="A561" s="149"/>
      <c r="L561" s="1100" t="s">
        <v>659</v>
      </c>
      <c r="M561" s="1101"/>
      <c r="N561" s="663">
        <f>SUMIF(M549:M558,"&gt;31/12/2025",N549:N558)</f>
        <v>0</v>
      </c>
      <c r="O561" s="664">
        <f>SUMIF(M549:M558,"&gt;31/12/2025",O549:O558)</f>
        <v>0</v>
      </c>
      <c r="R561" s="128"/>
      <c r="S561" s="132"/>
      <c r="T561" s="603"/>
      <c r="U561" s="527"/>
    </row>
    <row r="562" spans="1:21" ht="15.75" thickBot="1" x14ac:dyDescent="0.3">
      <c r="A562" s="528"/>
      <c r="B562" s="529"/>
      <c r="C562" s="455"/>
      <c r="D562" s="455"/>
      <c r="E562" s="455"/>
      <c r="F562" s="529"/>
      <c r="G562" s="455"/>
      <c r="H562" s="455"/>
      <c r="I562" s="529"/>
      <c r="J562" s="529"/>
      <c r="K562" s="455"/>
      <c r="L562" s="455"/>
      <c r="M562" s="455"/>
      <c r="N562" s="455"/>
      <c r="O562" s="455"/>
      <c r="P562" s="455"/>
      <c r="Q562" s="455"/>
      <c r="R562" s="455"/>
      <c r="S562" s="530"/>
      <c r="T562" s="455"/>
      <c r="U562" s="531"/>
    </row>
    <row r="563" spans="1:21" ht="15.75" thickBot="1" x14ac:dyDescent="0.3">
      <c r="A563" s="502"/>
      <c r="B563" s="503"/>
      <c r="C563" s="504"/>
      <c r="D563" s="504"/>
      <c r="E563" s="504"/>
      <c r="F563" s="503"/>
      <c r="G563" s="504"/>
      <c r="H563" s="504"/>
      <c r="I563" s="503"/>
      <c r="J563" s="503"/>
      <c r="K563" s="504"/>
      <c r="L563" s="504"/>
      <c r="M563" s="504"/>
      <c r="N563" s="504"/>
      <c r="O563" s="504"/>
      <c r="P563" s="504"/>
      <c r="Q563" s="504"/>
      <c r="R563" s="504"/>
      <c r="S563" s="504"/>
      <c r="T563" s="504"/>
      <c r="U563" s="505"/>
    </row>
    <row r="564" spans="1:21" ht="28.5" thickBot="1" x14ac:dyDescent="0.3">
      <c r="A564" s="392" t="s">
        <v>9</v>
      </c>
      <c r="B564" s="1116" t="s">
        <v>158</v>
      </c>
      <c r="C564" s="1117"/>
      <c r="E564" s="1219" t="s">
        <v>342</v>
      </c>
      <c r="F564" s="1220"/>
      <c r="G564" s="1120">
        <f>VLOOKUP(B564,'EXTRAUrbano.Piano inv. forn '!$D$72:$AB$91,3,FALSE)</f>
        <v>0</v>
      </c>
      <c r="H564" s="1121"/>
      <c r="I564" s="115"/>
      <c r="J564" s="1219" t="s">
        <v>343</v>
      </c>
      <c r="K564" s="1220"/>
      <c r="L564" s="1120">
        <f>VLOOKUP(B564,'EXTRAUrbano.Piano inv. forn '!$D$72:$AB$91,4,FALSE)</f>
        <v>0</v>
      </c>
      <c r="M564" s="1121"/>
      <c r="O564" s="397" t="s">
        <v>344</v>
      </c>
      <c r="P564" s="506"/>
      <c r="R564" s="398" t="s">
        <v>345</v>
      </c>
      <c r="S564" s="1108"/>
      <c r="T564" s="1109"/>
      <c r="U564" s="507"/>
    </row>
    <row r="565" spans="1:21" ht="15.75" thickBot="1" x14ac:dyDescent="0.3">
      <c r="A565" s="149"/>
      <c r="B565" s="129"/>
      <c r="C565" s="129"/>
      <c r="E565" s="130"/>
      <c r="F565" s="130"/>
      <c r="G565" s="131"/>
      <c r="H565" s="131"/>
      <c r="I565" s="115"/>
      <c r="J565" s="130"/>
      <c r="K565" s="130"/>
      <c r="L565" s="131"/>
      <c r="M565" s="131"/>
      <c r="O565" s="132"/>
      <c r="R565" s="128"/>
      <c r="S565" s="501"/>
      <c r="U565" s="150"/>
    </row>
    <row r="566" spans="1:21" ht="36" customHeight="1" thickBot="1" x14ac:dyDescent="0.3">
      <c r="A566" s="1246" t="s">
        <v>346</v>
      </c>
      <c r="B566" s="1247"/>
      <c r="C566" s="1247"/>
      <c r="D566" s="1248"/>
      <c r="E566" s="1105">
        <f>VLOOKUP(B564,'EXTRAUrbano.Piano inv. forn '!$D$72:$AB$91,17,FALSE)</f>
        <v>0</v>
      </c>
      <c r="F566" s="1106"/>
      <c r="G566" s="1106"/>
      <c r="H566" s="1107"/>
      <c r="I566" s="115"/>
      <c r="J566" s="1249" t="s">
        <v>60</v>
      </c>
      <c r="K566" s="1250"/>
      <c r="L566" s="1105">
        <f>VLOOKUP(B564,'EXTRAUrbano.Piano inv. forn '!$D$72:$AB$91,19,FALSE)</f>
        <v>0</v>
      </c>
      <c r="M566" s="1107"/>
      <c r="N566" s="146"/>
      <c r="O566" s="398" t="s">
        <v>347</v>
      </c>
      <c r="P566" s="151">
        <f>L566+E566</f>
        <v>0</v>
      </c>
      <c r="R566" s="398" t="s">
        <v>348</v>
      </c>
      <c r="S566" s="1108"/>
      <c r="T566" s="1109"/>
      <c r="U566" s="150"/>
    </row>
    <row r="567" spans="1:21" ht="15.75" thickBot="1" x14ac:dyDescent="0.3">
      <c r="A567" s="152"/>
      <c r="B567" s="153"/>
      <c r="C567" s="153"/>
      <c r="D567" s="153"/>
      <c r="E567" s="154"/>
      <c r="F567" s="154"/>
      <c r="G567" s="154"/>
      <c r="H567" s="154"/>
      <c r="I567" s="115"/>
      <c r="J567" s="130"/>
      <c r="K567" s="130"/>
      <c r="L567" s="154"/>
      <c r="M567" s="154"/>
      <c r="N567" s="146"/>
      <c r="O567" s="128"/>
      <c r="P567" s="146"/>
      <c r="R567" s="128"/>
      <c r="S567" s="129"/>
      <c r="T567" s="129"/>
      <c r="U567" s="507"/>
    </row>
    <row r="568" spans="1:21" ht="60" x14ac:dyDescent="0.25">
      <c r="A568" s="1251" t="s">
        <v>349</v>
      </c>
      <c r="B568" s="1253" t="s">
        <v>350</v>
      </c>
      <c r="C568" s="1253" t="s">
        <v>351</v>
      </c>
      <c r="D568" s="393" t="s">
        <v>352</v>
      </c>
      <c r="E568" s="394" t="s">
        <v>353</v>
      </c>
      <c r="F568" s="393" t="s">
        <v>354</v>
      </c>
      <c r="G568" s="393" t="s">
        <v>355</v>
      </c>
      <c r="H568" s="395" t="s">
        <v>312</v>
      </c>
      <c r="I568" s="395" t="s">
        <v>356</v>
      </c>
      <c r="J568" s="395" t="s">
        <v>357</v>
      </c>
      <c r="K568" s="395" t="s">
        <v>358</v>
      </c>
      <c r="L568" s="395" t="s">
        <v>359</v>
      </c>
      <c r="M568" s="395" t="s">
        <v>360</v>
      </c>
      <c r="N568" s="395" t="s">
        <v>361</v>
      </c>
      <c r="O568" s="395" t="s">
        <v>362</v>
      </c>
      <c r="P568" s="395" t="s">
        <v>363</v>
      </c>
      <c r="Q568" s="395" t="s">
        <v>364</v>
      </c>
      <c r="R568" s="395" t="s">
        <v>365</v>
      </c>
      <c r="S568" s="395" t="s">
        <v>392</v>
      </c>
      <c r="T568" s="1255" t="s">
        <v>367</v>
      </c>
      <c r="U568" s="508"/>
    </row>
    <row r="569" spans="1:21" ht="48.75" thickBot="1" x14ac:dyDescent="0.3">
      <c r="A569" s="1252"/>
      <c r="B569" s="1254"/>
      <c r="C569" s="1254"/>
      <c r="D569" s="396" t="s">
        <v>368</v>
      </c>
      <c r="E569" s="396" t="s">
        <v>381</v>
      </c>
      <c r="F569" s="396" t="s">
        <v>370</v>
      </c>
      <c r="G569" s="396" t="s">
        <v>370</v>
      </c>
      <c r="H569" s="396" t="s">
        <v>87</v>
      </c>
      <c r="I569" s="396" t="s">
        <v>136</v>
      </c>
      <c r="J569" s="396" t="s">
        <v>371</v>
      </c>
      <c r="K569" s="396" t="s">
        <v>372</v>
      </c>
      <c r="L569" s="396" t="s">
        <v>373</v>
      </c>
      <c r="M569" s="396" t="s">
        <v>372</v>
      </c>
      <c r="N569" s="396" t="s">
        <v>374</v>
      </c>
      <c r="O569" s="396" t="s">
        <v>341</v>
      </c>
      <c r="P569" s="396" t="s">
        <v>375</v>
      </c>
      <c r="Q569" s="396" t="s">
        <v>376</v>
      </c>
      <c r="R569" s="396" t="s">
        <v>377</v>
      </c>
      <c r="S569" s="396" t="s">
        <v>377</v>
      </c>
      <c r="T569" s="1256"/>
      <c r="U569" s="508"/>
    </row>
    <row r="570" spans="1:21" x14ac:dyDescent="0.25">
      <c r="A570" s="1257" t="str">
        <f>B564</f>
        <v>EXTRA-urb.i.1</v>
      </c>
      <c r="B570" s="399">
        <v>1</v>
      </c>
      <c r="C570" s="208"/>
      <c r="D570" s="134"/>
      <c r="E570" s="134"/>
      <c r="F570" s="208"/>
      <c r="G570" s="510"/>
      <c r="H570" s="135"/>
      <c r="I570" s="511"/>
      <c r="J570" s="512"/>
      <c r="K570" s="513"/>
      <c r="L570" s="511"/>
      <c r="M570" s="513"/>
      <c r="N570" s="164"/>
      <c r="O570" s="164"/>
      <c r="P570" s="511"/>
      <c r="Q570" s="511"/>
      <c r="R570" s="511"/>
      <c r="S570" s="511"/>
      <c r="T570" s="514"/>
      <c r="U570" s="507"/>
    </row>
    <row r="571" spans="1:21" x14ac:dyDescent="0.25">
      <c r="A571" s="1257"/>
      <c r="B571" s="400">
        <v>2</v>
      </c>
      <c r="C571" s="133"/>
      <c r="D571" s="127"/>
      <c r="E571" s="127"/>
      <c r="F571" s="133"/>
      <c r="G571" s="515"/>
      <c r="H571" s="135"/>
      <c r="I571" s="495"/>
      <c r="J571" s="516"/>
      <c r="K571" s="517"/>
      <c r="L571" s="495"/>
      <c r="M571" s="517"/>
      <c r="N571" s="155"/>
      <c r="O571" s="155"/>
      <c r="P571" s="495"/>
      <c r="Q571" s="495" t="s">
        <v>378</v>
      </c>
      <c r="R571" s="495"/>
      <c r="S571" s="495"/>
      <c r="T571" s="518"/>
      <c r="U571" s="507"/>
    </row>
    <row r="572" spans="1:21" x14ac:dyDescent="0.25">
      <c r="A572" s="1257"/>
      <c r="B572" s="400">
        <v>3</v>
      </c>
      <c r="C572" s="133"/>
      <c r="D572" s="127"/>
      <c r="E572" s="127"/>
      <c r="F572" s="133"/>
      <c r="G572" s="515"/>
      <c r="H572" s="135"/>
      <c r="I572" s="495"/>
      <c r="J572" s="516"/>
      <c r="K572" s="517"/>
      <c r="L572" s="495"/>
      <c r="M572" s="517"/>
      <c r="N572" s="155"/>
      <c r="O572" s="155"/>
      <c r="P572" s="495"/>
      <c r="Q572" s="495"/>
      <c r="R572" s="495"/>
      <c r="S572" s="495"/>
      <c r="T572" s="518"/>
      <c r="U572" s="507"/>
    </row>
    <row r="573" spans="1:21" x14ac:dyDescent="0.25">
      <c r="A573" s="1257"/>
      <c r="B573" s="400">
        <v>4</v>
      </c>
      <c r="C573" s="133"/>
      <c r="D573" s="127"/>
      <c r="E573" s="127"/>
      <c r="F573" s="133"/>
      <c r="G573" s="515"/>
      <c r="H573" s="135"/>
      <c r="I573" s="495"/>
      <c r="J573" s="516"/>
      <c r="K573" s="517"/>
      <c r="L573" s="495"/>
      <c r="M573" s="517"/>
      <c r="N573" s="155"/>
      <c r="O573" s="155"/>
      <c r="P573" s="495"/>
      <c r="Q573" s="495"/>
      <c r="R573" s="495"/>
      <c r="S573" s="495"/>
      <c r="T573" s="518"/>
      <c r="U573" s="507"/>
    </row>
    <row r="574" spans="1:21" x14ac:dyDescent="0.25">
      <c r="A574" s="1257"/>
      <c r="B574" s="400">
        <v>5</v>
      </c>
      <c r="C574" s="133"/>
      <c r="D574" s="127"/>
      <c r="E574" s="127"/>
      <c r="F574" s="133"/>
      <c r="G574" s="515"/>
      <c r="H574" s="135"/>
      <c r="I574" s="495"/>
      <c r="J574" s="516"/>
      <c r="K574" s="517"/>
      <c r="L574" s="495"/>
      <c r="M574" s="517"/>
      <c r="N574" s="155"/>
      <c r="O574" s="155"/>
      <c r="P574" s="495"/>
      <c r="Q574" s="495"/>
      <c r="R574" s="495"/>
      <c r="S574" s="495"/>
      <c r="T574" s="518"/>
      <c r="U574" s="507"/>
    </row>
    <row r="575" spans="1:21" x14ac:dyDescent="0.25">
      <c r="A575" s="1257"/>
      <c r="B575" s="400">
        <v>6</v>
      </c>
      <c r="C575" s="133"/>
      <c r="D575" s="127"/>
      <c r="E575" s="127"/>
      <c r="F575" s="133"/>
      <c r="G575" s="515"/>
      <c r="H575" s="135"/>
      <c r="I575" s="495"/>
      <c r="J575" s="516"/>
      <c r="K575" s="517"/>
      <c r="L575" s="495"/>
      <c r="M575" s="517"/>
      <c r="N575" s="155"/>
      <c r="O575" s="155"/>
      <c r="P575" s="495"/>
      <c r="Q575" s="495"/>
      <c r="R575" s="495"/>
      <c r="S575" s="495"/>
      <c r="T575" s="518"/>
      <c r="U575" s="507"/>
    </row>
    <row r="576" spans="1:21" x14ac:dyDescent="0.25">
      <c r="A576" s="1257"/>
      <c r="B576" s="400">
        <v>7</v>
      </c>
      <c r="C576" s="133"/>
      <c r="D576" s="127"/>
      <c r="E576" s="127"/>
      <c r="F576" s="133"/>
      <c r="G576" s="515"/>
      <c r="H576" s="135"/>
      <c r="I576" s="495"/>
      <c r="J576" s="516"/>
      <c r="K576" s="517"/>
      <c r="L576" s="495"/>
      <c r="M576" s="517"/>
      <c r="N576" s="155"/>
      <c r="O576" s="155"/>
      <c r="P576" s="495"/>
      <c r="Q576" s="495"/>
      <c r="R576" s="495"/>
      <c r="S576" s="495"/>
      <c r="T576" s="518"/>
      <c r="U576" s="507"/>
    </row>
    <row r="577" spans="1:21" x14ac:dyDescent="0.25">
      <c r="A577" s="1257"/>
      <c r="B577" s="400">
        <v>8</v>
      </c>
      <c r="C577" s="133"/>
      <c r="D577" s="127"/>
      <c r="E577" s="127"/>
      <c r="F577" s="133"/>
      <c r="G577" s="515"/>
      <c r="H577" s="135"/>
      <c r="I577" s="495"/>
      <c r="J577" s="516"/>
      <c r="K577" s="517"/>
      <c r="L577" s="495"/>
      <c r="M577" s="517"/>
      <c r="N577" s="155"/>
      <c r="O577" s="155"/>
      <c r="P577" s="495"/>
      <c r="Q577" s="495"/>
      <c r="R577" s="495"/>
      <c r="S577" s="495"/>
      <c r="T577" s="518"/>
      <c r="U577" s="507"/>
    </row>
    <row r="578" spans="1:21" x14ac:dyDescent="0.25">
      <c r="A578" s="1257"/>
      <c r="B578" s="400">
        <v>9</v>
      </c>
      <c r="C578" s="133"/>
      <c r="D578" s="127"/>
      <c r="E578" s="127"/>
      <c r="F578" s="133"/>
      <c r="G578" s="515"/>
      <c r="H578" s="135"/>
      <c r="I578" s="495"/>
      <c r="J578" s="516"/>
      <c r="K578" s="517"/>
      <c r="L578" s="495"/>
      <c r="M578" s="517"/>
      <c r="N578" s="155"/>
      <c r="O578" s="155"/>
      <c r="P578" s="495"/>
      <c r="Q578" s="495"/>
      <c r="R578" s="495"/>
      <c r="S578" s="495"/>
      <c r="T578" s="518"/>
      <c r="U578" s="507"/>
    </row>
    <row r="579" spans="1:21" ht="15.75" thickBot="1" x14ac:dyDescent="0.3">
      <c r="A579" s="1258"/>
      <c r="B579" s="401">
        <v>10</v>
      </c>
      <c r="C579" s="148"/>
      <c r="D579" s="147"/>
      <c r="E579" s="147"/>
      <c r="F579" s="148"/>
      <c r="G579" s="519"/>
      <c r="H579" s="405"/>
      <c r="I579" s="520"/>
      <c r="J579" s="521"/>
      <c r="K579" s="522"/>
      <c r="L579" s="520"/>
      <c r="M579" s="522"/>
      <c r="N579" s="156"/>
      <c r="O579" s="156"/>
      <c r="P579" s="520"/>
      <c r="Q579" s="520"/>
      <c r="R579" s="520"/>
      <c r="S579" s="520"/>
      <c r="T579" s="523"/>
      <c r="U579" s="507"/>
    </row>
    <row r="580" spans="1:21" ht="25.5" thickBot="1" x14ac:dyDescent="0.3">
      <c r="A580" s="654"/>
      <c r="C580" s="655"/>
      <c r="D580" s="656"/>
      <c r="E580" s="484" t="s">
        <v>379</v>
      </c>
      <c r="F580" s="485">
        <f>COUNTA(F570:F579)</f>
        <v>0</v>
      </c>
      <c r="G580" s="486">
        <f>COUNTA(G570:G579)</f>
        <v>0</v>
      </c>
      <c r="H580" s="655"/>
      <c r="I580" s="501"/>
      <c r="J580" s="657"/>
      <c r="K580" s="658"/>
      <c r="L580" s="1096" t="s">
        <v>655</v>
      </c>
      <c r="M580" s="1097"/>
      <c r="N580" s="659">
        <f>SUM(N570:N579)</f>
        <v>0</v>
      </c>
      <c r="O580" s="660">
        <f>SUM(O570:O579)</f>
        <v>0</v>
      </c>
      <c r="P580" s="501"/>
      <c r="R580" s="128"/>
      <c r="S580" s="132"/>
      <c r="T580" s="603"/>
      <c r="U580" s="527"/>
    </row>
    <row r="581" spans="1:21" x14ac:dyDescent="0.25">
      <c r="A581" s="149"/>
      <c r="B581" s="128"/>
      <c r="C581" s="128"/>
      <c r="D581" s="128"/>
      <c r="H581" s="524"/>
      <c r="I581" s="524"/>
      <c r="J581" s="525"/>
      <c r="K581" s="524"/>
      <c r="L581" s="1098" t="s">
        <v>656</v>
      </c>
      <c r="M581" s="1099"/>
      <c r="N581" s="661">
        <f>SUMIF(M570:M579,"&lt;=31/12/2025",N570:N579)</f>
        <v>0</v>
      </c>
      <c r="O581" s="662">
        <f>SUMIF(M570:M579,"&lt;=31/12/2025",O570:O579)</f>
        <v>0</v>
      </c>
      <c r="P581" s="128"/>
      <c r="R581" s="128"/>
      <c r="S581" s="132"/>
      <c r="T581" s="603"/>
      <c r="U581" s="527"/>
    </row>
    <row r="582" spans="1:21" ht="15.75" thickBot="1" x14ac:dyDescent="0.3">
      <c r="A582" s="149"/>
      <c r="L582" s="1100" t="s">
        <v>659</v>
      </c>
      <c r="M582" s="1101"/>
      <c r="N582" s="663">
        <f>SUMIF(M570:M579,"&gt;31/12/2025",N570:N579)</f>
        <v>0</v>
      </c>
      <c r="O582" s="664">
        <f>SUMIF(M570:M579,"&gt;31/12/2025",O570:O579)</f>
        <v>0</v>
      </c>
      <c r="R582" s="128"/>
      <c r="S582" s="132"/>
      <c r="T582" s="603"/>
      <c r="U582" s="527"/>
    </row>
    <row r="583" spans="1:21" ht="15.75" thickBot="1" x14ac:dyDescent="0.3">
      <c r="A583" s="528"/>
      <c r="B583" s="529"/>
      <c r="C583" s="455"/>
      <c r="D583" s="455"/>
      <c r="E583" s="455"/>
      <c r="F583" s="529"/>
      <c r="G583" s="455"/>
      <c r="H583" s="455"/>
      <c r="I583" s="529"/>
      <c r="J583" s="529"/>
      <c r="K583" s="455"/>
      <c r="L583" s="455"/>
      <c r="M583" s="455"/>
      <c r="N583" s="455"/>
      <c r="O583" s="455"/>
      <c r="P583" s="455"/>
      <c r="Q583" s="455"/>
      <c r="R583" s="455"/>
      <c r="S583" s="530"/>
      <c r="T583" s="455"/>
      <c r="U583" s="531"/>
    </row>
    <row r="584" spans="1:21" ht="15.75" thickBot="1" x14ac:dyDescent="0.3">
      <c r="A584" s="502"/>
      <c r="B584" s="503"/>
      <c r="C584" s="504"/>
      <c r="D584" s="504"/>
      <c r="E584" s="504"/>
      <c r="F584" s="503"/>
      <c r="G584" s="504"/>
      <c r="H584" s="504"/>
      <c r="I584" s="503"/>
      <c r="J584" s="503"/>
      <c r="K584" s="504"/>
      <c r="L584" s="504"/>
      <c r="M584" s="504"/>
      <c r="N584" s="504"/>
      <c r="O584" s="504"/>
      <c r="P584" s="504"/>
      <c r="Q584" s="504"/>
      <c r="R584" s="504"/>
      <c r="S584" s="504"/>
      <c r="T584" s="504"/>
      <c r="U584" s="505"/>
    </row>
    <row r="585" spans="1:21" ht="28.5" thickBot="1" x14ac:dyDescent="0.3">
      <c r="A585" s="392" t="s">
        <v>9</v>
      </c>
      <c r="B585" s="1116" t="s">
        <v>158</v>
      </c>
      <c r="C585" s="1117"/>
      <c r="E585" s="1219" t="s">
        <v>342</v>
      </c>
      <c r="F585" s="1220"/>
      <c r="G585" s="1120">
        <f>VLOOKUP(B585,'EXTRAUrbano.Piano inv. forn '!$D$72:$AB$91,3,FALSE)</f>
        <v>0</v>
      </c>
      <c r="H585" s="1121"/>
      <c r="I585" s="115"/>
      <c r="J585" s="1219" t="s">
        <v>343</v>
      </c>
      <c r="K585" s="1220"/>
      <c r="L585" s="1120">
        <f>VLOOKUP(B585,'EXTRAUrbano.Piano inv. forn '!$D$72:$AB$91,4,FALSE)</f>
        <v>0</v>
      </c>
      <c r="M585" s="1121"/>
      <c r="O585" s="397" t="s">
        <v>344</v>
      </c>
      <c r="P585" s="506"/>
      <c r="R585" s="398" t="s">
        <v>345</v>
      </c>
      <c r="S585" s="1108"/>
      <c r="T585" s="1109"/>
      <c r="U585" s="507"/>
    </row>
    <row r="586" spans="1:21" ht="15.75" thickBot="1" x14ac:dyDescent="0.3">
      <c r="A586" s="149"/>
      <c r="B586" s="129"/>
      <c r="C586" s="129"/>
      <c r="E586" s="130"/>
      <c r="F586" s="130"/>
      <c r="G586" s="131"/>
      <c r="H586" s="131"/>
      <c r="I586" s="115"/>
      <c r="J586" s="130"/>
      <c r="K586" s="130"/>
      <c r="L586" s="131"/>
      <c r="M586" s="131"/>
      <c r="O586" s="132"/>
      <c r="R586" s="128"/>
      <c r="S586" s="501"/>
      <c r="U586" s="150"/>
    </row>
    <row r="587" spans="1:21" ht="36" customHeight="1" thickBot="1" x14ac:dyDescent="0.3">
      <c r="A587" s="1246" t="s">
        <v>346</v>
      </c>
      <c r="B587" s="1247"/>
      <c r="C587" s="1247"/>
      <c r="D587" s="1248"/>
      <c r="E587" s="1105">
        <f>VLOOKUP(B585,'EXTRAUrbano.Piano inv. forn '!$D$72:$AB$91,17,FALSE)</f>
        <v>0</v>
      </c>
      <c r="F587" s="1106"/>
      <c r="G587" s="1106"/>
      <c r="H587" s="1107"/>
      <c r="I587" s="115"/>
      <c r="J587" s="1249" t="s">
        <v>60</v>
      </c>
      <c r="K587" s="1250"/>
      <c r="L587" s="1105">
        <f>VLOOKUP(B585,'EXTRAUrbano.Piano inv. forn '!$D$72:$AB$91,19,FALSE)</f>
        <v>0</v>
      </c>
      <c r="M587" s="1107"/>
      <c r="N587" s="146"/>
      <c r="O587" s="398" t="s">
        <v>347</v>
      </c>
      <c r="P587" s="151">
        <f>L587+E587</f>
        <v>0</v>
      </c>
      <c r="R587" s="398" t="s">
        <v>348</v>
      </c>
      <c r="S587" s="1108"/>
      <c r="T587" s="1109"/>
      <c r="U587" s="150"/>
    </row>
    <row r="588" spans="1:21" ht="15.75" thickBot="1" x14ac:dyDescent="0.3">
      <c r="A588" s="152"/>
      <c r="B588" s="153"/>
      <c r="C588" s="153"/>
      <c r="D588" s="153"/>
      <c r="E588" s="154"/>
      <c r="F588" s="154"/>
      <c r="G588" s="154"/>
      <c r="H588" s="154"/>
      <c r="I588" s="115"/>
      <c r="J588" s="130"/>
      <c r="K588" s="130"/>
      <c r="L588" s="154"/>
      <c r="M588" s="154"/>
      <c r="N588" s="146"/>
      <c r="O588" s="128"/>
      <c r="P588" s="146"/>
      <c r="R588" s="128"/>
      <c r="S588" s="129"/>
      <c r="T588" s="129"/>
      <c r="U588" s="507"/>
    </row>
    <row r="589" spans="1:21" ht="60" x14ac:dyDescent="0.25">
      <c r="A589" s="1251" t="s">
        <v>349</v>
      </c>
      <c r="B589" s="1253" t="s">
        <v>350</v>
      </c>
      <c r="C589" s="1253" t="s">
        <v>351</v>
      </c>
      <c r="D589" s="393" t="s">
        <v>352</v>
      </c>
      <c r="E589" s="394" t="s">
        <v>353</v>
      </c>
      <c r="F589" s="393" t="s">
        <v>354</v>
      </c>
      <c r="G589" s="393" t="s">
        <v>355</v>
      </c>
      <c r="H589" s="395" t="s">
        <v>312</v>
      </c>
      <c r="I589" s="395" t="s">
        <v>356</v>
      </c>
      <c r="J589" s="395" t="s">
        <v>357</v>
      </c>
      <c r="K589" s="395" t="s">
        <v>358</v>
      </c>
      <c r="L589" s="395" t="s">
        <v>359</v>
      </c>
      <c r="M589" s="395" t="s">
        <v>360</v>
      </c>
      <c r="N589" s="395" t="s">
        <v>361</v>
      </c>
      <c r="O589" s="395" t="s">
        <v>362</v>
      </c>
      <c r="P589" s="395" t="s">
        <v>363</v>
      </c>
      <c r="Q589" s="395" t="s">
        <v>364</v>
      </c>
      <c r="R589" s="395" t="s">
        <v>365</v>
      </c>
      <c r="S589" s="395" t="s">
        <v>392</v>
      </c>
      <c r="T589" s="1255" t="s">
        <v>367</v>
      </c>
      <c r="U589" s="508"/>
    </row>
    <row r="590" spans="1:21" ht="48.75" thickBot="1" x14ac:dyDescent="0.3">
      <c r="A590" s="1252"/>
      <c r="B590" s="1254"/>
      <c r="C590" s="1254"/>
      <c r="D590" s="396" t="s">
        <v>368</v>
      </c>
      <c r="E590" s="396" t="s">
        <v>381</v>
      </c>
      <c r="F590" s="396" t="s">
        <v>370</v>
      </c>
      <c r="G590" s="396" t="s">
        <v>370</v>
      </c>
      <c r="H590" s="396" t="s">
        <v>87</v>
      </c>
      <c r="I590" s="396" t="s">
        <v>136</v>
      </c>
      <c r="J590" s="396" t="s">
        <v>371</v>
      </c>
      <c r="K590" s="396" t="s">
        <v>372</v>
      </c>
      <c r="L590" s="396" t="s">
        <v>373</v>
      </c>
      <c r="M590" s="396" t="s">
        <v>372</v>
      </c>
      <c r="N590" s="396" t="s">
        <v>374</v>
      </c>
      <c r="O590" s="396" t="s">
        <v>341</v>
      </c>
      <c r="P590" s="396" t="s">
        <v>375</v>
      </c>
      <c r="Q590" s="396" t="s">
        <v>376</v>
      </c>
      <c r="R590" s="396" t="s">
        <v>377</v>
      </c>
      <c r="S590" s="396" t="s">
        <v>377</v>
      </c>
      <c r="T590" s="1256"/>
      <c r="U590" s="508"/>
    </row>
    <row r="591" spans="1:21" x14ac:dyDescent="0.25">
      <c r="A591" s="1257" t="str">
        <f>B585</f>
        <v>EXTRA-urb.i.1</v>
      </c>
      <c r="B591" s="399">
        <v>1</v>
      </c>
      <c r="C591" s="208"/>
      <c r="D591" s="134"/>
      <c r="E591" s="134"/>
      <c r="F591" s="208"/>
      <c r="G591" s="510"/>
      <c r="H591" s="135"/>
      <c r="I591" s="511"/>
      <c r="J591" s="512"/>
      <c r="K591" s="513"/>
      <c r="L591" s="511"/>
      <c r="M591" s="513"/>
      <c r="N591" s="164"/>
      <c r="O591" s="164"/>
      <c r="P591" s="511"/>
      <c r="Q591" s="511"/>
      <c r="R591" s="511"/>
      <c r="S591" s="511"/>
      <c r="T591" s="514"/>
      <c r="U591" s="507"/>
    </row>
    <row r="592" spans="1:21" x14ac:dyDescent="0.25">
      <c r="A592" s="1257"/>
      <c r="B592" s="400">
        <v>2</v>
      </c>
      <c r="C592" s="133"/>
      <c r="D592" s="127"/>
      <c r="E592" s="127"/>
      <c r="F592" s="133"/>
      <c r="G592" s="515"/>
      <c r="H592" s="135"/>
      <c r="I592" s="495"/>
      <c r="J592" s="516"/>
      <c r="K592" s="517"/>
      <c r="L592" s="495"/>
      <c r="M592" s="517"/>
      <c r="N592" s="155"/>
      <c r="O592" s="155"/>
      <c r="P592" s="495"/>
      <c r="Q592" s="495" t="s">
        <v>378</v>
      </c>
      <c r="R592" s="495"/>
      <c r="S592" s="495"/>
      <c r="T592" s="518"/>
      <c r="U592" s="507"/>
    </row>
    <row r="593" spans="1:21" x14ac:dyDescent="0.25">
      <c r="A593" s="1257"/>
      <c r="B593" s="400">
        <v>3</v>
      </c>
      <c r="C593" s="133"/>
      <c r="D593" s="127"/>
      <c r="E593" s="127"/>
      <c r="F593" s="133"/>
      <c r="G593" s="515"/>
      <c r="H593" s="135"/>
      <c r="I593" s="495"/>
      <c r="J593" s="516"/>
      <c r="K593" s="517"/>
      <c r="L593" s="495"/>
      <c r="M593" s="517"/>
      <c r="N593" s="155"/>
      <c r="O593" s="155"/>
      <c r="P593" s="495"/>
      <c r="Q593" s="495"/>
      <c r="R593" s="495"/>
      <c r="S593" s="495"/>
      <c r="T593" s="518"/>
      <c r="U593" s="507"/>
    </row>
    <row r="594" spans="1:21" x14ac:dyDescent="0.25">
      <c r="A594" s="1257"/>
      <c r="B594" s="400">
        <v>4</v>
      </c>
      <c r="C594" s="133"/>
      <c r="D594" s="127"/>
      <c r="E594" s="127"/>
      <c r="F594" s="133"/>
      <c r="G594" s="515"/>
      <c r="H594" s="135"/>
      <c r="I594" s="495"/>
      <c r="J594" s="516"/>
      <c r="K594" s="517"/>
      <c r="L594" s="495"/>
      <c r="M594" s="517"/>
      <c r="N594" s="155"/>
      <c r="O594" s="155"/>
      <c r="P594" s="495"/>
      <c r="Q594" s="495"/>
      <c r="R594" s="495"/>
      <c r="S594" s="495"/>
      <c r="T594" s="518"/>
      <c r="U594" s="507"/>
    </row>
    <row r="595" spans="1:21" x14ac:dyDescent="0.25">
      <c r="A595" s="1257"/>
      <c r="B595" s="400">
        <v>5</v>
      </c>
      <c r="C595" s="133"/>
      <c r="D595" s="127"/>
      <c r="E595" s="127"/>
      <c r="F595" s="133"/>
      <c r="G595" s="515"/>
      <c r="H595" s="135"/>
      <c r="I595" s="495"/>
      <c r="J595" s="516"/>
      <c r="K595" s="517"/>
      <c r="L595" s="495"/>
      <c r="M595" s="517"/>
      <c r="N595" s="155"/>
      <c r="O595" s="155"/>
      <c r="P595" s="495"/>
      <c r="Q595" s="495"/>
      <c r="R595" s="495"/>
      <c r="S595" s="495"/>
      <c r="T595" s="518"/>
      <c r="U595" s="507"/>
    </row>
    <row r="596" spans="1:21" x14ac:dyDescent="0.25">
      <c r="A596" s="1257"/>
      <c r="B596" s="400">
        <v>6</v>
      </c>
      <c r="C596" s="133"/>
      <c r="D596" s="127"/>
      <c r="E596" s="127"/>
      <c r="F596" s="133"/>
      <c r="G596" s="515"/>
      <c r="H596" s="135"/>
      <c r="I596" s="495"/>
      <c r="J596" s="516"/>
      <c r="K596" s="517"/>
      <c r="L596" s="495"/>
      <c r="M596" s="517"/>
      <c r="N596" s="155"/>
      <c r="O596" s="155"/>
      <c r="P596" s="495"/>
      <c r="Q596" s="495"/>
      <c r="R596" s="495"/>
      <c r="S596" s="495"/>
      <c r="T596" s="518"/>
      <c r="U596" s="507"/>
    </row>
    <row r="597" spans="1:21" x14ac:dyDescent="0.25">
      <c r="A597" s="1257"/>
      <c r="B597" s="400">
        <v>7</v>
      </c>
      <c r="C597" s="133"/>
      <c r="D597" s="127"/>
      <c r="E597" s="127"/>
      <c r="F597" s="133"/>
      <c r="G597" s="515"/>
      <c r="H597" s="135"/>
      <c r="I597" s="495"/>
      <c r="J597" s="516"/>
      <c r="K597" s="517"/>
      <c r="L597" s="495"/>
      <c r="M597" s="517"/>
      <c r="N597" s="155"/>
      <c r="O597" s="155"/>
      <c r="P597" s="495"/>
      <c r="Q597" s="495"/>
      <c r="R597" s="495"/>
      <c r="S597" s="495"/>
      <c r="T597" s="518"/>
      <c r="U597" s="507"/>
    </row>
    <row r="598" spans="1:21" x14ac:dyDescent="0.25">
      <c r="A598" s="1257"/>
      <c r="B598" s="400">
        <v>8</v>
      </c>
      <c r="C598" s="133"/>
      <c r="D598" s="127"/>
      <c r="E598" s="127"/>
      <c r="F598" s="133"/>
      <c r="G598" s="515"/>
      <c r="H598" s="135"/>
      <c r="I598" s="495"/>
      <c r="J598" s="516"/>
      <c r="K598" s="517"/>
      <c r="L598" s="495"/>
      <c r="M598" s="517"/>
      <c r="N598" s="155"/>
      <c r="O598" s="155"/>
      <c r="P598" s="495"/>
      <c r="Q598" s="495"/>
      <c r="R598" s="495"/>
      <c r="S598" s="495"/>
      <c r="T598" s="518"/>
      <c r="U598" s="507"/>
    </row>
    <row r="599" spans="1:21" x14ac:dyDescent="0.25">
      <c r="A599" s="1257"/>
      <c r="B599" s="400">
        <v>9</v>
      </c>
      <c r="C599" s="133"/>
      <c r="D599" s="127"/>
      <c r="E599" s="127"/>
      <c r="F599" s="133"/>
      <c r="G599" s="515"/>
      <c r="H599" s="135"/>
      <c r="I599" s="495"/>
      <c r="J599" s="516"/>
      <c r="K599" s="517"/>
      <c r="L599" s="495"/>
      <c r="M599" s="517"/>
      <c r="N599" s="155"/>
      <c r="O599" s="155"/>
      <c r="P599" s="495"/>
      <c r="Q599" s="495"/>
      <c r="R599" s="495"/>
      <c r="S599" s="495"/>
      <c r="T599" s="518"/>
      <c r="U599" s="507"/>
    </row>
    <row r="600" spans="1:21" ht="15.75" thickBot="1" x14ac:dyDescent="0.3">
      <c r="A600" s="1258"/>
      <c r="B600" s="401">
        <v>10</v>
      </c>
      <c r="C600" s="148"/>
      <c r="D600" s="147"/>
      <c r="E600" s="147"/>
      <c r="F600" s="148"/>
      <c r="G600" s="519"/>
      <c r="H600" s="405"/>
      <c r="I600" s="520"/>
      <c r="J600" s="521"/>
      <c r="K600" s="522"/>
      <c r="L600" s="520"/>
      <c r="M600" s="522"/>
      <c r="N600" s="156"/>
      <c r="O600" s="156"/>
      <c r="P600" s="520"/>
      <c r="Q600" s="520"/>
      <c r="R600" s="520"/>
      <c r="S600" s="520"/>
      <c r="T600" s="523"/>
      <c r="U600" s="507"/>
    </row>
    <row r="601" spans="1:21" ht="25.5" thickBot="1" x14ac:dyDescent="0.3">
      <c r="A601" s="654"/>
      <c r="C601" s="655"/>
      <c r="D601" s="656"/>
      <c r="E601" s="484" t="s">
        <v>379</v>
      </c>
      <c r="F601" s="485">
        <f>COUNTA(F591:F600)</f>
        <v>0</v>
      </c>
      <c r="G601" s="486">
        <f>COUNTA(G591:G600)</f>
        <v>0</v>
      </c>
      <c r="H601" s="655"/>
      <c r="I601" s="501"/>
      <c r="J601" s="657"/>
      <c r="K601" s="658"/>
      <c r="L601" s="1096" t="s">
        <v>655</v>
      </c>
      <c r="M601" s="1097"/>
      <c r="N601" s="659">
        <f>SUM(N591:N600)</f>
        <v>0</v>
      </c>
      <c r="O601" s="660">
        <f>SUM(O591:O600)</f>
        <v>0</v>
      </c>
      <c r="P601" s="501"/>
      <c r="R601" s="128"/>
      <c r="S601" s="132"/>
      <c r="T601" s="603"/>
      <c r="U601" s="527"/>
    </row>
    <row r="602" spans="1:21" x14ac:dyDescent="0.25">
      <c r="A602" s="149"/>
      <c r="B602" s="128"/>
      <c r="C602" s="128"/>
      <c r="D602" s="128"/>
      <c r="H602" s="524"/>
      <c r="I602" s="524"/>
      <c r="J602" s="525"/>
      <c r="K602" s="524"/>
      <c r="L602" s="1098" t="s">
        <v>656</v>
      </c>
      <c r="M602" s="1099"/>
      <c r="N602" s="661">
        <f>SUMIF(M591:M600,"&lt;=31/12/2025",N591:N600)</f>
        <v>0</v>
      </c>
      <c r="O602" s="662">
        <f>SUMIF(M591:M600,"&lt;=31/12/2025",O591:O600)</f>
        <v>0</v>
      </c>
      <c r="P602" s="128"/>
      <c r="R602" s="128"/>
      <c r="S602" s="132"/>
      <c r="T602" s="603"/>
      <c r="U602" s="527"/>
    </row>
    <row r="603" spans="1:21" ht="15.75" thickBot="1" x14ac:dyDescent="0.3">
      <c r="A603" s="149"/>
      <c r="L603" s="1100" t="s">
        <v>659</v>
      </c>
      <c r="M603" s="1101"/>
      <c r="N603" s="663">
        <f>SUMIF(M591:M600,"&gt;31/12/2025",N591:N600)</f>
        <v>0</v>
      </c>
      <c r="O603" s="664">
        <f>SUMIF(M591:M600,"&gt;31/12/2025",O591:O600)</f>
        <v>0</v>
      </c>
      <c r="R603" s="128"/>
      <c r="S603" s="132"/>
      <c r="T603" s="603"/>
      <c r="U603" s="527"/>
    </row>
    <row r="604" spans="1:21" ht="15.75" thickBot="1" x14ac:dyDescent="0.3">
      <c r="A604" s="528"/>
      <c r="B604" s="529"/>
      <c r="C604" s="455"/>
      <c r="D604" s="455"/>
      <c r="E604" s="455"/>
      <c r="F604" s="529"/>
      <c r="G604" s="455"/>
      <c r="H604" s="455"/>
      <c r="I604" s="529"/>
      <c r="J604" s="529"/>
      <c r="K604" s="455"/>
      <c r="L604" s="455"/>
      <c r="M604" s="455"/>
      <c r="N604" s="455"/>
      <c r="O604" s="455"/>
      <c r="P604" s="455"/>
      <c r="Q604" s="455"/>
      <c r="R604" s="455"/>
      <c r="S604" s="530"/>
      <c r="T604" s="455"/>
      <c r="U604" s="531"/>
    </row>
    <row r="605" spans="1:21" ht="15.75" thickBot="1" x14ac:dyDescent="0.3">
      <c r="A605" s="502"/>
      <c r="B605" s="503"/>
      <c r="C605" s="504"/>
      <c r="D605" s="504"/>
      <c r="E605" s="504"/>
      <c r="F605" s="503"/>
      <c r="G605" s="504"/>
      <c r="H605" s="504"/>
      <c r="I605" s="503"/>
      <c r="J605" s="503"/>
      <c r="K605" s="504"/>
      <c r="L605" s="504"/>
      <c r="M605" s="504"/>
      <c r="N605" s="504"/>
      <c r="O605" s="504"/>
      <c r="P605" s="504"/>
      <c r="Q605" s="504"/>
      <c r="R605" s="504"/>
      <c r="S605" s="504"/>
      <c r="T605" s="504"/>
      <c r="U605" s="505"/>
    </row>
    <row r="606" spans="1:21" ht="28.5" thickBot="1" x14ac:dyDescent="0.3">
      <c r="A606" s="392" t="s">
        <v>9</v>
      </c>
      <c r="B606" s="1116" t="s">
        <v>158</v>
      </c>
      <c r="C606" s="1117"/>
      <c r="E606" s="1219" t="s">
        <v>342</v>
      </c>
      <c r="F606" s="1220"/>
      <c r="G606" s="1120">
        <f>VLOOKUP(B606,'EXTRAUrbano.Piano inv. forn '!$D$72:$AB$91,3,FALSE)</f>
        <v>0</v>
      </c>
      <c r="H606" s="1121"/>
      <c r="I606" s="115"/>
      <c r="J606" s="1219" t="s">
        <v>343</v>
      </c>
      <c r="K606" s="1220"/>
      <c r="L606" s="1120">
        <f>VLOOKUP(B606,'EXTRAUrbano.Piano inv. forn '!$D$72:$AB$91,4,FALSE)</f>
        <v>0</v>
      </c>
      <c r="M606" s="1121"/>
      <c r="O606" s="397" t="s">
        <v>344</v>
      </c>
      <c r="P606" s="506"/>
      <c r="R606" s="398" t="s">
        <v>345</v>
      </c>
      <c r="S606" s="1108"/>
      <c r="T606" s="1109"/>
      <c r="U606" s="507"/>
    </row>
    <row r="607" spans="1:21" ht="15.75" thickBot="1" x14ac:dyDescent="0.3">
      <c r="A607" s="149"/>
      <c r="B607" s="129"/>
      <c r="C607" s="129"/>
      <c r="E607" s="130"/>
      <c r="F607" s="130"/>
      <c r="G607" s="131"/>
      <c r="H607" s="131"/>
      <c r="I607" s="115"/>
      <c r="J607" s="130"/>
      <c r="K607" s="130"/>
      <c r="L607" s="131"/>
      <c r="M607" s="131"/>
      <c r="O607" s="132"/>
      <c r="R607" s="128"/>
      <c r="S607" s="501"/>
      <c r="U607" s="150"/>
    </row>
    <row r="608" spans="1:21" ht="36" customHeight="1" thickBot="1" x14ac:dyDescent="0.3">
      <c r="A608" s="1246" t="s">
        <v>346</v>
      </c>
      <c r="B608" s="1247"/>
      <c r="C608" s="1247"/>
      <c r="D608" s="1248"/>
      <c r="E608" s="1105">
        <f>VLOOKUP(B606,'EXTRAUrbano.Piano inv. forn '!$D$72:$AB$91,17,FALSE)</f>
        <v>0</v>
      </c>
      <c r="F608" s="1106"/>
      <c r="G608" s="1106"/>
      <c r="H608" s="1107"/>
      <c r="I608" s="115"/>
      <c r="J608" s="1249" t="s">
        <v>60</v>
      </c>
      <c r="K608" s="1250"/>
      <c r="L608" s="1105">
        <f>VLOOKUP(B606,'EXTRAUrbano.Piano inv. forn '!$D$72:$AB$91,19,FALSE)</f>
        <v>0</v>
      </c>
      <c r="M608" s="1107"/>
      <c r="N608" s="146"/>
      <c r="O608" s="398" t="s">
        <v>347</v>
      </c>
      <c r="P608" s="151">
        <f>L608+E608</f>
        <v>0</v>
      </c>
      <c r="R608" s="398" t="s">
        <v>348</v>
      </c>
      <c r="S608" s="1108"/>
      <c r="T608" s="1109"/>
      <c r="U608" s="150"/>
    </row>
    <row r="609" spans="1:21" ht="15.75" thickBot="1" x14ac:dyDescent="0.3">
      <c r="A609" s="152"/>
      <c r="B609" s="153"/>
      <c r="C609" s="153"/>
      <c r="D609" s="153"/>
      <c r="E609" s="154"/>
      <c r="F609" s="154"/>
      <c r="G609" s="154"/>
      <c r="H609" s="154"/>
      <c r="I609" s="115"/>
      <c r="J609" s="130"/>
      <c r="K609" s="130"/>
      <c r="L609" s="154"/>
      <c r="M609" s="154"/>
      <c r="N609" s="146"/>
      <c r="O609" s="128"/>
      <c r="P609" s="146"/>
      <c r="R609" s="128"/>
      <c r="S609" s="129"/>
      <c r="T609" s="129"/>
      <c r="U609" s="507"/>
    </row>
    <row r="610" spans="1:21" ht="60" x14ac:dyDescent="0.25">
      <c r="A610" s="1251" t="s">
        <v>349</v>
      </c>
      <c r="B610" s="1253" t="s">
        <v>350</v>
      </c>
      <c r="C610" s="1253" t="s">
        <v>351</v>
      </c>
      <c r="D610" s="393" t="s">
        <v>352</v>
      </c>
      <c r="E610" s="394" t="s">
        <v>353</v>
      </c>
      <c r="F610" s="393" t="s">
        <v>354</v>
      </c>
      <c r="G610" s="393" t="s">
        <v>355</v>
      </c>
      <c r="H610" s="395" t="s">
        <v>312</v>
      </c>
      <c r="I610" s="395" t="s">
        <v>356</v>
      </c>
      <c r="J610" s="395" t="s">
        <v>357</v>
      </c>
      <c r="K610" s="395" t="s">
        <v>358</v>
      </c>
      <c r="L610" s="395" t="s">
        <v>359</v>
      </c>
      <c r="M610" s="395" t="s">
        <v>360</v>
      </c>
      <c r="N610" s="395" t="s">
        <v>361</v>
      </c>
      <c r="O610" s="395" t="s">
        <v>362</v>
      </c>
      <c r="P610" s="395" t="s">
        <v>363</v>
      </c>
      <c r="Q610" s="395" t="s">
        <v>364</v>
      </c>
      <c r="R610" s="395" t="s">
        <v>365</v>
      </c>
      <c r="S610" s="395" t="s">
        <v>392</v>
      </c>
      <c r="T610" s="1255" t="s">
        <v>367</v>
      </c>
      <c r="U610" s="508"/>
    </row>
    <row r="611" spans="1:21" ht="48.75" thickBot="1" x14ac:dyDescent="0.3">
      <c r="A611" s="1252"/>
      <c r="B611" s="1254"/>
      <c r="C611" s="1254"/>
      <c r="D611" s="396" t="s">
        <v>368</v>
      </c>
      <c r="E611" s="396" t="s">
        <v>381</v>
      </c>
      <c r="F611" s="396" t="s">
        <v>370</v>
      </c>
      <c r="G611" s="396" t="s">
        <v>370</v>
      </c>
      <c r="H611" s="396" t="s">
        <v>87</v>
      </c>
      <c r="I611" s="396" t="s">
        <v>136</v>
      </c>
      <c r="J611" s="396" t="s">
        <v>371</v>
      </c>
      <c r="K611" s="396" t="s">
        <v>372</v>
      </c>
      <c r="L611" s="396" t="s">
        <v>373</v>
      </c>
      <c r="M611" s="396" t="s">
        <v>372</v>
      </c>
      <c r="N611" s="396" t="s">
        <v>374</v>
      </c>
      <c r="O611" s="396" t="s">
        <v>341</v>
      </c>
      <c r="P611" s="396" t="s">
        <v>375</v>
      </c>
      <c r="Q611" s="396" t="s">
        <v>376</v>
      </c>
      <c r="R611" s="396" t="s">
        <v>377</v>
      </c>
      <c r="S611" s="396" t="s">
        <v>377</v>
      </c>
      <c r="T611" s="1256"/>
      <c r="U611" s="508"/>
    </row>
    <row r="612" spans="1:21" x14ac:dyDescent="0.25">
      <c r="A612" s="1257" t="str">
        <f>B606</f>
        <v>EXTRA-urb.i.1</v>
      </c>
      <c r="B612" s="399">
        <v>1</v>
      </c>
      <c r="C612" s="208"/>
      <c r="D612" s="134"/>
      <c r="E612" s="134"/>
      <c r="F612" s="208"/>
      <c r="G612" s="510"/>
      <c r="H612" s="135"/>
      <c r="I612" s="511"/>
      <c r="J612" s="512"/>
      <c r="K612" s="513"/>
      <c r="L612" s="511"/>
      <c r="M612" s="513"/>
      <c r="N612" s="164"/>
      <c r="O612" s="164"/>
      <c r="P612" s="511"/>
      <c r="Q612" s="511"/>
      <c r="R612" s="511"/>
      <c r="S612" s="511"/>
      <c r="T612" s="514"/>
      <c r="U612" s="507"/>
    </row>
    <row r="613" spans="1:21" x14ac:dyDescent="0.25">
      <c r="A613" s="1257"/>
      <c r="B613" s="400">
        <v>2</v>
      </c>
      <c r="C613" s="133"/>
      <c r="D613" s="127"/>
      <c r="E613" s="127"/>
      <c r="F613" s="133"/>
      <c r="G613" s="515"/>
      <c r="H613" s="135"/>
      <c r="I613" s="495"/>
      <c r="J613" s="516"/>
      <c r="K613" s="517"/>
      <c r="L613" s="495"/>
      <c r="M613" s="517"/>
      <c r="N613" s="155"/>
      <c r="O613" s="155"/>
      <c r="P613" s="495"/>
      <c r="Q613" s="495" t="s">
        <v>378</v>
      </c>
      <c r="R613" s="495"/>
      <c r="S613" s="495"/>
      <c r="T613" s="518"/>
      <c r="U613" s="507"/>
    </row>
    <row r="614" spans="1:21" x14ac:dyDescent="0.25">
      <c r="A614" s="1257"/>
      <c r="B614" s="400">
        <v>3</v>
      </c>
      <c r="C614" s="133"/>
      <c r="D614" s="127"/>
      <c r="E614" s="127"/>
      <c r="F614" s="133"/>
      <c r="G614" s="515"/>
      <c r="H614" s="135"/>
      <c r="I614" s="495"/>
      <c r="J614" s="516"/>
      <c r="K614" s="517"/>
      <c r="L614" s="495"/>
      <c r="M614" s="517"/>
      <c r="N614" s="155"/>
      <c r="O614" s="155"/>
      <c r="P614" s="495"/>
      <c r="Q614" s="495"/>
      <c r="R614" s="495"/>
      <c r="S614" s="495"/>
      <c r="T614" s="518"/>
      <c r="U614" s="507"/>
    </row>
    <row r="615" spans="1:21" x14ac:dyDescent="0.25">
      <c r="A615" s="1257"/>
      <c r="B615" s="400">
        <v>4</v>
      </c>
      <c r="C615" s="133"/>
      <c r="D615" s="127"/>
      <c r="E615" s="127"/>
      <c r="F615" s="133"/>
      <c r="G615" s="515"/>
      <c r="H615" s="135"/>
      <c r="I615" s="495"/>
      <c r="J615" s="516"/>
      <c r="K615" s="517"/>
      <c r="L615" s="495"/>
      <c r="M615" s="517"/>
      <c r="N615" s="155"/>
      <c r="O615" s="155"/>
      <c r="P615" s="495"/>
      <c r="Q615" s="495"/>
      <c r="R615" s="495"/>
      <c r="S615" s="495"/>
      <c r="T615" s="518"/>
      <c r="U615" s="507"/>
    </row>
    <row r="616" spans="1:21" x14ac:dyDescent="0.25">
      <c r="A616" s="1257"/>
      <c r="B616" s="400">
        <v>5</v>
      </c>
      <c r="C616" s="133"/>
      <c r="D616" s="127"/>
      <c r="E616" s="127"/>
      <c r="F616" s="133"/>
      <c r="G616" s="515"/>
      <c r="H616" s="135"/>
      <c r="I616" s="495"/>
      <c r="J616" s="516"/>
      <c r="K616" s="517"/>
      <c r="L616" s="495"/>
      <c r="M616" s="517"/>
      <c r="N616" s="155"/>
      <c r="O616" s="155"/>
      <c r="P616" s="495"/>
      <c r="Q616" s="495"/>
      <c r="R616" s="495"/>
      <c r="S616" s="495"/>
      <c r="T616" s="518"/>
      <c r="U616" s="507"/>
    </row>
    <row r="617" spans="1:21" x14ac:dyDescent="0.25">
      <c r="A617" s="1257"/>
      <c r="B617" s="400">
        <v>6</v>
      </c>
      <c r="C617" s="133"/>
      <c r="D617" s="127"/>
      <c r="E617" s="127"/>
      <c r="F617" s="133"/>
      <c r="G617" s="515"/>
      <c r="H617" s="135"/>
      <c r="I617" s="495"/>
      <c r="J617" s="516"/>
      <c r="K617" s="517"/>
      <c r="L617" s="495"/>
      <c r="M617" s="517"/>
      <c r="N617" s="155"/>
      <c r="O617" s="155"/>
      <c r="P617" s="495"/>
      <c r="Q617" s="495"/>
      <c r="R617" s="495"/>
      <c r="S617" s="495"/>
      <c r="T617" s="518"/>
      <c r="U617" s="507"/>
    </row>
    <row r="618" spans="1:21" x14ac:dyDescent="0.25">
      <c r="A618" s="1257"/>
      <c r="B618" s="400">
        <v>7</v>
      </c>
      <c r="C618" s="133"/>
      <c r="D618" s="127"/>
      <c r="E618" s="127"/>
      <c r="F618" s="133"/>
      <c r="G618" s="515"/>
      <c r="H618" s="135"/>
      <c r="I618" s="495"/>
      <c r="J618" s="516"/>
      <c r="K618" s="517"/>
      <c r="L618" s="495"/>
      <c r="M618" s="517"/>
      <c r="N618" s="155"/>
      <c r="O618" s="155"/>
      <c r="P618" s="495"/>
      <c r="Q618" s="495"/>
      <c r="R618" s="495"/>
      <c r="S618" s="495"/>
      <c r="T618" s="518"/>
      <c r="U618" s="507"/>
    </row>
    <row r="619" spans="1:21" x14ac:dyDescent="0.25">
      <c r="A619" s="1257"/>
      <c r="B619" s="400">
        <v>8</v>
      </c>
      <c r="C619" s="133"/>
      <c r="D619" s="127"/>
      <c r="E619" s="127"/>
      <c r="F619" s="133"/>
      <c r="G619" s="515"/>
      <c r="H619" s="135"/>
      <c r="I619" s="495"/>
      <c r="J619" s="516"/>
      <c r="K619" s="517"/>
      <c r="L619" s="495"/>
      <c r="M619" s="517"/>
      <c r="N619" s="155"/>
      <c r="O619" s="155"/>
      <c r="P619" s="495"/>
      <c r="Q619" s="495"/>
      <c r="R619" s="495"/>
      <c r="S619" s="495"/>
      <c r="T619" s="518"/>
      <c r="U619" s="507"/>
    </row>
    <row r="620" spans="1:21" x14ac:dyDescent="0.25">
      <c r="A620" s="1257"/>
      <c r="B620" s="400">
        <v>9</v>
      </c>
      <c r="C620" s="133"/>
      <c r="D620" s="127"/>
      <c r="E620" s="127"/>
      <c r="F620" s="133"/>
      <c r="G620" s="515"/>
      <c r="H620" s="135"/>
      <c r="I620" s="495"/>
      <c r="J620" s="516"/>
      <c r="K620" s="517"/>
      <c r="L620" s="495"/>
      <c r="M620" s="517"/>
      <c r="N620" s="155"/>
      <c r="O620" s="155"/>
      <c r="P620" s="495"/>
      <c r="Q620" s="495"/>
      <c r="R620" s="495"/>
      <c r="S620" s="495"/>
      <c r="T620" s="518"/>
      <c r="U620" s="507"/>
    </row>
    <row r="621" spans="1:21" ht="15.75" thickBot="1" x14ac:dyDescent="0.3">
      <c r="A621" s="1258"/>
      <c r="B621" s="401">
        <v>10</v>
      </c>
      <c r="C621" s="148"/>
      <c r="D621" s="147"/>
      <c r="E621" s="147"/>
      <c r="F621" s="148"/>
      <c r="G621" s="519"/>
      <c r="H621" s="405"/>
      <c r="I621" s="520"/>
      <c r="J621" s="521"/>
      <c r="K621" s="522"/>
      <c r="L621" s="520"/>
      <c r="M621" s="522"/>
      <c r="N621" s="156"/>
      <c r="O621" s="156"/>
      <c r="P621" s="520"/>
      <c r="Q621" s="520"/>
      <c r="R621" s="520"/>
      <c r="S621" s="520"/>
      <c r="T621" s="523"/>
      <c r="U621" s="507"/>
    </row>
    <row r="622" spans="1:21" ht="25.5" thickBot="1" x14ac:dyDescent="0.3">
      <c r="A622" s="654"/>
      <c r="C622" s="655"/>
      <c r="D622" s="656"/>
      <c r="E622" s="484" t="s">
        <v>379</v>
      </c>
      <c r="F622" s="485">
        <f>COUNTA(F612:F621)</f>
        <v>0</v>
      </c>
      <c r="G622" s="486">
        <f>COUNTA(G612:G621)</f>
        <v>0</v>
      </c>
      <c r="H622" s="655"/>
      <c r="I622" s="501"/>
      <c r="J622" s="657"/>
      <c r="K622" s="658"/>
      <c r="L622" s="1096" t="s">
        <v>655</v>
      </c>
      <c r="M622" s="1097"/>
      <c r="N622" s="659">
        <f>SUM(N612:N621)</f>
        <v>0</v>
      </c>
      <c r="O622" s="660">
        <f>SUM(O612:O621)</f>
        <v>0</v>
      </c>
      <c r="P622" s="501"/>
      <c r="R622" s="128"/>
      <c r="S622" s="132"/>
      <c r="T622" s="603"/>
      <c r="U622" s="527"/>
    </row>
    <row r="623" spans="1:21" x14ac:dyDescent="0.25">
      <c r="A623" s="149"/>
      <c r="B623" s="128"/>
      <c r="C623" s="128"/>
      <c r="D623" s="128"/>
      <c r="H623" s="524"/>
      <c r="I623" s="524"/>
      <c r="J623" s="525"/>
      <c r="K623" s="524"/>
      <c r="L623" s="1098" t="s">
        <v>656</v>
      </c>
      <c r="M623" s="1099"/>
      <c r="N623" s="661">
        <f>SUMIF(M612:M621,"&lt;=31/12/2025",N612:N621)</f>
        <v>0</v>
      </c>
      <c r="O623" s="662">
        <f>SUMIF(M612:M621,"&lt;=31/12/2025",O612:O621)</f>
        <v>0</v>
      </c>
      <c r="P623" s="128"/>
      <c r="R623" s="128"/>
      <c r="S623" s="132"/>
      <c r="T623" s="603"/>
      <c r="U623" s="527"/>
    </row>
    <row r="624" spans="1:21" ht="15.75" thickBot="1" x14ac:dyDescent="0.3">
      <c r="A624" s="149"/>
      <c r="L624" s="1100" t="s">
        <v>659</v>
      </c>
      <c r="M624" s="1101"/>
      <c r="N624" s="663">
        <f>SUMIF(M612:M621,"&gt;31/12/2025",N612:N621)</f>
        <v>0</v>
      </c>
      <c r="O624" s="664">
        <f>SUMIF(M612:M621,"&gt;31/12/2025",O612:O621)</f>
        <v>0</v>
      </c>
      <c r="R624" s="128"/>
      <c r="S624" s="132"/>
      <c r="T624" s="603"/>
      <c r="U624" s="527"/>
    </row>
    <row r="625" spans="1:21" ht="15.75" thickBot="1" x14ac:dyDescent="0.3">
      <c r="A625" s="528"/>
      <c r="B625" s="529"/>
      <c r="C625" s="455"/>
      <c r="D625" s="455"/>
      <c r="E625" s="455"/>
      <c r="F625" s="529"/>
      <c r="G625" s="455"/>
      <c r="H625" s="455"/>
      <c r="I625" s="529"/>
      <c r="J625" s="529"/>
      <c r="K625" s="455"/>
      <c r="L625" s="455"/>
      <c r="M625" s="455"/>
      <c r="N625" s="455"/>
      <c r="O625" s="455"/>
      <c r="P625" s="455"/>
      <c r="Q625" s="455"/>
      <c r="R625" s="455"/>
      <c r="S625" s="530"/>
      <c r="T625" s="455"/>
      <c r="U625" s="531"/>
    </row>
    <row r="626" spans="1:21" ht="15.75" thickBot="1" x14ac:dyDescent="0.3">
      <c r="A626" s="502"/>
      <c r="B626" s="503"/>
      <c r="C626" s="504"/>
      <c r="D626" s="504"/>
      <c r="E626" s="504"/>
      <c r="F626" s="503"/>
      <c r="G626" s="504"/>
      <c r="H626" s="504"/>
      <c r="I626" s="503"/>
      <c r="J626" s="503"/>
      <c r="K626" s="504"/>
      <c r="L626" s="504"/>
      <c r="M626" s="504"/>
      <c r="N626" s="504"/>
      <c r="O626" s="504"/>
      <c r="P626" s="504"/>
      <c r="Q626" s="504"/>
      <c r="R626" s="504"/>
      <c r="S626" s="504"/>
      <c r="T626" s="504"/>
      <c r="U626" s="505"/>
    </row>
    <row r="627" spans="1:21" ht="28.5" thickBot="1" x14ac:dyDescent="0.3">
      <c r="A627" s="392" t="s">
        <v>9</v>
      </c>
      <c r="B627" s="1116" t="s">
        <v>158</v>
      </c>
      <c r="C627" s="1117"/>
      <c r="E627" s="1219" t="s">
        <v>342</v>
      </c>
      <c r="F627" s="1220"/>
      <c r="G627" s="1120">
        <f>VLOOKUP(B627,'EXTRAUrbano.Piano inv. forn '!$D$72:$AB$91,3,FALSE)</f>
        <v>0</v>
      </c>
      <c r="H627" s="1121"/>
      <c r="I627" s="115"/>
      <c r="J627" s="1219" t="s">
        <v>343</v>
      </c>
      <c r="K627" s="1220"/>
      <c r="L627" s="1120">
        <f>VLOOKUP(B627,'EXTRAUrbano.Piano inv. forn '!$D$72:$AB$91,4,FALSE)</f>
        <v>0</v>
      </c>
      <c r="M627" s="1121"/>
      <c r="O627" s="397" t="s">
        <v>344</v>
      </c>
      <c r="P627" s="506"/>
      <c r="R627" s="398" t="s">
        <v>345</v>
      </c>
      <c r="S627" s="1108"/>
      <c r="T627" s="1109"/>
      <c r="U627" s="507"/>
    </row>
    <row r="628" spans="1:21" ht="15.75" thickBot="1" x14ac:dyDescent="0.3">
      <c r="A628" s="149"/>
      <c r="B628" s="129"/>
      <c r="C628" s="129"/>
      <c r="E628" s="130"/>
      <c r="F628" s="130"/>
      <c r="G628" s="131"/>
      <c r="H628" s="131"/>
      <c r="I628" s="115"/>
      <c r="J628" s="130"/>
      <c r="K628" s="130"/>
      <c r="L628" s="131"/>
      <c r="M628" s="131"/>
      <c r="O628" s="132"/>
      <c r="R628" s="128"/>
      <c r="S628" s="501"/>
      <c r="U628" s="150"/>
    </row>
    <row r="629" spans="1:21" ht="36" customHeight="1" thickBot="1" x14ac:dyDescent="0.3">
      <c r="A629" s="1246" t="s">
        <v>346</v>
      </c>
      <c r="B629" s="1247"/>
      <c r="C629" s="1247"/>
      <c r="D629" s="1248"/>
      <c r="E629" s="1105">
        <f>VLOOKUP(B627,'EXTRAUrbano.Piano inv. forn '!$D$72:$AB$91,17,FALSE)</f>
        <v>0</v>
      </c>
      <c r="F629" s="1106"/>
      <c r="G629" s="1106"/>
      <c r="H629" s="1107"/>
      <c r="I629" s="115"/>
      <c r="J629" s="1249" t="s">
        <v>60</v>
      </c>
      <c r="K629" s="1250"/>
      <c r="L629" s="1105">
        <f>VLOOKUP(B627,'EXTRAUrbano.Piano inv. forn '!$D$72:$AB$91,19,FALSE)</f>
        <v>0</v>
      </c>
      <c r="M629" s="1107"/>
      <c r="N629" s="146"/>
      <c r="O629" s="398" t="s">
        <v>347</v>
      </c>
      <c r="P629" s="151">
        <f>L629+E629</f>
        <v>0</v>
      </c>
      <c r="R629" s="398" t="s">
        <v>348</v>
      </c>
      <c r="S629" s="1108"/>
      <c r="T629" s="1109"/>
      <c r="U629" s="150"/>
    </row>
    <row r="630" spans="1:21" ht="15.75" thickBot="1" x14ac:dyDescent="0.3">
      <c r="A630" s="152"/>
      <c r="B630" s="153"/>
      <c r="C630" s="153"/>
      <c r="D630" s="153"/>
      <c r="E630" s="154"/>
      <c r="F630" s="154"/>
      <c r="G630" s="154"/>
      <c r="H630" s="154"/>
      <c r="I630" s="115"/>
      <c r="J630" s="130"/>
      <c r="K630" s="130"/>
      <c r="L630" s="154"/>
      <c r="M630" s="154"/>
      <c r="N630" s="146"/>
      <c r="O630" s="128"/>
      <c r="P630" s="146"/>
      <c r="R630" s="128"/>
      <c r="S630" s="129"/>
      <c r="T630" s="129"/>
      <c r="U630" s="507"/>
    </row>
    <row r="631" spans="1:21" ht="60" x14ac:dyDescent="0.25">
      <c r="A631" s="1251" t="s">
        <v>349</v>
      </c>
      <c r="B631" s="1253" t="s">
        <v>350</v>
      </c>
      <c r="C631" s="1253" t="s">
        <v>351</v>
      </c>
      <c r="D631" s="393" t="s">
        <v>352</v>
      </c>
      <c r="E631" s="394" t="s">
        <v>353</v>
      </c>
      <c r="F631" s="393" t="s">
        <v>354</v>
      </c>
      <c r="G631" s="393" t="s">
        <v>355</v>
      </c>
      <c r="H631" s="395" t="s">
        <v>312</v>
      </c>
      <c r="I631" s="395" t="s">
        <v>356</v>
      </c>
      <c r="J631" s="395" t="s">
        <v>357</v>
      </c>
      <c r="K631" s="395" t="s">
        <v>358</v>
      </c>
      <c r="L631" s="395" t="s">
        <v>359</v>
      </c>
      <c r="M631" s="395" t="s">
        <v>360</v>
      </c>
      <c r="N631" s="395" t="s">
        <v>361</v>
      </c>
      <c r="O631" s="395" t="s">
        <v>362</v>
      </c>
      <c r="P631" s="395" t="s">
        <v>363</v>
      </c>
      <c r="Q631" s="395" t="s">
        <v>364</v>
      </c>
      <c r="R631" s="395" t="s">
        <v>365</v>
      </c>
      <c r="S631" s="395" t="s">
        <v>392</v>
      </c>
      <c r="T631" s="1255" t="s">
        <v>367</v>
      </c>
      <c r="U631" s="508"/>
    </row>
    <row r="632" spans="1:21" ht="48.75" thickBot="1" x14ac:dyDescent="0.3">
      <c r="A632" s="1252"/>
      <c r="B632" s="1254"/>
      <c r="C632" s="1254"/>
      <c r="D632" s="396" t="s">
        <v>368</v>
      </c>
      <c r="E632" s="396" t="s">
        <v>381</v>
      </c>
      <c r="F632" s="396" t="s">
        <v>370</v>
      </c>
      <c r="G632" s="396" t="s">
        <v>370</v>
      </c>
      <c r="H632" s="396" t="s">
        <v>87</v>
      </c>
      <c r="I632" s="396" t="s">
        <v>136</v>
      </c>
      <c r="J632" s="396" t="s">
        <v>371</v>
      </c>
      <c r="K632" s="396" t="s">
        <v>372</v>
      </c>
      <c r="L632" s="396" t="s">
        <v>373</v>
      </c>
      <c r="M632" s="396" t="s">
        <v>372</v>
      </c>
      <c r="N632" s="396" t="s">
        <v>374</v>
      </c>
      <c r="O632" s="396" t="s">
        <v>341</v>
      </c>
      <c r="P632" s="396" t="s">
        <v>375</v>
      </c>
      <c r="Q632" s="396" t="s">
        <v>376</v>
      </c>
      <c r="R632" s="396" t="s">
        <v>377</v>
      </c>
      <c r="S632" s="396" t="s">
        <v>377</v>
      </c>
      <c r="T632" s="1256"/>
      <c r="U632" s="508"/>
    </row>
    <row r="633" spans="1:21" x14ac:dyDescent="0.25">
      <c r="A633" s="1257" t="str">
        <f>B627</f>
        <v>EXTRA-urb.i.1</v>
      </c>
      <c r="B633" s="399">
        <v>1</v>
      </c>
      <c r="C633" s="208"/>
      <c r="D633" s="134"/>
      <c r="E633" s="134"/>
      <c r="F633" s="208"/>
      <c r="G633" s="510"/>
      <c r="H633" s="135"/>
      <c r="I633" s="511"/>
      <c r="J633" s="512"/>
      <c r="K633" s="513"/>
      <c r="L633" s="511"/>
      <c r="M633" s="513"/>
      <c r="N633" s="164"/>
      <c r="O633" s="164"/>
      <c r="P633" s="511"/>
      <c r="Q633" s="511"/>
      <c r="R633" s="511"/>
      <c r="S633" s="511"/>
      <c r="T633" s="514"/>
      <c r="U633" s="507"/>
    </row>
    <row r="634" spans="1:21" x14ac:dyDescent="0.25">
      <c r="A634" s="1257"/>
      <c r="B634" s="400">
        <v>2</v>
      </c>
      <c r="C634" s="133"/>
      <c r="D634" s="127"/>
      <c r="E634" s="127"/>
      <c r="F634" s="133"/>
      <c r="G634" s="515"/>
      <c r="H634" s="135"/>
      <c r="I634" s="495"/>
      <c r="J634" s="516"/>
      <c r="K634" s="517"/>
      <c r="L634" s="495"/>
      <c r="M634" s="517"/>
      <c r="N634" s="155"/>
      <c r="O634" s="155"/>
      <c r="P634" s="495"/>
      <c r="Q634" s="495" t="s">
        <v>378</v>
      </c>
      <c r="R634" s="495"/>
      <c r="S634" s="495"/>
      <c r="T634" s="518"/>
      <c r="U634" s="507"/>
    </row>
    <row r="635" spans="1:21" x14ac:dyDescent="0.25">
      <c r="A635" s="1257"/>
      <c r="B635" s="400">
        <v>3</v>
      </c>
      <c r="C635" s="133"/>
      <c r="D635" s="127"/>
      <c r="E635" s="127"/>
      <c r="F635" s="133"/>
      <c r="G635" s="515"/>
      <c r="H635" s="135"/>
      <c r="I635" s="495"/>
      <c r="J635" s="516"/>
      <c r="K635" s="517"/>
      <c r="L635" s="495"/>
      <c r="M635" s="517"/>
      <c r="N635" s="155"/>
      <c r="O635" s="155"/>
      <c r="P635" s="495"/>
      <c r="Q635" s="495"/>
      <c r="R635" s="495"/>
      <c r="S635" s="495"/>
      <c r="T635" s="518"/>
      <c r="U635" s="507"/>
    </row>
    <row r="636" spans="1:21" x14ac:dyDescent="0.25">
      <c r="A636" s="1257"/>
      <c r="B636" s="400">
        <v>4</v>
      </c>
      <c r="C636" s="133"/>
      <c r="D636" s="127"/>
      <c r="E636" s="127"/>
      <c r="F636" s="133"/>
      <c r="G636" s="515"/>
      <c r="H636" s="135"/>
      <c r="I636" s="495"/>
      <c r="J636" s="516"/>
      <c r="K636" s="517"/>
      <c r="L636" s="495"/>
      <c r="M636" s="517"/>
      <c r="N636" s="155"/>
      <c r="O636" s="155"/>
      <c r="P636" s="495"/>
      <c r="Q636" s="495"/>
      <c r="R636" s="495"/>
      <c r="S636" s="495"/>
      <c r="T636" s="518"/>
      <c r="U636" s="507"/>
    </row>
    <row r="637" spans="1:21" x14ac:dyDescent="0.25">
      <c r="A637" s="1257"/>
      <c r="B637" s="400">
        <v>5</v>
      </c>
      <c r="C637" s="133"/>
      <c r="D637" s="127"/>
      <c r="E637" s="127"/>
      <c r="F637" s="133"/>
      <c r="G637" s="515"/>
      <c r="H637" s="135"/>
      <c r="I637" s="495"/>
      <c r="J637" s="516"/>
      <c r="K637" s="517"/>
      <c r="L637" s="495"/>
      <c r="M637" s="517"/>
      <c r="N637" s="155"/>
      <c r="O637" s="155"/>
      <c r="P637" s="495"/>
      <c r="Q637" s="495"/>
      <c r="R637" s="495"/>
      <c r="S637" s="495"/>
      <c r="T637" s="518"/>
      <c r="U637" s="507"/>
    </row>
    <row r="638" spans="1:21" x14ac:dyDescent="0.25">
      <c r="A638" s="1257"/>
      <c r="B638" s="400">
        <v>6</v>
      </c>
      <c r="C638" s="133"/>
      <c r="D638" s="127"/>
      <c r="E638" s="127"/>
      <c r="F638" s="133"/>
      <c r="G638" s="515"/>
      <c r="H638" s="135"/>
      <c r="I638" s="495"/>
      <c r="J638" s="516"/>
      <c r="K638" s="517"/>
      <c r="L638" s="495"/>
      <c r="M638" s="517"/>
      <c r="N638" s="155"/>
      <c r="O638" s="155"/>
      <c r="P638" s="495"/>
      <c r="Q638" s="495"/>
      <c r="R638" s="495"/>
      <c r="S638" s="495"/>
      <c r="T638" s="518"/>
      <c r="U638" s="507"/>
    </row>
    <row r="639" spans="1:21" x14ac:dyDescent="0.25">
      <c r="A639" s="1257"/>
      <c r="B639" s="400">
        <v>7</v>
      </c>
      <c r="C639" s="133"/>
      <c r="D639" s="127"/>
      <c r="E639" s="127"/>
      <c r="F639" s="133"/>
      <c r="G639" s="515"/>
      <c r="H639" s="135"/>
      <c r="I639" s="495"/>
      <c r="J639" s="516"/>
      <c r="K639" s="517"/>
      <c r="L639" s="495"/>
      <c r="M639" s="517"/>
      <c r="N639" s="155"/>
      <c r="O639" s="155"/>
      <c r="P639" s="495"/>
      <c r="Q639" s="495"/>
      <c r="R639" s="495"/>
      <c r="S639" s="495"/>
      <c r="T639" s="518"/>
      <c r="U639" s="507"/>
    </row>
    <row r="640" spans="1:21" x14ac:dyDescent="0.25">
      <c r="A640" s="1257"/>
      <c r="B640" s="400">
        <v>8</v>
      </c>
      <c r="C640" s="133"/>
      <c r="D640" s="127"/>
      <c r="E640" s="127"/>
      <c r="F640" s="133"/>
      <c r="G640" s="515"/>
      <c r="H640" s="135"/>
      <c r="I640" s="495"/>
      <c r="J640" s="516"/>
      <c r="K640" s="517"/>
      <c r="L640" s="495"/>
      <c r="M640" s="517"/>
      <c r="N640" s="155"/>
      <c r="O640" s="155"/>
      <c r="P640" s="495"/>
      <c r="Q640" s="495"/>
      <c r="R640" s="495"/>
      <c r="S640" s="495"/>
      <c r="T640" s="518"/>
      <c r="U640" s="507"/>
    </row>
    <row r="641" spans="1:21" x14ac:dyDescent="0.25">
      <c r="A641" s="1257"/>
      <c r="B641" s="400">
        <v>9</v>
      </c>
      <c r="C641" s="133"/>
      <c r="D641" s="127"/>
      <c r="E641" s="127"/>
      <c r="F641" s="133"/>
      <c r="G641" s="515"/>
      <c r="H641" s="135"/>
      <c r="I641" s="495"/>
      <c r="J641" s="516"/>
      <c r="K641" s="517"/>
      <c r="L641" s="495"/>
      <c r="M641" s="517"/>
      <c r="N641" s="155"/>
      <c r="O641" s="155"/>
      <c r="P641" s="495"/>
      <c r="Q641" s="495"/>
      <c r="R641" s="495"/>
      <c r="S641" s="495"/>
      <c r="T641" s="518"/>
      <c r="U641" s="507"/>
    </row>
    <row r="642" spans="1:21" ht="15.75" thickBot="1" x14ac:dyDescent="0.3">
      <c r="A642" s="1258"/>
      <c r="B642" s="401">
        <v>10</v>
      </c>
      <c r="C642" s="148"/>
      <c r="D642" s="147"/>
      <c r="E642" s="147"/>
      <c r="F642" s="148"/>
      <c r="G642" s="519"/>
      <c r="H642" s="405"/>
      <c r="I642" s="520"/>
      <c r="J642" s="521"/>
      <c r="K642" s="522"/>
      <c r="L642" s="520"/>
      <c r="M642" s="522"/>
      <c r="N642" s="156"/>
      <c r="O642" s="156"/>
      <c r="P642" s="520"/>
      <c r="Q642" s="520"/>
      <c r="R642" s="520"/>
      <c r="S642" s="520"/>
      <c r="T642" s="523"/>
      <c r="U642" s="507"/>
    </row>
    <row r="643" spans="1:21" ht="25.5" thickBot="1" x14ac:dyDescent="0.3">
      <c r="A643" s="654"/>
      <c r="C643" s="655"/>
      <c r="D643" s="656"/>
      <c r="E643" s="484" t="s">
        <v>379</v>
      </c>
      <c r="F643" s="485">
        <f>COUNTA(F633:F642)</f>
        <v>0</v>
      </c>
      <c r="G643" s="486">
        <f>COUNTA(G633:G642)</f>
        <v>0</v>
      </c>
      <c r="H643" s="655"/>
      <c r="I643" s="501"/>
      <c r="J643" s="657"/>
      <c r="K643" s="658"/>
      <c r="L643" s="1096" t="s">
        <v>655</v>
      </c>
      <c r="M643" s="1097"/>
      <c r="N643" s="659">
        <f>SUM(N633:N642)</f>
        <v>0</v>
      </c>
      <c r="O643" s="660">
        <f>SUM(O633:O642)</f>
        <v>0</v>
      </c>
      <c r="P643" s="501"/>
      <c r="R643" s="128"/>
      <c r="S643" s="132"/>
      <c r="T643" s="603"/>
      <c r="U643" s="527"/>
    </row>
    <row r="644" spans="1:21" x14ac:dyDescent="0.25">
      <c r="A644" s="149"/>
      <c r="B644" s="128"/>
      <c r="C644" s="128"/>
      <c r="D644" s="128"/>
      <c r="H644" s="524"/>
      <c r="I644" s="524"/>
      <c r="J644" s="525"/>
      <c r="K644" s="524"/>
      <c r="L644" s="1098" t="s">
        <v>656</v>
      </c>
      <c r="M644" s="1099"/>
      <c r="N644" s="661">
        <f>SUMIF(M633:M642,"&lt;=31/12/2025",N633:N642)</f>
        <v>0</v>
      </c>
      <c r="O644" s="662">
        <f>SUMIF(M633:M642,"&lt;=31/12/2025",O633:O642)</f>
        <v>0</v>
      </c>
      <c r="P644" s="128"/>
      <c r="R644" s="128"/>
      <c r="S644" s="132"/>
      <c r="T644" s="603"/>
      <c r="U644" s="527"/>
    </row>
    <row r="645" spans="1:21" ht="15.75" thickBot="1" x14ac:dyDescent="0.3">
      <c r="A645" s="149"/>
      <c r="L645" s="1100" t="s">
        <v>659</v>
      </c>
      <c r="M645" s="1101"/>
      <c r="N645" s="663">
        <f>SUMIF(M633:M642,"&gt;31/12/2025",N633:N642)</f>
        <v>0</v>
      </c>
      <c r="O645" s="664">
        <f>SUMIF(M633:M642,"&gt;31/12/2025",O633:O642)</f>
        <v>0</v>
      </c>
      <c r="R645" s="128"/>
      <c r="S645" s="132"/>
      <c r="T645" s="603"/>
      <c r="U645" s="527"/>
    </row>
    <row r="646" spans="1:21" ht="15.75" thickBot="1" x14ac:dyDescent="0.3">
      <c r="A646" s="528"/>
      <c r="B646" s="529"/>
      <c r="C646" s="455"/>
      <c r="D646" s="455"/>
      <c r="E646" s="455"/>
      <c r="F646" s="529"/>
      <c r="G646" s="455"/>
      <c r="H646" s="455"/>
      <c r="I646" s="529"/>
      <c r="J646" s="529"/>
      <c r="K646" s="455"/>
      <c r="L646" s="455"/>
      <c r="M646" s="455"/>
      <c r="N646" s="455"/>
      <c r="O646" s="455"/>
      <c r="P646" s="455"/>
      <c r="Q646" s="455"/>
      <c r="R646" s="455"/>
      <c r="S646" s="530"/>
      <c r="T646" s="455"/>
      <c r="U646" s="531"/>
    </row>
    <row r="647" spans="1:21" ht="15.75" thickBot="1" x14ac:dyDescent="0.3">
      <c r="A647" s="502"/>
      <c r="B647" s="503"/>
      <c r="C647" s="504"/>
      <c r="D647" s="504"/>
      <c r="E647" s="504"/>
      <c r="F647" s="503"/>
      <c r="G647" s="504"/>
      <c r="H647" s="504"/>
      <c r="I647" s="503"/>
      <c r="J647" s="503"/>
      <c r="K647" s="504"/>
      <c r="L647" s="504"/>
      <c r="M647" s="504"/>
      <c r="N647" s="504"/>
      <c r="O647" s="504"/>
      <c r="P647" s="504"/>
      <c r="Q647" s="504"/>
      <c r="R647" s="504"/>
      <c r="S647" s="504"/>
      <c r="T647" s="504"/>
      <c r="U647" s="505"/>
    </row>
    <row r="648" spans="1:21" ht="28.5" thickBot="1" x14ac:dyDescent="0.3">
      <c r="A648" s="392" t="s">
        <v>9</v>
      </c>
      <c r="B648" s="1116" t="s">
        <v>158</v>
      </c>
      <c r="C648" s="1117"/>
      <c r="E648" s="1219" t="s">
        <v>342</v>
      </c>
      <c r="F648" s="1220"/>
      <c r="G648" s="1120">
        <f>VLOOKUP(B648,'EXTRAUrbano.Piano inv. forn '!$D$72:$AB$91,3,FALSE)</f>
        <v>0</v>
      </c>
      <c r="H648" s="1121"/>
      <c r="I648" s="115"/>
      <c r="J648" s="1219" t="s">
        <v>343</v>
      </c>
      <c r="K648" s="1220"/>
      <c r="L648" s="1120">
        <f>VLOOKUP(B648,'EXTRAUrbano.Piano inv. forn '!$D$72:$AB$91,4,FALSE)</f>
        <v>0</v>
      </c>
      <c r="M648" s="1121"/>
      <c r="O648" s="397" t="s">
        <v>344</v>
      </c>
      <c r="P648" s="506"/>
      <c r="R648" s="398" t="s">
        <v>345</v>
      </c>
      <c r="S648" s="1108"/>
      <c r="T648" s="1109"/>
      <c r="U648" s="507"/>
    </row>
    <row r="649" spans="1:21" ht="15.75" thickBot="1" x14ac:dyDescent="0.3">
      <c r="A649" s="149"/>
      <c r="B649" s="129"/>
      <c r="C649" s="129"/>
      <c r="E649" s="130"/>
      <c r="F649" s="130"/>
      <c r="G649" s="131"/>
      <c r="H649" s="131"/>
      <c r="I649" s="115"/>
      <c r="J649" s="130"/>
      <c r="K649" s="130"/>
      <c r="L649" s="131"/>
      <c r="M649" s="131"/>
      <c r="O649" s="132"/>
      <c r="R649" s="128"/>
      <c r="S649" s="501"/>
      <c r="U649" s="150"/>
    </row>
    <row r="650" spans="1:21" ht="36" customHeight="1" thickBot="1" x14ac:dyDescent="0.3">
      <c r="A650" s="1246" t="s">
        <v>346</v>
      </c>
      <c r="B650" s="1247"/>
      <c r="C650" s="1247"/>
      <c r="D650" s="1248"/>
      <c r="E650" s="1105">
        <f>VLOOKUP(B648,'EXTRAUrbano.Piano inv. forn '!$D$72:$AB$91,17,FALSE)</f>
        <v>0</v>
      </c>
      <c r="F650" s="1106"/>
      <c r="G650" s="1106"/>
      <c r="H650" s="1107"/>
      <c r="I650" s="115"/>
      <c r="J650" s="1249" t="s">
        <v>60</v>
      </c>
      <c r="K650" s="1250"/>
      <c r="L650" s="1105">
        <f>VLOOKUP(B648,'EXTRAUrbano.Piano inv. forn '!$D$72:$AB$91,19,FALSE)</f>
        <v>0</v>
      </c>
      <c r="M650" s="1107"/>
      <c r="N650" s="146"/>
      <c r="O650" s="398" t="s">
        <v>347</v>
      </c>
      <c r="P650" s="151">
        <f>L650+E650</f>
        <v>0</v>
      </c>
      <c r="R650" s="398" t="s">
        <v>348</v>
      </c>
      <c r="S650" s="1108"/>
      <c r="T650" s="1109"/>
      <c r="U650" s="150"/>
    </row>
    <row r="651" spans="1:21" ht="15.75" thickBot="1" x14ac:dyDescent="0.3">
      <c r="A651" s="152"/>
      <c r="B651" s="153"/>
      <c r="C651" s="153"/>
      <c r="D651" s="153"/>
      <c r="E651" s="154"/>
      <c r="F651" s="154"/>
      <c r="G651" s="154"/>
      <c r="H651" s="154"/>
      <c r="I651" s="115"/>
      <c r="J651" s="130"/>
      <c r="K651" s="130"/>
      <c r="L651" s="154"/>
      <c r="M651" s="154"/>
      <c r="N651" s="146"/>
      <c r="O651" s="128"/>
      <c r="P651" s="146"/>
      <c r="R651" s="128"/>
      <c r="S651" s="129"/>
      <c r="T651" s="129"/>
      <c r="U651" s="507"/>
    </row>
    <row r="652" spans="1:21" ht="60" x14ac:dyDescent="0.25">
      <c r="A652" s="1251" t="s">
        <v>349</v>
      </c>
      <c r="B652" s="1253" t="s">
        <v>350</v>
      </c>
      <c r="C652" s="1253" t="s">
        <v>351</v>
      </c>
      <c r="D652" s="393" t="s">
        <v>352</v>
      </c>
      <c r="E652" s="394" t="s">
        <v>353</v>
      </c>
      <c r="F652" s="393" t="s">
        <v>354</v>
      </c>
      <c r="G652" s="393" t="s">
        <v>355</v>
      </c>
      <c r="H652" s="395" t="s">
        <v>312</v>
      </c>
      <c r="I652" s="395" t="s">
        <v>356</v>
      </c>
      <c r="J652" s="395" t="s">
        <v>357</v>
      </c>
      <c r="K652" s="395" t="s">
        <v>358</v>
      </c>
      <c r="L652" s="395" t="s">
        <v>359</v>
      </c>
      <c r="M652" s="395" t="s">
        <v>360</v>
      </c>
      <c r="N652" s="395" t="s">
        <v>361</v>
      </c>
      <c r="O652" s="395" t="s">
        <v>362</v>
      </c>
      <c r="P652" s="395" t="s">
        <v>363</v>
      </c>
      <c r="Q652" s="395" t="s">
        <v>364</v>
      </c>
      <c r="R652" s="395" t="s">
        <v>365</v>
      </c>
      <c r="S652" s="395" t="s">
        <v>392</v>
      </c>
      <c r="T652" s="1255" t="s">
        <v>367</v>
      </c>
      <c r="U652" s="508"/>
    </row>
    <row r="653" spans="1:21" ht="48.75" thickBot="1" x14ac:dyDescent="0.3">
      <c r="A653" s="1252"/>
      <c r="B653" s="1254"/>
      <c r="C653" s="1254"/>
      <c r="D653" s="396" t="s">
        <v>368</v>
      </c>
      <c r="E653" s="396" t="s">
        <v>381</v>
      </c>
      <c r="F653" s="396" t="s">
        <v>370</v>
      </c>
      <c r="G653" s="396" t="s">
        <v>370</v>
      </c>
      <c r="H653" s="396" t="s">
        <v>87</v>
      </c>
      <c r="I653" s="396" t="s">
        <v>136</v>
      </c>
      <c r="J653" s="396" t="s">
        <v>371</v>
      </c>
      <c r="K653" s="396" t="s">
        <v>372</v>
      </c>
      <c r="L653" s="396" t="s">
        <v>373</v>
      </c>
      <c r="M653" s="396" t="s">
        <v>372</v>
      </c>
      <c r="N653" s="396" t="s">
        <v>374</v>
      </c>
      <c r="O653" s="396" t="s">
        <v>341</v>
      </c>
      <c r="P653" s="396" t="s">
        <v>375</v>
      </c>
      <c r="Q653" s="396" t="s">
        <v>376</v>
      </c>
      <c r="R653" s="396" t="s">
        <v>377</v>
      </c>
      <c r="S653" s="396" t="s">
        <v>377</v>
      </c>
      <c r="T653" s="1256"/>
      <c r="U653" s="508"/>
    </row>
    <row r="654" spans="1:21" x14ac:dyDescent="0.25">
      <c r="A654" s="1257" t="str">
        <f>B648</f>
        <v>EXTRA-urb.i.1</v>
      </c>
      <c r="B654" s="399">
        <v>1</v>
      </c>
      <c r="C654" s="208"/>
      <c r="D654" s="134"/>
      <c r="E654" s="134"/>
      <c r="F654" s="208"/>
      <c r="G654" s="510"/>
      <c r="H654" s="135"/>
      <c r="I654" s="511"/>
      <c r="J654" s="512"/>
      <c r="K654" s="513"/>
      <c r="L654" s="511"/>
      <c r="M654" s="513"/>
      <c r="N654" s="164"/>
      <c r="O654" s="164"/>
      <c r="P654" s="511"/>
      <c r="Q654" s="511"/>
      <c r="R654" s="511"/>
      <c r="S654" s="511"/>
      <c r="T654" s="514"/>
      <c r="U654" s="507"/>
    </row>
    <row r="655" spans="1:21" x14ac:dyDescent="0.25">
      <c r="A655" s="1257"/>
      <c r="B655" s="400">
        <v>2</v>
      </c>
      <c r="C655" s="133"/>
      <c r="D655" s="127"/>
      <c r="E655" s="127"/>
      <c r="F655" s="133"/>
      <c r="G655" s="515"/>
      <c r="H655" s="135"/>
      <c r="I655" s="495"/>
      <c r="J655" s="516"/>
      <c r="K655" s="517"/>
      <c r="L655" s="495"/>
      <c r="M655" s="517"/>
      <c r="N655" s="155"/>
      <c r="O655" s="155"/>
      <c r="P655" s="495"/>
      <c r="Q655" s="495" t="s">
        <v>378</v>
      </c>
      <c r="R655" s="495"/>
      <c r="S655" s="495"/>
      <c r="T655" s="518"/>
      <c r="U655" s="507"/>
    </row>
    <row r="656" spans="1:21" x14ac:dyDescent="0.25">
      <c r="A656" s="1257"/>
      <c r="B656" s="400">
        <v>3</v>
      </c>
      <c r="C656" s="133"/>
      <c r="D656" s="127"/>
      <c r="E656" s="127"/>
      <c r="F656" s="133"/>
      <c r="G656" s="515"/>
      <c r="H656" s="135"/>
      <c r="I656" s="495"/>
      <c r="J656" s="516"/>
      <c r="K656" s="517"/>
      <c r="L656" s="495"/>
      <c r="M656" s="517"/>
      <c r="N656" s="155"/>
      <c r="O656" s="155"/>
      <c r="P656" s="495"/>
      <c r="Q656" s="495"/>
      <c r="R656" s="495"/>
      <c r="S656" s="495"/>
      <c r="T656" s="518"/>
      <c r="U656" s="507"/>
    </row>
    <row r="657" spans="1:21" x14ac:dyDescent="0.25">
      <c r="A657" s="1257"/>
      <c r="B657" s="400">
        <v>4</v>
      </c>
      <c r="C657" s="133"/>
      <c r="D657" s="127"/>
      <c r="E657" s="127"/>
      <c r="F657" s="133"/>
      <c r="G657" s="515"/>
      <c r="H657" s="135"/>
      <c r="I657" s="495"/>
      <c r="J657" s="516"/>
      <c r="K657" s="517"/>
      <c r="L657" s="495"/>
      <c r="M657" s="517"/>
      <c r="N657" s="155"/>
      <c r="O657" s="155"/>
      <c r="P657" s="495"/>
      <c r="Q657" s="495"/>
      <c r="R657" s="495"/>
      <c r="S657" s="495"/>
      <c r="T657" s="518"/>
      <c r="U657" s="507"/>
    </row>
    <row r="658" spans="1:21" x14ac:dyDescent="0.25">
      <c r="A658" s="1257"/>
      <c r="B658" s="400">
        <v>5</v>
      </c>
      <c r="C658" s="133"/>
      <c r="D658" s="127"/>
      <c r="E658" s="127"/>
      <c r="F658" s="133"/>
      <c r="G658" s="515"/>
      <c r="H658" s="135"/>
      <c r="I658" s="495"/>
      <c r="J658" s="516"/>
      <c r="K658" s="517"/>
      <c r="L658" s="495"/>
      <c r="M658" s="517"/>
      <c r="N658" s="155"/>
      <c r="O658" s="155"/>
      <c r="P658" s="495"/>
      <c r="Q658" s="495"/>
      <c r="R658" s="495"/>
      <c r="S658" s="495"/>
      <c r="T658" s="518"/>
      <c r="U658" s="507"/>
    </row>
    <row r="659" spans="1:21" x14ac:dyDescent="0.25">
      <c r="A659" s="1257"/>
      <c r="B659" s="400">
        <v>6</v>
      </c>
      <c r="C659" s="133"/>
      <c r="D659" s="127"/>
      <c r="E659" s="127"/>
      <c r="F659" s="133"/>
      <c r="G659" s="515"/>
      <c r="H659" s="135"/>
      <c r="I659" s="495"/>
      <c r="J659" s="516"/>
      <c r="K659" s="517"/>
      <c r="L659" s="495"/>
      <c r="M659" s="517"/>
      <c r="N659" s="155"/>
      <c r="O659" s="155"/>
      <c r="P659" s="495"/>
      <c r="Q659" s="495"/>
      <c r="R659" s="495"/>
      <c r="S659" s="495"/>
      <c r="T659" s="518"/>
      <c r="U659" s="507"/>
    </row>
    <row r="660" spans="1:21" x14ac:dyDescent="0.25">
      <c r="A660" s="1257"/>
      <c r="B660" s="400">
        <v>7</v>
      </c>
      <c r="C660" s="133"/>
      <c r="D660" s="127"/>
      <c r="E660" s="127"/>
      <c r="F660" s="133"/>
      <c r="G660" s="515"/>
      <c r="H660" s="135"/>
      <c r="I660" s="495"/>
      <c r="J660" s="516"/>
      <c r="K660" s="517"/>
      <c r="L660" s="495"/>
      <c r="M660" s="517"/>
      <c r="N660" s="155"/>
      <c r="O660" s="155"/>
      <c r="P660" s="495"/>
      <c r="Q660" s="495"/>
      <c r="R660" s="495"/>
      <c r="S660" s="495"/>
      <c r="T660" s="518"/>
      <c r="U660" s="507"/>
    </row>
    <row r="661" spans="1:21" x14ac:dyDescent="0.25">
      <c r="A661" s="1257"/>
      <c r="B661" s="400">
        <v>8</v>
      </c>
      <c r="C661" s="133"/>
      <c r="D661" s="127"/>
      <c r="E661" s="127"/>
      <c r="F661" s="133"/>
      <c r="G661" s="515"/>
      <c r="H661" s="135"/>
      <c r="I661" s="495"/>
      <c r="J661" s="516"/>
      <c r="K661" s="517"/>
      <c r="L661" s="495"/>
      <c r="M661" s="517"/>
      <c r="N661" s="155"/>
      <c r="O661" s="155"/>
      <c r="P661" s="495"/>
      <c r="Q661" s="495"/>
      <c r="R661" s="495"/>
      <c r="S661" s="495"/>
      <c r="T661" s="518"/>
      <c r="U661" s="507"/>
    </row>
    <row r="662" spans="1:21" x14ac:dyDescent="0.25">
      <c r="A662" s="1257"/>
      <c r="B662" s="400">
        <v>9</v>
      </c>
      <c r="C662" s="133"/>
      <c r="D662" s="127"/>
      <c r="E662" s="127"/>
      <c r="F662" s="133"/>
      <c r="G662" s="515"/>
      <c r="H662" s="135"/>
      <c r="I662" s="495"/>
      <c r="J662" s="516"/>
      <c r="K662" s="517"/>
      <c r="L662" s="495"/>
      <c r="M662" s="517"/>
      <c r="N662" s="155"/>
      <c r="O662" s="155"/>
      <c r="P662" s="495"/>
      <c r="Q662" s="495"/>
      <c r="R662" s="495"/>
      <c r="S662" s="495"/>
      <c r="T662" s="518"/>
      <c r="U662" s="507"/>
    </row>
    <row r="663" spans="1:21" ht="15.75" thickBot="1" x14ac:dyDescent="0.3">
      <c r="A663" s="1258"/>
      <c r="B663" s="401">
        <v>10</v>
      </c>
      <c r="C663" s="148"/>
      <c r="D663" s="147"/>
      <c r="E663" s="147"/>
      <c r="F663" s="148"/>
      <c r="G663" s="519"/>
      <c r="H663" s="405"/>
      <c r="I663" s="520"/>
      <c r="J663" s="521"/>
      <c r="K663" s="522"/>
      <c r="L663" s="520"/>
      <c r="M663" s="522"/>
      <c r="N663" s="156"/>
      <c r="O663" s="156"/>
      <c r="P663" s="520"/>
      <c r="Q663" s="520"/>
      <c r="R663" s="520"/>
      <c r="S663" s="520"/>
      <c r="T663" s="523"/>
      <c r="U663" s="507"/>
    </row>
    <row r="664" spans="1:21" ht="25.5" thickBot="1" x14ac:dyDescent="0.3">
      <c r="A664" s="654"/>
      <c r="C664" s="655"/>
      <c r="D664" s="656"/>
      <c r="E664" s="484" t="s">
        <v>379</v>
      </c>
      <c r="F664" s="485">
        <f>COUNTA(F654:F663)</f>
        <v>0</v>
      </c>
      <c r="G664" s="486">
        <f>COUNTA(G654:G663)</f>
        <v>0</v>
      </c>
      <c r="H664" s="655"/>
      <c r="I664" s="501"/>
      <c r="J664" s="657"/>
      <c r="K664" s="658"/>
      <c r="L664" s="1096" t="s">
        <v>655</v>
      </c>
      <c r="M664" s="1097"/>
      <c r="N664" s="659">
        <f>SUM(N654:N663)</f>
        <v>0</v>
      </c>
      <c r="O664" s="660">
        <f>SUM(O654:O663)</f>
        <v>0</v>
      </c>
      <c r="P664" s="501"/>
      <c r="R664" s="128"/>
      <c r="S664" s="132"/>
      <c r="T664" s="603"/>
      <c r="U664" s="527"/>
    </row>
    <row r="665" spans="1:21" x14ac:dyDescent="0.25">
      <c r="A665" s="149"/>
      <c r="B665" s="128"/>
      <c r="C665" s="128"/>
      <c r="D665" s="128"/>
      <c r="H665" s="524"/>
      <c r="I665" s="524"/>
      <c r="J665" s="525"/>
      <c r="K665" s="524"/>
      <c r="L665" s="1098" t="s">
        <v>656</v>
      </c>
      <c r="M665" s="1099"/>
      <c r="N665" s="661">
        <f>SUMIF(M654:M663,"&lt;=31/12/2025",N654:N663)</f>
        <v>0</v>
      </c>
      <c r="O665" s="662">
        <f>SUMIF(M654:M663,"&lt;=31/12/2025",O654:O663)</f>
        <v>0</v>
      </c>
      <c r="P665" s="128"/>
      <c r="R665" s="128"/>
      <c r="S665" s="132"/>
      <c r="T665" s="603"/>
      <c r="U665" s="527"/>
    </row>
    <row r="666" spans="1:21" ht="15.75" thickBot="1" x14ac:dyDescent="0.3">
      <c r="A666" s="149"/>
      <c r="L666" s="1100" t="s">
        <v>659</v>
      </c>
      <c r="M666" s="1101"/>
      <c r="N666" s="663">
        <f>SUMIF(M654:M663,"&gt;31/12/2025",N654:N663)</f>
        <v>0</v>
      </c>
      <c r="O666" s="664">
        <f>SUMIF(M654:M663,"&gt;31/12/2025",O654:O663)</f>
        <v>0</v>
      </c>
      <c r="R666" s="128"/>
      <c r="S666" s="132"/>
      <c r="T666" s="603"/>
      <c r="U666" s="527"/>
    </row>
    <row r="667" spans="1:21" ht="15.75" thickBot="1" x14ac:dyDescent="0.3">
      <c r="A667" s="528"/>
      <c r="B667" s="529"/>
      <c r="C667" s="455"/>
      <c r="D667" s="455"/>
      <c r="E667" s="455"/>
      <c r="F667" s="529"/>
      <c r="G667" s="455"/>
      <c r="H667" s="455"/>
      <c r="I667" s="529"/>
      <c r="J667" s="529"/>
      <c r="K667" s="455"/>
      <c r="L667" s="455"/>
      <c r="M667" s="455"/>
      <c r="N667" s="455"/>
      <c r="O667" s="455"/>
      <c r="P667" s="455"/>
      <c r="Q667" s="455"/>
      <c r="R667" s="455"/>
      <c r="S667" s="530"/>
      <c r="T667" s="455"/>
      <c r="U667" s="531"/>
    </row>
    <row r="668" spans="1:21" ht="15.75" thickBot="1" x14ac:dyDescent="0.3">
      <c r="A668" s="502"/>
      <c r="B668" s="503"/>
      <c r="C668" s="504"/>
      <c r="D668" s="504"/>
      <c r="E668" s="504"/>
      <c r="F668" s="503"/>
      <c r="G668" s="504"/>
      <c r="H668" s="504"/>
      <c r="I668" s="503"/>
      <c r="J668" s="503"/>
      <c r="K668" s="504"/>
      <c r="L668" s="504"/>
      <c r="M668" s="504"/>
      <c r="N668" s="504"/>
      <c r="O668" s="504"/>
      <c r="P668" s="504"/>
      <c r="Q668" s="504"/>
      <c r="R668" s="504"/>
      <c r="S668" s="504"/>
      <c r="T668" s="504"/>
      <c r="U668" s="505"/>
    </row>
    <row r="669" spans="1:21" ht="28.5" thickBot="1" x14ac:dyDescent="0.3">
      <c r="A669" s="392" t="s">
        <v>9</v>
      </c>
      <c r="B669" s="1116" t="s">
        <v>158</v>
      </c>
      <c r="C669" s="1117"/>
      <c r="E669" s="1219" t="s">
        <v>342</v>
      </c>
      <c r="F669" s="1220"/>
      <c r="G669" s="1120">
        <f>VLOOKUP(B669,'EXTRAUrbano.Piano inv. forn '!$D$72:$AB$91,3,FALSE)</f>
        <v>0</v>
      </c>
      <c r="H669" s="1121"/>
      <c r="I669" s="115"/>
      <c r="J669" s="1219" t="s">
        <v>343</v>
      </c>
      <c r="K669" s="1220"/>
      <c r="L669" s="1120">
        <f>VLOOKUP(B669,'EXTRAUrbano.Piano inv. forn '!$D$72:$AB$91,4,FALSE)</f>
        <v>0</v>
      </c>
      <c r="M669" s="1121"/>
      <c r="O669" s="397" t="s">
        <v>344</v>
      </c>
      <c r="P669" s="506"/>
      <c r="R669" s="398" t="s">
        <v>345</v>
      </c>
      <c r="S669" s="1108"/>
      <c r="T669" s="1109"/>
      <c r="U669" s="507"/>
    </row>
    <row r="670" spans="1:21" ht="15.75" thickBot="1" x14ac:dyDescent="0.3">
      <c r="A670" s="149"/>
      <c r="B670" s="129"/>
      <c r="C670" s="129"/>
      <c r="E670" s="130"/>
      <c r="F670" s="130"/>
      <c r="G670" s="131"/>
      <c r="H670" s="131"/>
      <c r="I670" s="115"/>
      <c r="J670" s="130"/>
      <c r="K670" s="130"/>
      <c r="L670" s="131"/>
      <c r="M670" s="131"/>
      <c r="O670" s="132"/>
      <c r="R670" s="128"/>
      <c r="S670" s="501"/>
      <c r="U670" s="150"/>
    </row>
    <row r="671" spans="1:21" ht="36" customHeight="1" thickBot="1" x14ac:dyDescent="0.3">
      <c r="A671" s="1246" t="s">
        <v>346</v>
      </c>
      <c r="B671" s="1247"/>
      <c r="C671" s="1247"/>
      <c r="D671" s="1248"/>
      <c r="E671" s="1105">
        <f>VLOOKUP(B669,'EXTRAUrbano.Piano inv. forn '!$D$72:$AB$91,17,FALSE)</f>
        <v>0</v>
      </c>
      <c r="F671" s="1106"/>
      <c r="G671" s="1106"/>
      <c r="H671" s="1107"/>
      <c r="I671" s="115"/>
      <c r="J671" s="1249" t="s">
        <v>60</v>
      </c>
      <c r="K671" s="1250"/>
      <c r="L671" s="1105">
        <f>VLOOKUP(B669,'EXTRAUrbano.Piano inv. forn '!$D$72:$AB$91,19,FALSE)</f>
        <v>0</v>
      </c>
      <c r="M671" s="1107"/>
      <c r="N671" s="146"/>
      <c r="O671" s="398" t="s">
        <v>347</v>
      </c>
      <c r="P671" s="151">
        <f>L671+E671</f>
        <v>0</v>
      </c>
      <c r="R671" s="398" t="s">
        <v>348</v>
      </c>
      <c r="S671" s="1108"/>
      <c r="T671" s="1109"/>
      <c r="U671" s="150"/>
    </row>
    <row r="672" spans="1:21" ht="15.75" thickBot="1" x14ac:dyDescent="0.3">
      <c r="A672" s="152"/>
      <c r="B672" s="153"/>
      <c r="C672" s="153"/>
      <c r="D672" s="153"/>
      <c r="E672" s="154"/>
      <c r="F672" s="154"/>
      <c r="G672" s="154"/>
      <c r="H672" s="154"/>
      <c r="I672" s="115"/>
      <c r="J672" s="130"/>
      <c r="K672" s="130"/>
      <c r="L672" s="154"/>
      <c r="M672" s="154"/>
      <c r="N672" s="146"/>
      <c r="O672" s="128"/>
      <c r="P672" s="146"/>
      <c r="R672" s="128"/>
      <c r="S672" s="129"/>
      <c r="T672" s="129"/>
      <c r="U672" s="507"/>
    </row>
    <row r="673" spans="1:21" ht="60" x14ac:dyDescent="0.25">
      <c r="A673" s="1251" t="s">
        <v>349</v>
      </c>
      <c r="B673" s="1253" t="s">
        <v>350</v>
      </c>
      <c r="C673" s="1253" t="s">
        <v>351</v>
      </c>
      <c r="D673" s="393" t="s">
        <v>352</v>
      </c>
      <c r="E673" s="394" t="s">
        <v>353</v>
      </c>
      <c r="F673" s="393" t="s">
        <v>354</v>
      </c>
      <c r="G673" s="393" t="s">
        <v>355</v>
      </c>
      <c r="H673" s="395" t="s">
        <v>312</v>
      </c>
      <c r="I673" s="395" t="s">
        <v>356</v>
      </c>
      <c r="J673" s="395" t="s">
        <v>357</v>
      </c>
      <c r="K673" s="395" t="s">
        <v>358</v>
      </c>
      <c r="L673" s="395" t="s">
        <v>359</v>
      </c>
      <c r="M673" s="395" t="s">
        <v>360</v>
      </c>
      <c r="N673" s="395" t="s">
        <v>361</v>
      </c>
      <c r="O673" s="395" t="s">
        <v>362</v>
      </c>
      <c r="P673" s="395" t="s">
        <v>363</v>
      </c>
      <c r="Q673" s="395" t="s">
        <v>364</v>
      </c>
      <c r="R673" s="395" t="s">
        <v>365</v>
      </c>
      <c r="S673" s="395" t="s">
        <v>392</v>
      </c>
      <c r="T673" s="1255" t="s">
        <v>367</v>
      </c>
      <c r="U673" s="508"/>
    </row>
    <row r="674" spans="1:21" ht="48.75" thickBot="1" x14ac:dyDescent="0.3">
      <c r="A674" s="1252"/>
      <c r="B674" s="1254"/>
      <c r="C674" s="1254"/>
      <c r="D674" s="396" t="s">
        <v>368</v>
      </c>
      <c r="E674" s="396" t="s">
        <v>381</v>
      </c>
      <c r="F674" s="396" t="s">
        <v>370</v>
      </c>
      <c r="G674" s="396" t="s">
        <v>370</v>
      </c>
      <c r="H674" s="396" t="s">
        <v>87</v>
      </c>
      <c r="I674" s="396" t="s">
        <v>136</v>
      </c>
      <c r="J674" s="396" t="s">
        <v>371</v>
      </c>
      <c r="K674" s="396" t="s">
        <v>372</v>
      </c>
      <c r="L674" s="396" t="s">
        <v>373</v>
      </c>
      <c r="M674" s="396" t="s">
        <v>372</v>
      </c>
      <c r="N674" s="396" t="s">
        <v>374</v>
      </c>
      <c r="O674" s="396" t="s">
        <v>341</v>
      </c>
      <c r="P674" s="396" t="s">
        <v>375</v>
      </c>
      <c r="Q674" s="396" t="s">
        <v>376</v>
      </c>
      <c r="R674" s="396" t="s">
        <v>377</v>
      </c>
      <c r="S674" s="396" t="s">
        <v>377</v>
      </c>
      <c r="T674" s="1256"/>
      <c r="U674" s="508"/>
    </row>
    <row r="675" spans="1:21" x14ac:dyDescent="0.25">
      <c r="A675" s="1257" t="str">
        <f>B669</f>
        <v>EXTRA-urb.i.1</v>
      </c>
      <c r="B675" s="399">
        <v>1</v>
      </c>
      <c r="C675" s="208"/>
      <c r="D675" s="134"/>
      <c r="E675" s="134"/>
      <c r="F675" s="208"/>
      <c r="G675" s="510"/>
      <c r="H675" s="135"/>
      <c r="I675" s="511"/>
      <c r="J675" s="512"/>
      <c r="K675" s="513"/>
      <c r="L675" s="511"/>
      <c r="M675" s="513"/>
      <c r="N675" s="164"/>
      <c r="O675" s="164"/>
      <c r="P675" s="511"/>
      <c r="Q675" s="511"/>
      <c r="R675" s="511"/>
      <c r="S675" s="511"/>
      <c r="T675" s="514"/>
      <c r="U675" s="507"/>
    </row>
    <row r="676" spans="1:21" x14ac:dyDescent="0.25">
      <c r="A676" s="1257"/>
      <c r="B676" s="400">
        <v>2</v>
      </c>
      <c r="C676" s="133"/>
      <c r="D676" s="127"/>
      <c r="E676" s="127"/>
      <c r="F676" s="133"/>
      <c r="G676" s="515"/>
      <c r="H676" s="135"/>
      <c r="I676" s="495"/>
      <c r="J676" s="516"/>
      <c r="K676" s="517"/>
      <c r="L676" s="495"/>
      <c r="M676" s="517"/>
      <c r="N676" s="155"/>
      <c r="O676" s="155"/>
      <c r="P676" s="495"/>
      <c r="Q676" s="495" t="s">
        <v>378</v>
      </c>
      <c r="R676" s="495"/>
      <c r="S676" s="495"/>
      <c r="T676" s="518"/>
      <c r="U676" s="507"/>
    </row>
    <row r="677" spans="1:21" x14ac:dyDescent="0.25">
      <c r="A677" s="1257"/>
      <c r="B677" s="400">
        <v>3</v>
      </c>
      <c r="C677" s="133"/>
      <c r="D677" s="127"/>
      <c r="E677" s="127"/>
      <c r="F677" s="133"/>
      <c r="G677" s="515"/>
      <c r="H677" s="135"/>
      <c r="I677" s="495"/>
      <c r="J677" s="516"/>
      <c r="K677" s="517"/>
      <c r="L677" s="495"/>
      <c r="M677" s="517"/>
      <c r="N677" s="155"/>
      <c r="O677" s="155"/>
      <c r="P677" s="495"/>
      <c r="Q677" s="495"/>
      <c r="R677" s="495"/>
      <c r="S677" s="495"/>
      <c r="T677" s="518"/>
      <c r="U677" s="507"/>
    </row>
    <row r="678" spans="1:21" x14ac:dyDescent="0.25">
      <c r="A678" s="1257"/>
      <c r="B678" s="400">
        <v>4</v>
      </c>
      <c r="C678" s="133"/>
      <c r="D678" s="127"/>
      <c r="E678" s="127"/>
      <c r="F678" s="133"/>
      <c r="G678" s="515"/>
      <c r="H678" s="135"/>
      <c r="I678" s="495"/>
      <c r="J678" s="516"/>
      <c r="K678" s="517"/>
      <c r="L678" s="495"/>
      <c r="M678" s="517"/>
      <c r="N678" s="155"/>
      <c r="O678" s="155"/>
      <c r="P678" s="495"/>
      <c r="Q678" s="495"/>
      <c r="R678" s="495"/>
      <c r="S678" s="495"/>
      <c r="T678" s="518"/>
      <c r="U678" s="507"/>
    </row>
    <row r="679" spans="1:21" x14ac:dyDescent="0.25">
      <c r="A679" s="1257"/>
      <c r="B679" s="400">
        <v>5</v>
      </c>
      <c r="C679" s="133"/>
      <c r="D679" s="127"/>
      <c r="E679" s="127"/>
      <c r="F679" s="133"/>
      <c r="G679" s="515"/>
      <c r="H679" s="135"/>
      <c r="I679" s="495"/>
      <c r="J679" s="516"/>
      <c r="K679" s="517"/>
      <c r="L679" s="495"/>
      <c r="M679" s="517"/>
      <c r="N679" s="155"/>
      <c r="O679" s="155"/>
      <c r="P679" s="495"/>
      <c r="Q679" s="495"/>
      <c r="R679" s="495"/>
      <c r="S679" s="495"/>
      <c r="T679" s="518"/>
      <c r="U679" s="507"/>
    </row>
    <row r="680" spans="1:21" x14ac:dyDescent="0.25">
      <c r="A680" s="1257"/>
      <c r="B680" s="400">
        <v>6</v>
      </c>
      <c r="C680" s="133"/>
      <c r="D680" s="127"/>
      <c r="E680" s="127"/>
      <c r="F680" s="133"/>
      <c r="G680" s="515"/>
      <c r="H680" s="135"/>
      <c r="I680" s="495"/>
      <c r="J680" s="516"/>
      <c r="K680" s="517"/>
      <c r="L680" s="495"/>
      <c r="M680" s="517"/>
      <c r="N680" s="155"/>
      <c r="O680" s="155"/>
      <c r="P680" s="495"/>
      <c r="Q680" s="495"/>
      <c r="R680" s="495"/>
      <c r="S680" s="495"/>
      <c r="T680" s="518"/>
      <c r="U680" s="507"/>
    </row>
    <row r="681" spans="1:21" x14ac:dyDescent="0.25">
      <c r="A681" s="1257"/>
      <c r="B681" s="400">
        <v>7</v>
      </c>
      <c r="C681" s="133"/>
      <c r="D681" s="127"/>
      <c r="E681" s="127"/>
      <c r="F681" s="133"/>
      <c r="G681" s="515"/>
      <c r="H681" s="135"/>
      <c r="I681" s="495"/>
      <c r="J681" s="516"/>
      <c r="K681" s="517"/>
      <c r="L681" s="495"/>
      <c r="M681" s="517"/>
      <c r="N681" s="155"/>
      <c r="O681" s="155"/>
      <c r="P681" s="495"/>
      <c r="Q681" s="495"/>
      <c r="R681" s="495"/>
      <c r="S681" s="495"/>
      <c r="T681" s="518"/>
      <c r="U681" s="507"/>
    </row>
    <row r="682" spans="1:21" x14ac:dyDescent="0.25">
      <c r="A682" s="1257"/>
      <c r="B682" s="400">
        <v>8</v>
      </c>
      <c r="C682" s="133"/>
      <c r="D682" s="127"/>
      <c r="E682" s="127"/>
      <c r="F682" s="133"/>
      <c r="G682" s="515"/>
      <c r="H682" s="135"/>
      <c r="I682" s="495"/>
      <c r="J682" s="516"/>
      <c r="K682" s="517"/>
      <c r="L682" s="495"/>
      <c r="M682" s="517"/>
      <c r="N682" s="155"/>
      <c r="O682" s="155"/>
      <c r="P682" s="495"/>
      <c r="Q682" s="495"/>
      <c r="R682" s="495"/>
      <c r="S682" s="495"/>
      <c r="T682" s="518"/>
      <c r="U682" s="507"/>
    </row>
    <row r="683" spans="1:21" x14ac:dyDescent="0.25">
      <c r="A683" s="1257"/>
      <c r="B683" s="400">
        <v>9</v>
      </c>
      <c r="C683" s="133"/>
      <c r="D683" s="127"/>
      <c r="E683" s="127"/>
      <c r="F683" s="133"/>
      <c r="G683" s="515"/>
      <c r="H683" s="135"/>
      <c r="I683" s="495"/>
      <c r="J683" s="516"/>
      <c r="K683" s="517"/>
      <c r="L683" s="495"/>
      <c r="M683" s="517"/>
      <c r="N683" s="155"/>
      <c r="O683" s="155"/>
      <c r="P683" s="495"/>
      <c r="Q683" s="495"/>
      <c r="R683" s="495"/>
      <c r="S683" s="495"/>
      <c r="T683" s="518"/>
      <c r="U683" s="507"/>
    </row>
    <row r="684" spans="1:21" ht="15.75" thickBot="1" x14ac:dyDescent="0.3">
      <c r="A684" s="1258"/>
      <c r="B684" s="401">
        <v>10</v>
      </c>
      <c r="C684" s="148"/>
      <c r="D684" s="147"/>
      <c r="E684" s="147"/>
      <c r="F684" s="148"/>
      <c r="G684" s="519"/>
      <c r="H684" s="405"/>
      <c r="I684" s="520"/>
      <c r="J684" s="521"/>
      <c r="K684" s="522"/>
      <c r="L684" s="520"/>
      <c r="M684" s="522"/>
      <c r="N684" s="156"/>
      <c r="O684" s="156"/>
      <c r="P684" s="520"/>
      <c r="Q684" s="520"/>
      <c r="R684" s="520"/>
      <c r="S684" s="520"/>
      <c r="T684" s="523"/>
      <c r="U684" s="507"/>
    </row>
    <row r="685" spans="1:21" ht="25.5" thickBot="1" x14ac:dyDescent="0.3">
      <c r="A685" s="654"/>
      <c r="C685" s="655"/>
      <c r="D685" s="656"/>
      <c r="E685" s="484" t="s">
        <v>379</v>
      </c>
      <c r="F685" s="485">
        <f>COUNTA(F675:F684)</f>
        <v>0</v>
      </c>
      <c r="G685" s="486">
        <f>COUNTA(G675:G684)</f>
        <v>0</v>
      </c>
      <c r="H685" s="655"/>
      <c r="I685" s="501"/>
      <c r="J685" s="657"/>
      <c r="K685" s="658"/>
      <c r="L685" s="1096" t="s">
        <v>655</v>
      </c>
      <c r="M685" s="1097"/>
      <c r="N685" s="659">
        <f>SUM(N675:N684)</f>
        <v>0</v>
      </c>
      <c r="O685" s="660">
        <f>SUM(O675:O684)</f>
        <v>0</v>
      </c>
      <c r="P685" s="501"/>
      <c r="R685" s="128"/>
      <c r="S685" s="132"/>
      <c r="T685" s="603"/>
      <c r="U685" s="527"/>
    </row>
    <row r="686" spans="1:21" x14ac:dyDescent="0.25">
      <c r="A686" s="149"/>
      <c r="B686" s="128"/>
      <c r="C686" s="128"/>
      <c r="D686" s="128"/>
      <c r="H686" s="524"/>
      <c r="I686" s="524"/>
      <c r="J686" s="525"/>
      <c r="K686" s="524"/>
      <c r="L686" s="1098" t="s">
        <v>656</v>
      </c>
      <c r="M686" s="1099"/>
      <c r="N686" s="661">
        <f>SUMIF(M675:M684,"&lt;=31/12/2025",N675:N684)</f>
        <v>0</v>
      </c>
      <c r="O686" s="662">
        <f>SUMIF(M675:M684,"&lt;=31/12/2025",O675:O684)</f>
        <v>0</v>
      </c>
      <c r="P686" s="128"/>
      <c r="R686" s="128"/>
      <c r="S686" s="132"/>
      <c r="T686" s="603"/>
      <c r="U686" s="527"/>
    </row>
    <row r="687" spans="1:21" ht="15.75" thickBot="1" x14ac:dyDescent="0.3">
      <c r="A687" s="149"/>
      <c r="L687" s="1100" t="s">
        <v>659</v>
      </c>
      <c r="M687" s="1101"/>
      <c r="N687" s="663">
        <f>SUMIF(M675:M684,"&gt;31/12/2025",N675:N684)</f>
        <v>0</v>
      </c>
      <c r="O687" s="664">
        <f>SUMIF(M675:M684,"&gt;31/12/2025",O675:O684)</f>
        <v>0</v>
      </c>
      <c r="R687" s="128"/>
      <c r="S687" s="132"/>
      <c r="T687" s="603"/>
      <c r="U687" s="527"/>
    </row>
    <row r="688" spans="1:21" ht="15.75" thickBot="1" x14ac:dyDescent="0.3">
      <c r="A688" s="528"/>
      <c r="B688" s="529"/>
      <c r="C688" s="455"/>
      <c r="D688" s="455"/>
      <c r="E688" s="455"/>
      <c r="F688" s="529"/>
      <c r="G688" s="455"/>
      <c r="H688" s="455"/>
      <c r="I688" s="529"/>
      <c r="J688" s="529"/>
      <c r="K688" s="455"/>
      <c r="L688" s="455"/>
      <c r="M688" s="455"/>
      <c r="N688" s="455"/>
      <c r="O688" s="455"/>
      <c r="P688" s="455"/>
      <c r="Q688" s="455"/>
      <c r="R688" s="455"/>
      <c r="S688" s="530"/>
      <c r="T688" s="455"/>
      <c r="U688" s="531"/>
    </row>
    <row r="689" spans="1:21" ht="15.75" thickBot="1" x14ac:dyDescent="0.3">
      <c r="A689" s="502"/>
      <c r="B689" s="503"/>
      <c r="C689" s="504"/>
      <c r="D689" s="504"/>
      <c r="E689" s="504"/>
      <c r="F689" s="503"/>
      <c r="G689" s="504"/>
      <c r="H689" s="504"/>
      <c r="I689" s="503"/>
      <c r="J689" s="503"/>
      <c r="K689" s="504"/>
      <c r="L689" s="504"/>
      <c r="M689" s="504"/>
      <c r="N689" s="504"/>
      <c r="O689" s="504"/>
      <c r="P689" s="504"/>
      <c r="Q689" s="504"/>
      <c r="R689" s="504"/>
      <c r="S689" s="504"/>
      <c r="T689" s="504"/>
      <c r="U689" s="505"/>
    </row>
    <row r="690" spans="1:21" ht="28.5" thickBot="1" x14ac:dyDescent="0.3">
      <c r="A690" s="392" t="s">
        <v>9</v>
      </c>
      <c r="B690" s="1116" t="s">
        <v>158</v>
      </c>
      <c r="C690" s="1117"/>
      <c r="E690" s="1219" t="s">
        <v>342</v>
      </c>
      <c r="F690" s="1220"/>
      <c r="G690" s="1120">
        <f>VLOOKUP(B690,'EXTRAUrbano.Piano inv. forn '!$D$72:$AB$91,3,FALSE)</f>
        <v>0</v>
      </c>
      <c r="H690" s="1121"/>
      <c r="I690" s="115"/>
      <c r="J690" s="1219" t="s">
        <v>343</v>
      </c>
      <c r="K690" s="1220"/>
      <c r="L690" s="1120">
        <f>VLOOKUP(B690,'EXTRAUrbano.Piano inv. forn '!$D$72:$AB$91,4,FALSE)</f>
        <v>0</v>
      </c>
      <c r="M690" s="1121"/>
      <c r="O690" s="397" t="s">
        <v>344</v>
      </c>
      <c r="P690" s="506"/>
      <c r="R690" s="398" t="s">
        <v>345</v>
      </c>
      <c r="S690" s="1108"/>
      <c r="T690" s="1109"/>
      <c r="U690" s="507"/>
    </row>
    <row r="691" spans="1:21" ht="15.75" thickBot="1" x14ac:dyDescent="0.3">
      <c r="A691" s="149"/>
      <c r="B691" s="129"/>
      <c r="C691" s="129"/>
      <c r="E691" s="130"/>
      <c r="F691" s="130"/>
      <c r="G691" s="131"/>
      <c r="H691" s="131"/>
      <c r="I691" s="115"/>
      <c r="J691" s="130"/>
      <c r="K691" s="130"/>
      <c r="L691" s="131"/>
      <c r="M691" s="131"/>
      <c r="O691" s="132"/>
      <c r="R691" s="128"/>
      <c r="S691" s="501"/>
      <c r="U691" s="150"/>
    </row>
    <row r="692" spans="1:21" ht="36" customHeight="1" thickBot="1" x14ac:dyDescent="0.3">
      <c r="A692" s="1246" t="s">
        <v>346</v>
      </c>
      <c r="B692" s="1247"/>
      <c r="C692" s="1247"/>
      <c r="D692" s="1248"/>
      <c r="E692" s="1105">
        <f>VLOOKUP(B690,'EXTRAUrbano.Piano inv. forn '!$D$72:$AB$91,17,FALSE)</f>
        <v>0</v>
      </c>
      <c r="F692" s="1106"/>
      <c r="G692" s="1106"/>
      <c r="H692" s="1107"/>
      <c r="I692" s="115"/>
      <c r="J692" s="1249" t="s">
        <v>60</v>
      </c>
      <c r="K692" s="1250"/>
      <c r="L692" s="1105">
        <f>VLOOKUP(B690,'EXTRAUrbano.Piano inv. forn '!$D$72:$AB$91,19,FALSE)</f>
        <v>0</v>
      </c>
      <c r="M692" s="1107"/>
      <c r="N692" s="146"/>
      <c r="O692" s="398" t="s">
        <v>347</v>
      </c>
      <c r="P692" s="151">
        <f>L692+E692</f>
        <v>0</v>
      </c>
      <c r="R692" s="398" t="s">
        <v>348</v>
      </c>
      <c r="S692" s="1108"/>
      <c r="T692" s="1109"/>
      <c r="U692" s="150"/>
    </row>
    <row r="693" spans="1:21" ht="15.75" thickBot="1" x14ac:dyDescent="0.3">
      <c r="A693" s="152"/>
      <c r="B693" s="153"/>
      <c r="C693" s="153"/>
      <c r="D693" s="153"/>
      <c r="E693" s="154"/>
      <c r="F693" s="154"/>
      <c r="G693" s="154"/>
      <c r="H693" s="154"/>
      <c r="I693" s="115"/>
      <c r="J693" s="130"/>
      <c r="K693" s="130"/>
      <c r="L693" s="154"/>
      <c r="M693" s="154"/>
      <c r="N693" s="146"/>
      <c r="O693" s="128"/>
      <c r="P693" s="146"/>
      <c r="R693" s="128"/>
      <c r="S693" s="129"/>
      <c r="T693" s="129"/>
      <c r="U693" s="507"/>
    </row>
    <row r="694" spans="1:21" ht="60" x14ac:dyDescent="0.25">
      <c r="A694" s="1251" t="s">
        <v>349</v>
      </c>
      <c r="B694" s="1253" t="s">
        <v>350</v>
      </c>
      <c r="C694" s="1253" t="s">
        <v>351</v>
      </c>
      <c r="D694" s="393" t="s">
        <v>352</v>
      </c>
      <c r="E694" s="394" t="s">
        <v>353</v>
      </c>
      <c r="F694" s="393" t="s">
        <v>354</v>
      </c>
      <c r="G694" s="393" t="s">
        <v>355</v>
      </c>
      <c r="H694" s="395" t="s">
        <v>312</v>
      </c>
      <c r="I694" s="395" t="s">
        <v>356</v>
      </c>
      <c r="J694" s="395" t="s">
        <v>357</v>
      </c>
      <c r="K694" s="395" t="s">
        <v>358</v>
      </c>
      <c r="L694" s="395" t="s">
        <v>359</v>
      </c>
      <c r="M694" s="395" t="s">
        <v>360</v>
      </c>
      <c r="N694" s="395" t="s">
        <v>361</v>
      </c>
      <c r="O694" s="395" t="s">
        <v>362</v>
      </c>
      <c r="P694" s="395" t="s">
        <v>363</v>
      </c>
      <c r="Q694" s="395" t="s">
        <v>364</v>
      </c>
      <c r="R694" s="395" t="s">
        <v>365</v>
      </c>
      <c r="S694" s="395" t="s">
        <v>392</v>
      </c>
      <c r="T694" s="1255" t="s">
        <v>367</v>
      </c>
      <c r="U694" s="508"/>
    </row>
    <row r="695" spans="1:21" ht="48.75" thickBot="1" x14ac:dyDescent="0.3">
      <c r="A695" s="1252"/>
      <c r="B695" s="1254"/>
      <c r="C695" s="1254"/>
      <c r="D695" s="396" t="s">
        <v>368</v>
      </c>
      <c r="E695" s="396" t="s">
        <v>381</v>
      </c>
      <c r="F695" s="396" t="s">
        <v>370</v>
      </c>
      <c r="G695" s="396" t="s">
        <v>370</v>
      </c>
      <c r="H695" s="396" t="s">
        <v>87</v>
      </c>
      <c r="I695" s="396" t="s">
        <v>136</v>
      </c>
      <c r="J695" s="396" t="s">
        <v>371</v>
      </c>
      <c r="K695" s="396" t="s">
        <v>372</v>
      </c>
      <c r="L695" s="396" t="s">
        <v>373</v>
      </c>
      <c r="M695" s="396" t="s">
        <v>372</v>
      </c>
      <c r="N695" s="396" t="s">
        <v>374</v>
      </c>
      <c r="O695" s="396" t="s">
        <v>341</v>
      </c>
      <c r="P695" s="396" t="s">
        <v>375</v>
      </c>
      <c r="Q695" s="396" t="s">
        <v>376</v>
      </c>
      <c r="R695" s="396" t="s">
        <v>377</v>
      </c>
      <c r="S695" s="396" t="s">
        <v>377</v>
      </c>
      <c r="T695" s="1256"/>
      <c r="U695" s="508"/>
    </row>
    <row r="696" spans="1:21" x14ac:dyDescent="0.25">
      <c r="A696" s="1257" t="str">
        <f>B690</f>
        <v>EXTRA-urb.i.1</v>
      </c>
      <c r="B696" s="399">
        <v>1</v>
      </c>
      <c r="C696" s="208"/>
      <c r="D696" s="134"/>
      <c r="E696" s="134"/>
      <c r="F696" s="208"/>
      <c r="G696" s="510"/>
      <c r="H696" s="135"/>
      <c r="I696" s="511"/>
      <c r="J696" s="512"/>
      <c r="K696" s="513"/>
      <c r="L696" s="511"/>
      <c r="M696" s="513"/>
      <c r="N696" s="164"/>
      <c r="O696" s="164"/>
      <c r="P696" s="511"/>
      <c r="Q696" s="511"/>
      <c r="R696" s="511"/>
      <c r="S696" s="511"/>
      <c r="T696" s="514"/>
      <c r="U696" s="507"/>
    </row>
    <row r="697" spans="1:21" x14ac:dyDescent="0.25">
      <c r="A697" s="1257"/>
      <c r="B697" s="400">
        <v>2</v>
      </c>
      <c r="C697" s="133"/>
      <c r="D697" s="127"/>
      <c r="E697" s="127"/>
      <c r="F697" s="133"/>
      <c r="G697" s="515"/>
      <c r="H697" s="135"/>
      <c r="I697" s="495"/>
      <c r="J697" s="516"/>
      <c r="K697" s="517"/>
      <c r="L697" s="495"/>
      <c r="M697" s="517"/>
      <c r="N697" s="155"/>
      <c r="O697" s="155"/>
      <c r="P697" s="495"/>
      <c r="Q697" s="495" t="s">
        <v>378</v>
      </c>
      <c r="R697" s="495"/>
      <c r="S697" s="495"/>
      <c r="T697" s="518"/>
      <c r="U697" s="507"/>
    </row>
    <row r="698" spans="1:21" x14ac:dyDescent="0.25">
      <c r="A698" s="1257"/>
      <c r="B698" s="400">
        <v>3</v>
      </c>
      <c r="C698" s="133"/>
      <c r="D698" s="127"/>
      <c r="E698" s="127"/>
      <c r="F698" s="133"/>
      <c r="G698" s="515"/>
      <c r="H698" s="135"/>
      <c r="I698" s="495"/>
      <c r="J698" s="516"/>
      <c r="K698" s="517"/>
      <c r="L698" s="495"/>
      <c r="M698" s="517"/>
      <c r="N698" s="155"/>
      <c r="O698" s="155"/>
      <c r="P698" s="495"/>
      <c r="Q698" s="495"/>
      <c r="R698" s="495"/>
      <c r="S698" s="495"/>
      <c r="T698" s="518"/>
      <c r="U698" s="507"/>
    </row>
    <row r="699" spans="1:21" x14ac:dyDescent="0.25">
      <c r="A699" s="1257"/>
      <c r="B699" s="400">
        <v>4</v>
      </c>
      <c r="C699" s="133"/>
      <c r="D699" s="127"/>
      <c r="E699" s="127"/>
      <c r="F699" s="133"/>
      <c r="G699" s="515"/>
      <c r="H699" s="135"/>
      <c r="I699" s="495"/>
      <c r="J699" s="516"/>
      <c r="K699" s="517"/>
      <c r="L699" s="495"/>
      <c r="M699" s="517"/>
      <c r="N699" s="155"/>
      <c r="O699" s="155"/>
      <c r="P699" s="495"/>
      <c r="Q699" s="495"/>
      <c r="R699" s="495"/>
      <c r="S699" s="495"/>
      <c r="T699" s="518"/>
      <c r="U699" s="507"/>
    </row>
    <row r="700" spans="1:21" x14ac:dyDescent="0.25">
      <c r="A700" s="1257"/>
      <c r="B700" s="400">
        <v>5</v>
      </c>
      <c r="C700" s="133"/>
      <c r="D700" s="127"/>
      <c r="E700" s="127"/>
      <c r="F700" s="133"/>
      <c r="G700" s="515"/>
      <c r="H700" s="135"/>
      <c r="I700" s="495"/>
      <c r="J700" s="516"/>
      <c r="K700" s="517"/>
      <c r="L700" s="495"/>
      <c r="M700" s="517"/>
      <c r="N700" s="155"/>
      <c r="O700" s="155"/>
      <c r="P700" s="495"/>
      <c r="Q700" s="495"/>
      <c r="R700" s="495"/>
      <c r="S700" s="495"/>
      <c r="T700" s="518"/>
      <c r="U700" s="507"/>
    </row>
    <row r="701" spans="1:21" x14ac:dyDescent="0.25">
      <c r="A701" s="1257"/>
      <c r="B701" s="400">
        <v>6</v>
      </c>
      <c r="C701" s="133"/>
      <c r="D701" s="127"/>
      <c r="E701" s="127"/>
      <c r="F701" s="133"/>
      <c r="G701" s="515"/>
      <c r="H701" s="135"/>
      <c r="I701" s="495"/>
      <c r="J701" s="516"/>
      <c r="K701" s="517"/>
      <c r="L701" s="495"/>
      <c r="M701" s="517"/>
      <c r="N701" s="155"/>
      <c r="O701" s="155"/>
      <c r="P701" s="495"/>
      <c r="Q701" s="495"/>
      <c r="R701" s="495"/>
      <c r="S701" s="495"/>
      <c r="T701" s="518"/>
      <c r="U701" s="507"/>
    </row>
    <row r="702" spans="1:21" x14ac:dyDescent="0.25">
      <c r="A702" s="1257"/>
      <c r="B702" s="400">
        <v>7</v>
      </c>
      <c r="C702" s="133"/>
      <c r="D702" s="127"/>
      <c r="E702" s="127"/>
      <c r="F702" s="133"/>
      <c r="G702" s="515"/>
      <c r="H702" s="135"/>
      <c r="I702" s="495"/>
      <c r="J702" s="516"/>
      <c r="K702" s="517"/>
      <c r="L702" s="495"/>
      <c r="M702" s="517"/>
      <c r="N702" s="155"/>
      <c r="O702" s="155"/>
      <c r="P702" s="495"/>
      <c r="Q702" s="495"/>
      <c r="R702" s="495"/>
      <c r="S702" s="495"/>
      <c r="T702" s="518"/>
      <c r="U702" s="507"/>
    </row>
    <row r="703" spans="1:21" x14ac:dyDescent="0.25">
      <c r="A703" s="1257"/>
      <c r="B703" s="400">
        <v>8</v>
      </c>
      <c r="C703" s="133"/>
      <c r="D703" s="127"/>
      <c r="E703" s="127"/>
      <c r="F703" s="133"/>
      <c r="G703" s="515"/>
      <c r="H703" s="135"/>
      <c r="I703" s="495"/>
      <c r="J703" s="516"/>
      <c r="K703" s="517"/>
      <c r="L703" s="495"/>
      <c r="M703" s="517"/>
      <c r="N703" s="155"/>
      <c r="O703" s="155"/>
      <c r="P703" s="495"/>
      <c r="Q703" s="495"/>
      <c r="R703" s="495"/>
      <c r="S703" s="495"/>
      <c r="T703" s="518"/>
      <c r="U703" s="507"/>
    </row>
    <row r="704" spans="1:21" x14ac:dyDescent="0.25">
      <c r="A704" s="1257"/>
      <c r="B704" s="400">
        <v>9</v>
      </c>
      <c r="C704" s="133"/>
      <c r="D704" s="127"/>
      <c r="E704" s="127"/>
      <c r="F704" s="133"/>
      <c r="G704" s="515"/>
      <c r="H704" s="135"/>
      <c r="I704" s="495"/>
      <c r="J704" s="516"/>
      <c r="K704" s="517"/>
      <c r="L704" s="495"/>
      <c r="M704" s="517"/>
      <c r="N704" s="155"/>
      <c r="O704" s="155"/>
      <c r="P704" s="495"/>
      <c r="Q704" s="495"/>
      <c r="R704" s="495"/>
      <c r="S704" s="495"/>
      <c r="T704" s="518"/>
      <c r="U704" s="507"/>
    </row>
    <row r="705" spans="1:21" ht="15.75" thickBot="1" x14ac:dyDescent="0.3">
      <c r="A705" s="1258"/>
      <c r="B705" s="401">
        <v>10</v>
      </c>
      <c r="C705" s="148"/>
      <c r="D705" s="147"/>
      <c r="E705" s="147"/>
      <c r="F705" s="148"/>
      <c r="G705" s="519"/>
      <c r="H705" s="405"/>
      <c r="I705" s="520"/>
      <c r="J705" s="521"/>
      <c r="K705" s="522"/>
      <c r="L705" s="520"/>
      <c r="M705" s="522"/>
      <c r="N705" s="156"/>
      <c r="O705" s="156"/>
      <c r="P705" s="520"/>
      <c r="Q705" s="520"/>
      <c r="R705" s="520"/>
      <c r="S705" s="520"/>
      <c r="T705" s="523"/>
      <c r="U705" s="507"/>
    </row>
    <row r="706" spans="1:21" ht="25.5" thickBot="1" x14ac:dyDescent="0.3">
      <c r="A706" s="654"/>
      <c r="C706" s="655"/>
      <c r="D706" s="656"/>
      <c r="E706" s="484" t="s">
        <v>379</v>
      </c>
      <c r="F706" s="485">
        <f>COUNTA(F696:F705)</f>
        <v>0</v>
      </c>
      <c r="G706" s="486">
        <f>COUNTA(G696:G705)</f>
        <v>0</v>
      </c>
      <c r="H706" s="655"/>
      <c r="I706" s="501"/>
      <c r="J706" s="657"/>
      <c r="K706" s="658"/>
      <c r="L706" s="1096" t="s">
        <v>655</v>
      </c>
      <c r="M706" s="1097"/>
      <c r="N706" s="659">
        <f>SUM(N696:N705)</f>
        <v>0</v>
      </c>
      <c r="O706" s="660">
        <f>SUM(O696:O705)</f>
        <v>0</v>
      </c>
      <c r="P706" s="501"/>
      <c r="R706" s="128"/>
      <c r="S706" s="132"/>
      <c r="T706" s="603"/>
      <c r="U706" s="527"/>
    </row>
    <row r="707" spans="1:21" x14ac:dyDescent="0.25">
      <c r="A707" s="149"/>
      <c r="B707" s="128"/>
      <c r="C707" s="128"/>
      <c r="D707" s="128"/>
      <c r="H707" s="524"/>
      <c r="I707" s="524"/>
      <c r="J707" s="525"/>
      <c r="K707" s="524"/>
      <c r="L707" s="1098" t="s">
        <v>656</v>
      </c>
      <c r="M707" s="1099"/>
      <c r="N707" s="661">
        <f>SUMIF(M696:M705,"&lt;=31/12/2025",N696:N705)</f>
        <v>0</v>
      </c>
      <c r="O707" s="662">
        <f>SUMIF(M696:M705,"&lt;=31/12/2025",O696:O705)</f>
        <v>0</v>
      </c>
      <c r="P707" s="128"/>
      <c r="R707" s="128"/>
      <c r="S707" s="132"/>
      <c r="T707" s="603"/>
      <c r="U707" s="527"/>
    </row>
    <row r="708" spans="1:21" ht="15.75" thickBot="1" x14ac:dyDescent="0.3">
      <c r="A708" s="149"/>
      <c r="L708" s="1100" t="s">
        <v>659</v>
      </c>
      <c r="M708" s="1101"/>
      <c r="N708" s="663">
        <f>SUMIF(M696:M705,"&gt;31/12/2025",N696:N705)</f>
        <v>0</v>
      </c>
      <c r="O708" s="664">
        <f>SUMIF(M696:M705,"&gt;31/12/2025",O696:O705)</f>
        <v>0</v>
      </c>
      <c r="R708" s="128"/>
      <c r="S708" s="132"/>
      <c r="T708" s="603"/>
      <c r="U708" s="527"/>
    </row>
    <row r="709" spans="1:21" ht="15.75" thickBot="1" x14ac:dyDescent="0.3">
      <c r="A709" s="528"/>
      <c r="B709" s="529"/>
      <c r="C709" s="455"/>
      <c r="D709" s="455"/>
      <c r="E709" s="455"/>
      <c r="F709" s="529"/>
      <c r="G709" s="455"/>
      <c r="H709" s="455"/>
      <c r="I709" s="529"/>
      <c r="J709" s="529"/>
      <c r="K709" s="455"/>
      <c r="L709" s="455"/>
      <c r="M709" s="455"/>
      <c r="N709" s="455"/>
      <c r="O709" s="455"/>
      <c r="P709" s="455"/>
      <c r="Q709" s="455"/>
      <c r="R709" s="455"/>
      <c r="S709" s="530"/>
      <c r="T709" s="455"/>
      <c r="U709" s="531"/>
    </row>
  </sheetData>
  <sheetProtection algorithmName="SHA-512" hashValue="hhQBx1J8+coFVwZbt+DQOP4f27+CLevzevMlZkIjMa9BaAfYDG9vPv2hUiQK27HbqEg9ADgzAibUFLzaWtV4EA==" saltValue="NFpwdDkaxuY3sZ3B1TkE0w==" spinCount="100000" sheet="1" objects="1" scenarios="1"/>
  <mergeCells count="651">
    <mergeCell ref="A696:A705"/>
    <mergeCell ref="L706:M706"/>
    <mergeCell ref="L707:M707"/>
    <mergeCell ref="L708:M708"/>
    <mergeCell ref="S690:T690"/>
    <mergeCell ref="A692:D692"/>
    <mergeCell ref="E692:H692"/>
    <mergeCell ref="J692:K692"/>
    <mergeCell ref="L692:M692"/>
    <mergeCell ref="S692:T692"/>
    <mergeCell ref="A694:A695"/>
    <mergeCell ref="B694:B695"/>
    <mergeCell ref="C694:C695"/>
    <mergeCell ref="T694:T695"/>
    <mergeCell ref="A675:A684"/>
    <mergeCell ref="L685:M685"/>
    <mergeCell ref="L686:M686"/>
    <mergeCell ref="L687:M687"/>
    <mergeCell ref="B690:C690"/>
    <mergeCell ref="E690:F690"/>
    <mergeCell ref="G690:H690"/>
    <mergeCell ref="J690:K690"/>
    <mergeCell ref="L690:M690"/>
    <mergeCell ref="S669:T669"/>
    <mergeCell ref="A671:D671"/>
    <mergeCell ref="E671:H671"/>
    <mergeCell ref="J671:K671"/>
    <mergeCell ref="L671:M671"/>
    <mergeCell ref="S671:T671"/>
    <mergeCell ref="A673:A674"/>
    <mergeCell ref="B673:B674"/>
    <mergeCell ref="C673:C674"/>
    <mergeCell ref="T673:T674"/>
    <mergeCell ref="A654:A663"/>
    <mergeCell ref="L664:M664"/>
    <mergeCell ref="L665:M665"/>
    <mergeCell ref="L666:M666"/>
    <mergeCell ref="B669:C669"/>
    <mergeCell ref="E669:F669"/>
    <mergeCell ref="G669:H669"/>
    <mergeCell ref="J669:K669"/>
    <mergeCell ref="L669:M669"/>
    <mergeCell ref="S648:T648"/>
    <mergeCell ref="A650:D650"/>
    <mergeCell ref="E650:H650"/>
    <mergeCell ref="J650:K650"/>
    <mergeCell ref="L650:M650"/>
    <mergeCell ref="S650:T650"/>
    <mergeCell ref="A652:A653"/>
    <mergeCell ref="B652:B653"/>
    <mergeCell ref="C652:C653"/>
    <mergeCell ref="T652:T653"/>
    <mergeCell ref="A633:A642"/>
    <mergeCell ref="L643:M643"/>
    <mergeCell ref="L644:M644"/>
    <mergeCell ref="L645:M645"/>
    <mergeCell ref="B648:C648"/>
    <mergeCell ref="E648:F648"/>
    <mergeCell ref="G648:H648"/>
    <mergeCell ref="J648:K648"/>
    <mergeCell ref="L648:M648"/>
    <mergeCell ref="S627:T627"/>
    <mergeCell ref="A629:D629"/>
    <mergeCell ref="E629:H629"/>
    <mergeCell ref="J629:K629"/>
    <mergeCell ref="L629:M629"/>
    <mergeCell ref="S629:T629"/>
    <mergeCell ref="A631:A632"/>
    <mergeCell ref="B631:B632"/>
    <mergeCell ref="C631:C632"/>
    <mergeCell ref="T631:T632"/>
    <mergeCell ref="A612:A621"/>
    <mergeCell ref="L622:M622"/>
    <mergeCell ref="L623:M623"/>
    <mergeCell ref="L624:M624"/>
    <mergeCell ref="B627:C627"/>
    <mergeCell ref="E627:F627"/>
    <mergeCell ref="G627:H627"/>
    <mergeCell ref="J627:K627"/>
    <mergeCell ref="L627:M627"/>
    <mergeCell ref="S606:T606"/>
    <mergeCell ref="A608:D608"/>
    <mergeCell ref="E608:H608"/>
    <mergeCell ref="J608:K608"/>
    <mergeCell ref="L608:M608"/>
    <mergeCell ref="S608:T608"/>
    <mergeCell ref="A610:A611"/>
    <mergeCell ref="B610:B611"/>
    <mergeCell ref="C610:C611"/>
    <mergeCell ref="T610:T611"/>
    <mergeCell ref="A591:A600"/>
    <mergeCell ref="L601:M601"/>
    <mergeCell ref="L602:M602"/>
    <mergeCell ref="L603:M603"/>
    <mergeCell ref="B606:C606"/>
    <mergeCell ref="E606:F606"/>
    <mergeCell ref="G606:H606"/>
    <mergeCell ref="J606:K606"/>
    <mergeCell ref="L606:M606"/>
    <mergeCell ref="S585:T585"/>
    <mergeCell ref="A587:D587"/>
    <mergeCell ref="E587:H587"/>
    <mergeCell ref="J587:K587"/>
    <mergeCell ref="L587:M587"/>
    <mergeCell ref="S587:T587"/>
    <mergeCell ref="A589:A590"/>
    <mergeCell ref="B589:B590"/>
    <mergeCell ref="C589:C590"/>
    <mergeCell ref="T589:T590"/>
    <mergeCell ref="A570:A579"/>
    <mergeCell ref="L580:M580"/>
    <mergeCell ref="L581:M581"/>
    <mergeCell ref="L582:M582"/>
    <mergeCell ref="B585:C585"/>
    <mergeCell ref="E585:F585"/>
    <mergeCell ref="G585:H585"/>
    <mergeCell ref="J585:K585"/>
    <mergeCell ref="L585:M585"/>
    <mergeCell ref="S564:T564"/>
    <mergeCell ref="A566:D566"/>
    <mergeCell ref="E566:H566"/>
    <mergeCell ref="J566:K566"/>
    <mergeCell ref="L566:M566"/>
    <mergeCell ref="S566:T566"/>
    <mergeCell ref="A568:A569"/>
    <mergeCell ref="B568:B569"/>
    <mergeCell ref="C568:C569"/>
    <mergeCell ref="T568:T569"/>
    <mergeCell ref="A549:A558"/>
    <mergeCell ref="L559:M559"/>
    <mergeCell ref="L560:M560"/>
    <mergeCell ref="L561:M561"/>
    <mergeCell ref="B564:C564"/>
    <mergeCell ref="E564:F564"/>
    <mergeCell ref="G564:H564"/>
    <mergeCell ref="J564:K564"/>
    <mergeCell ref="L564:M564"/>
    <mergeCell ref="S543:T543"/>
    <mergeCell ref="A545:D545"/>
    <mergeCell ref="E545:H545"/>
    <mergeCell ref="J545:K545"/>
    <mergeCell ref="L545:M545"/>
    <mergeCell ref="S545:T545"/>
    <mergeCell ref="A547:A548"/>
    <mergeCell ref="B547:B548"/>
    <mergeCell ref="C547:C548"/>
    <mergeCell ref="T547:T548"/>
    <mergeCell ref="A528:A537"/>
    <mergeCell ref="L538:M538"/>
    <mergeCell ref="L539:M539"/>
    <mergeCell ref="L540:M540"/>
    <mergeCell ref="B543:C543"/>
    <mergeCell ref="E543:F543"/>
    <mergeCell ref="G543:H543"/>
    <mergeCell ref="J543:K543"/>
    <mergeCell ref="L543:M543"/>
    <mergeCell ref="S522:T522"/>
    <mergeCell ref="A524:D524"/>
    <mergeCell ref="E524:H524"/>
    <mergeCell ref="J524:K524"/>
    <mergeCell ref="L524:M524"/>
    <mergeCell ref="S524:T524"/>
    <mergeCell ref="A526:A527"/>
    <mergeCell ref="B526:B527"/>
    <mergeCell ref="C526:C527"/>
    <mergeCell ref="T526:T527"/>
    <mergeCell ref="A507:A516"/>
    <mergeCell ref="L517:M517"/>
    <mergeCell ref="L518:M518"/>
    <mergeCell ref="L519:M519"/>
    <mergeCell ref="B522:C522"/>
    <mergeCell ref="E522:F522"/>
    <mergeCell ref="G522:H522"/>
    <mergeCell ref="J522:K522"/>
    <mergeCell ref="L522:M522"/>
    <mergeCell ref="S501:T501"/>
    <mergeCell ref="A503:D503"/>
    <mergeCell ref="E503:H503"/>
    <mergeCell ref="J503:K503"/>
    <mergeCell ref="L503:M503"/>
    <mergeCell ref="S503:T503"/>
    <mergeCell ref="A505:A506"/>
    <mergeCell ref="B505:B506"/>
    <mergeCell ref="C505:C506"/>
    <mergeCell ref="T505:T506"/>
    <mergeCell ref="A486:A495"/>
    <mergeCell ref="L496:M496"/>
    <mergeCell ref="L497:M497"/>
    <mergeCell ref="L498:M498"/>
    <mergeCell ref="B501:C501"/>
    <mergeCell ref="E501:F501"/>
    <mergeCell ref="G501:H501"/>
    <mergeCell ref="J501:K501"/>
    <mergeCell ref="L501:M501"/>
    <mergeCell ref="S480:T480"/>
    <mergeCell ref="A482:D482"/>
    <mergeCell ref="E482:H482"/>
    <mergeCell ref="J482:K482"/>
    <mergeCell ref="L482:M482"/>
    <mergeCell ref="S482:T482"/>
    <mergeCell ref="A484:A485"/>
    <mergeCell ref="B484:B485"/>
    <mergeCell ref="C484:C485"/>
    <mergeCell ref="T484:T485"/>
    <mergeCell ref="A465:A474"/>
    <mergeCell ref="L475:M475"/>
    <mergeCell ref="L476:M476"/>
    <mergeCell ref="L477:M477"/>
    <mergeCell ref="B480:C480"/>
    <mergeCell ref="E480:F480"/>
    <mergeCell ref="G480:H480"/>
    <mergeCell ref="J480:K480"/>
    <mergeCell ref="L480:M480"/>
    <mergeCell ref="S459:T459"/>
    <mergeCell ref="A461:D461"/>
    <mergeCell ref="E461:H461"/>
    <mergeCell ref="J461:K461"/>
    <mergeCell ref="L461:M461"/>
    <mergeCell ref="S461:T461"/>
    <mergeCell ref="A463:A464"/>
    <mergeCell ref="B463:B464"/>
    <mergeCell ref="C463:C464"/>
    <mergeCell ref="T463:T464"/>
    <mergeCell ref="A444:A453"/>
    <mergeCell ref="L454:M454"/>
    <mergeCell ref="L455:M455"/>
    <mergeCell ref="L456:M456"/>
    <mergeCell ref="B459:C459"/>
    <mergeCell ref="E459:F459"/>
    <mergeCell ref="G459:H459"/>
    <mergeCell ref="J459:K459"/>
    <mergeCell ref="L459:M459"/>
    <mergeCell ref="S438:T438"/>
    <mergeCell ref="A440:D440"/>
    <mergeCell ref="E440:H440"/>
    <mergeCell ref="J440:K440"/>
    <mergeCell ref="L440:M440"/>
    <mergeCell ref="S440:T440"/>
    <mergeCell ref="A442:A443"/>
    <mergeCell ref="B442:B443"/>
    <mergeCell ref="C442:C443"/>
    <mergeCell ref="T442:T443"/>
    <mergeCell ref="A423:A432"/>
    <mergeCell ref="L433:M433"/>
    <mergeCell ref="L434:M434"/>
    <mergeCell ref="L435:M435"/>
    <mergeCell ref="B438:C438"/>
    <mergeCell ref="E438:F438"/>
    <mergeCell ref="G438:H438"/>
    <mergeCell ref="J438:K438"/>
    <mergeCell ref="L438:M438"/>
    <mergeCell ref="S417:T417"/>
    <mergeCell ref="A419:D419"/>
    <mergeCell ref="E419:H419"/>
    <mergeCell ref="J419:K419"/>
    <mergeCell ref="L419:M419"/>
    <mergeCell ref="S419:T419"/>
    <mergeCell ref="A421:A422"/>
    <mergeCell ref="B421:B422"/>
    <mergeCell ref="C421:C422"/>
    <mergeCell ref="T421:T422"/>
    <mergeCell ref="A402:A411"/>
    <mergeCell ref="L412:M412"/>
    <mergeCell ref="L413:M413"/>
    <mergeCell ref="L414:M414"/>
    <mergeCell ref="B417:C417"/>
    <mergeCell ref="E417:F417"/>
    <mergeCell ref="G417:H417"/>
    <mergeCell ref="J417:K417"/>
    <mergeCell ref="L417:M417"/>
    <mergeCell ref="S396:T396"/>
    <mergeCell ref="A398:D398"/>
    <mergeCell ref="E398:H398"/>
    <mergeCell ref="J398:K398"/>
    <mergeCell ref="L398:M398"/>
    <mergeCell ref="S398:T398"/>
    <mergeCell ref="A400:A401"/>
    <mergeCell ref="B400:B401"/>
    <mergeCell ref="C400:C401"/>
    <mergeCell ref="T400:T401"/>
    <mergeCell ref="A381:A390"/>
    <mergeCell ref="L391:M391"/>
    <mergeCell ref="L392:M392"/>
    <mergeCell ref="L393:M393"/>
    <mergeCell ref="B396:C396"/>
    <mergeCell ref="E396:F396"/>
    <mergeCell ref="G396:H396"/>
    <mergeCell ref="J396:K396"/>
    <mergeCell ref="L396:M396"/>
    <mergeCell ref="S375:T375"/>
    <mergeCell ref="A377:D377"/>
    <mergeCell ref="E377:H377"/>
    <mergeCell ref="J377:K377"/>
    <mergeCell ref="L377:M377"/>
    <mergeCell ref="S377:T377"/>
    <mergeCell ref="A379:A380"/>
    <mergeCell ref="B379:B380"/>
    <mergeCell ref="C379:C380"/>
    <mergeCell ref="T379:T380"/>
    <mergeCell ref="A360:A369"/>
    <mergeCell ref="L370:M370"/>
    <mergeCell ref="L371:M371"/>
    <mergeCell ref="L372:M372"/>
    <mergeCell ref="B375:C375"/>
    <mergeCell ref="E375:F375"/>
    <mergeCell ref="G375:H375"/>
    <mergeCell ref="J375:K375"/>
    <mergeCell ref="L375:M375"/>
    <mergeCell ref="S354:T354"/>
    <mergeCell ref="A356:D356"/>
    <mergeCell ref="E356:H356"/>
    <mergeCell ref="J356:K356"/>
    <mergeCell ref="L356:M356"/>
    <mergeCell ref="S356:T356"/>
    <mergeCell ref="A358:A359"/>
    <mergeCell ref="B358:B359"/>
    <mergeCell ref="C358:C359"/>
    <mergeCell ref="T358:T359"/>
    <mergeCell ref="A339:A348"/>
    <mergeCell ref="L349:M349"/>
    <mergeCell ref="L350:M350"/>
    <mergeCell ref="L351:M351"/>
    <mergeCell ref="B354:C354"/>
    <mergeCell ref="E354:F354"/>
    <mergeCell ref="G354:H354"/>
    <mergeCell ref="J354:K354"/>
    <mergeCell ref="L354:M354"/>
    <mergeCell ref="S333:T333"/>
    <mergeCell ref="A335:D335"/>
    <mergeCell ref="E335:H335"/>
    <mergeCell ref="J335:K335"/>
    <mergeCell ref="L335:M335"/>
    <mergeCell ref="S335:T335"/>
    <mergeCell ref="A337:A338"/>
    <mergeCell ref="B337:B338"/>
    <mergeCell ref="C337:C338"/>
    <mergeCell ref="T337:T338"/>
    <mergeCell ref="A318:A327"/>
    <mergeCell ref="L328:M328"/>
    <mergeCell ref="L329:M329"/>
    <mergeCell ref="L330:M330"/>
    <mergeCell ref="B333:C333"/>
    <mergeCell ref="E333:F333"/>
    <mergeCell ref="G333:H333"/>
    <mergeCell ref="J333:K333"/>
    <mergeCell ref="L333:M333"/>
    <mergeCell ref="S312:T312"/>
    <mergeCell ref="A314:D314"/>
    <mergeCell ref="E314:H314"/>
    <mergeCell ref="J314:K314"/>
    <mergeCell ref="L314:M314"/>
    <mergeCell ref="S314:T314"/>
    <mergeCell ref="A316:A317"/>
    <mergeCell ref="B316:B317"/>
    <mergeCell ref="C316:C317"/>
    <mergeCell ref="T316:T317"/>
    <mergeCell ref="A297:A306"/>
    <mergeCell ref="L307:M307"/>
    <mergeCell ref="L308:M308"/>
    <mergeCell ref="L309:M309"/>
    <mergeCell ref="B312:C312"/>
    <mergeCell ref="E312:F312"/>
    <mergeCell ref="G312:H312"/>
    <mergeCell ref="J312:K312"/>
    <mergeCell ref="L312:M312"/>
    <mergeCell ref="S291:T291"/>
    <mergeCell ref="A293:D293"/>
    <mergeCell ref="E293:H293"/>
    <mergeCell ref="J293:K293"/>
    <mergeCell ref="L293:M293"/>
    <mergeCell ref="S293:T293"/>
    <mergeCell ref="A295:A296"/>
    <mergeCell ref="B295:B296"/>
    <mergeCell ref="C295:C296"/>
    <mergeCell ref="T295:T296"/>
    <mergeCell ref="A276:A285"/>
    <mergeCell ref="L286:M286"/>
    <mergeCell ref="L287:M287"/>
    <mergeCell ref="L288:M288"/>
    <mergeCell ref="B291:C291"/>
    <mergeCell ref="E291:F291"/>
    <mergeCell ref="G291:H291"/>
    <mergeCell ref="J291:K291"/>
    <mergeCell ref="L291:M291"/>
    <mergeCell ref="A272:D272"/>
    <mergeCell ref="E272:H272"/>
    <mergeCell ref="J272:K272"/>
    <mergeCell ref="L272:M272"/>
    <mergeCell ref="S272:T272"/>
    <mergeCell ref="A274:A275"/>
    <mergeCell ref="B274:B275"/>
    <mergeCell ref="C274:C275"/>
    <mergeCell ref="T274:T275"/>
    <mergeCell ref="A253:A254"/>
    <mergeCell ref="B253:B254"/>
    <mergeCell ref="C253:C254"/>
    <mergeCell ref="T253:T254"/>
    <mergeCell ref="A255:A264"/>
    <mergeCell ref="L265:M265"/>
    <mergeCell ref="L266:M266"/>
    <mergeCell ref="L267:M267"/>
    <mergeCell ref="B270:C270"/>
    <mergeCell ref="E270:F270"/>
    <mergeCell ref="G270:H270"/>
    <mergeCell ref="J270:K270"/>
    <mergeCell ref="L270:M270"/>
    <mergeCell ref="S270:T270"/>
    <mergeCell ref="L245:M245"/>
    <mergeCell ref="L246:M246"/>
    <mergeCell ref="B249:C249"/>
    <mergeCell ref="E249:F249"/>
    <mergeCell ref="G249:H249"/>
    <mergeCell ref="J249:K249"/>
    <mergeCell ref="L249:M249"/>
    <mergeCell ref="S249:T249"/>
    <mergeCell ref="A251:D251"/>
    <mergeCell ref="E251:H251"/>
    <mergeCell ref="J251:K251"/>
    <mergeCell ref="L251:M251"/>
    <mergeCell ref="S251:T251"/>
    <mergeCell ref="L35:M35"/>
    <mergeCell ref="L36:M36"/>
    <mergeCell ref="L55:M55"/>
    <mergeCell ref="L56:M56"/>
    <mergeCell ref="L57:M57"/>
    <mergeCell ref="L76:M76"/>
    <mergeCell ref="L77:M77"/>
    <mergeCell ref="J15:N15"/>
    <mergeCell ref="L244:M244"/>
    <mergeCell ref="E14:H15"/>
    <mergeCell ref="J14:N14"/>
    <mergeCell ref="O14:P15"/>
    <mergeCell ref="J13:N13"/>
    <mergeCell ref="A12:D13"/>
    <mergeCell ref="E12:H13"/>
    <mergeCell ref="J12:N12"/>
    <mergeCell ref="O12:P13"/>
    <mergeCell ref="L34:M34"/>
    <mergeCell ref="T127:T128"/>
    <mergeCell ref="T148:T149"/>
    <mergeCell ref="T169:T170"/>
    <mergeCell ref="T190:T191"/>
    <mergeCell ref="T211:T212"/>
    <mergeCell ref="T232:T233"/>
    <mergeCell ref="A1:T1"/>
    <mergeCell ref="A3:T3"/>
    <mergeCell ref="A6:D6"/>
    <mergeCell ref="E6:J6"/>
    <mergeCell ref="L6:N6"/>
    <mergeCell ref="O6:T6"/>
    <mergeCell ref="B18:C18"/>
    <mergeCell ref="E18:F18"/>
    <mergeCell ref="G18:H18"/>
    <mergeCell ref="J18:K18"/>
    <mergeCell ref="L18:M18"/>
    <mergeCell ref="S18:T18"/>
    <mergeCell ref="A8:T8"/>
    <mergeCell ref="A10:D11"/>
    <mergeCell ref="E10:H11"/>
    <mergeCell ref="J10:N10"/>
    <mergeCell ref="O10:P11"/>
    <mergeCell ref="J11:N11"/>
    <mergeCell ref="R10:S11"/>
    <mergeCell ref="T10:T11"/>
    <mergeCell ref="S39:T39"/>
    <mergeCell ref="A41:D41"/>
    <mergeCell ref="E41:H41"/>
    <mergeCell ref="J41:K41"/>
    <mergeCell ref="L41:M41"/>
    <mergeCell ref="S41:T41"/>
    <mergeCell ref="A24:A33"/>
    <mergeCell ref="B39:C39"/>
    <mergeCell ref="E39:F39"/>
    <mergeCell ref="G39:H39"/>
    <mergeCell ref="J39:K39"/>
    <mergeCell ref="L39:M39"/>
    <mergeCell ref="A20:D20"/>
    <mergeCell ref="E20:H20"/>
    <mergeCell ref="J20:K20"/>
    <mergeCell ref="L20:M20"/>
    <mergeCell ref="S20:T20"/>
    <mergeCell ref="A22:A23"/>
    <mergeCell ref="B22:B23"/>
    <mergeCell ref="C22:C23"/>
    <mergeCell ref="T22:T23"/>
    <mergeCell ref="A14:D15"/>
    <mergeCell ref="S60:T60"/>
    <mergeCell ref="A62:D62"/>
    <mergeCell ref="E62:H62"/>
    <mergeCell ref="J62:K62"/>
    <mergeCell ref="L62:M62"/>
    <mergeCell ref="S62:T62"/>
    <mergeCell ref="A43:A44"/>
    <mergeCell ref="B43:B44"/>
    <mergeCell ref="C43:C44"/>
    <mergeCell ref="T43:T44"/>
    <mergeCell ref="A45:A54"/>
    <mergeCell ref="B60:C60"/>
    <mergeCell ref="E60:F60"/>
    <mergeCell ref="G60:H60"/>
    <mergeCell ref="J60:K60"/>
    <mergeCell ref="L60:M60"/>
    <mergeCell ref="S81:T81"/>
    <mergeCell ref="A83:D83"/>
    <mergeCell ref="E83:H83"/>
    <mergeCell ref="J83:K83"/>
    <mergeCell ref="L83:M83"/>
    <mergeCell ref="S83:T83"/>
    <mergeCell ref="A64:A65"/>
    <mergeCell ref="B64:B65"/>
    <mergeCell ref="C64:C65"/>
    <mergeCell ref="T64:T65"/>
    <mergeCell ref="A66:A75"/>
    <mergeCell ref="B81:C81"/>
    <mergeCell ref="E81:F81"/>
    <mergeCell ref="G81:H81"/>
    <mergeCell ref="J81:K81"/>
    <mergeCell ref="L81:M81"/>
    <mergeCell ref="L78:M78"/>
    <mergeCell ref="S102:T102"/>
    <mergeCell ref="A104:D104"/>
    <mergeCell ref="E104:H104"/>
    <mergeCell ref="J104:K104"/>
    <mergeCell ref="L104:M104"/>
    <mergeCell ref="S104:T104"/>
    <mergeCell ref="A85:A86"/>
    <mergeCell ref="B85:B86"/>
    <mergeCell ref="C85:C86"/>
    <mergeCell ref="T85:T86"/>
    <mergeCell ref="A87:A96"/>
    <mergeCell ref="B102:C102"/>
    <mergeCell ref="E102:F102"/>
    <mergeCell ref="G102:H102"/>
    <mergeCell ref="J102:K102"/>
    <mergeCell ref="L102:M102"/>
    <mergeCell ref="L97:M97"/>
    <mergeCell ref="L98:M98"/>
    <mergeCell ref="L99:M99"/>
    <mergeCell ref="S123:T123"/>
    <mergeCell ref="A125:D125"/>
    <mergeCell ref="E125:H125"/>
    <mergeCell ref="J125:K125"/>
    <mergeCell ref="L125:M125"/>
    <mergeCell ref="S125:T125"/>
    <mergeCell ref="A106:A107"/>
    <mergeCell ref="B106:B107"/>
    <mergeCell ref="C106:C107"/>
    <mergeCell ref="A108:A117"/>
    <mergeCell ref="B123:C123"/>
    <mergeCell ref="E123:F123"/>
    <mergeCell ref="T106:T107"/>
    <mergeCell ref="L118:M118"/>
    <mergeCell ref="L119:M119"/>
    <mergeCell ref="L120:M120"/>
    <mergeCell ref="A127:A128"/>
    <mergeCell ref="B127:B128"/>
    <mergeCell ref="C127:C128"/>
    <mergeCell ref="A129:A138"/>
    <mergeCell ref="B144:C144"/>
    <mergeCell ref="E144:F144"/>
    <mergeCell ref="G123:H123"/>
    <mergeCell ref="J123:K123"/>
    <mergeCell ref="L123:M123"/>
    <mergeCell ref="G144:H144"/>
    <mergeCell ref="J144:K144"/>
    <mergeCell ref="L144:M144"/>
    <mergeCell ref="L139:M139"/>
    <mergeCell ref="L140:M140"/>
    <mergeCell ref="L141:M141"/>
    <mergeCell ref="S144:T144"/>
    <mergeCell ref="A146:D146"/>
    <mergeCell ref="E146:H146"/>
    <mergeCell ref="J146:K146"/>
    <mergeCell ref="L146:M146"/>
    <mergeCell ref="S146:T146"/>
    <mergeCell ref="S165:T165"/>
    <mergeCell ref="A167:D167"/>
    <mergeCell ref="E167:H167"/>
    <mergeCell ref="J167:K167"/>
    <mergeCell ref="L167:M167"/>
    <mergeCell ref="S167:T167"/>
    <mergeCell ref="A148:A149"/>
    <mergeCell ref="B148:B149"/>
    <mergeCell ref="C148:C149"/>
    <mergeCell ref="A150:A159"/>
    <mergeCell ref="B165:C165"/>
    <mergeCell ref="E165:F165"/>
    <mergeCell ref="L160:M160"/>
    <mergeCell ref="L161:M161"/>
    <mergeCell ref="L162:M162"/>
    <mergeCell ref="A169:A170"/>
    <mergeCell ref="B169:B170"/>
    <mergeCell ref="C169:C170"/>
    <mergeCell ref="A171:A180"/>
    <mergeCell ref="B186:C186"/>
    <mergeCell ref="E186:F186"/>
    <mergeCell ref="G165:H165"/>
    <mergeCell ref="J165:K165"/>
    <mergeCell ref="L165:M165"/>
    <mergeCell ref="G186:H186"/>
    <mergeCell ref="J186:K186"/>
    <mergeCell ref="L186:M186"/>
    <mergeCell ref="L181:M181"/>
    <mergeCell ref="L182:M182"/>
    <mergeCell ref="L183:M183"/>
    <mergeCell ref="S186:T186"/>
    <mergeCell ref="A188:D188"/>
    <mergeCell ref="E188:H188"/>
    <mergeCell ref="J188:K188"/>
    <mergeCell ref="L188:M188"/>
    <mergeCell ref="S188:T188"/>
    <mergeCell ref="S207:T207"/>
    <mergeCell ref="A209:D209"/>
    <mergeCell ref="E209:H209"/>
    <mergeCell ref="J209:K209"/>
    <mergeCell ref="L209:M209"/>
    <mergeCell ref="S209:T209"/>
    <mergeCell ref="A190:A191"/>
    <mergeCell ref="B190:B191"/>
    <mergeCell ref="C190:C191"/>
    <mergeCell ref="A192:A201"/>
    <mergeCell ref="B207:C207"/>
    <mergeCell ref="E207:F207"/>
    <mergeCell ref="L202:M202"/>
    <mergeCell ref="L203:M203"/>
    <mergeCell ref="L204:M204"/>
    <mergeCell ref="A211:A212"/>
    <mergeCell ref="B211:B212"/>
    <mergeCell ref="C211:C212"/>
    <mergeCell ref="A213:A222"/>
    <mergeCell ref="B228:C228"/>
    <mergeCell ref="E228:F228"/>
    <mergeCell ref="G207:H207"/>
    <mergeCell ref="J207:K207"/>
    <mergeCell ref="L207:M207"/>
    <mergeCell ref="L223:M223"/>
    <mergeCell ref="L224:M224"/>
    <mergeCell ref="L225:M225"/>
    <mergeCell ref="A232:A233"/>
    <mergeCell ref="B232:B233"/>
    <mergeCell ref="C232:C233"/>
    <mergeCell ref="A234:A243"/>
    <mergeCell ref="G228:H228"/>
    <mergeCell ref="J228:K228"/>
    <mergeCell ref="L228:M228"/>
    <mergeCell ref="S228:T228"/>
    <mergeCell ref="A230:D230"/>
    <mergeCell ref="E230:H230"/>
    <mergeCell ref="J230:K230"/>
    <mergeCell ref="L230:M230"/>
    <mergeCell ref="S230:T230"/>
  </mergeCells>
  <dataValidations count="10">
    <dataValidation type="list" allowBlank="1" showInputMessage="1" showErrorMessage="1" sqref="H192:H201 H171:H180 H150:H159 H129:H138 H108:H117 H87:H96 H66:H75 H45:H54 H24:H33 H234:H243 H213:H222 H255:H264 H276:H285 H297:H306 H318:H327 H339:H348 H360:H369 H381:H390 H402:H411 H423:H432 H444:H453 H465:H474 H486:H495 H507:H516 H528:H537 H549:H558 H570:H579 H591:H600 H612:H621 H633:H642 H654:H663 H675:H684 H696:H705" xr:uid="{00000000-0002-0000-0900-000000000000}">
      <formula1>"idrogeno"</formula1>
    </dataValidation>
    <dataValidation allowBlank="1" showInputMessage="1" showErrorMessage="1" prompt="Inserire il riferimento corretto da piano di investimento (es.m1,e.1. ecc.)_x000a_" sqref="A22:A23 A190:A191 A211:A212 A43:A44 A64:A65 A85:A86 A106:A107 A127:A128 A148:A149 A169:A170 A232:A233 A253:A254 A274:A275 A295:A296 A316:A317 A337:A338 A358:A359 A379:A380 A400:A401 A421:A422 A442:A443 A463:A464 A484:A485 A505:A506 A526:A527 A547:A548 A568:A569 A589:A590 A610:A611 A631:A632 A652:A653 A673:A674 A694:A695" xr:uid="{00000000-0002-0000-0900-000001000000}"/>
    <dataValidation type="list" allowBlank="1" showInputMessage="1" showErrorMessage="1" sqref="R171:S180 R192:S201 R234:S243 R108:S117 R87:S96 R129:S138 R150:S159 R213:S222 R45:S54 R66:S75 R24:S33 R255:S264 R276:S285 R297:S306 R318:S327 R339:S348 R360:S369 R381:S390 R402:S411 R423:S432 R444:S453 R465:S474 R486:S495 R507:S516 R528:S537 R549:S558 R570:S579 R591:S600 R612:S621 R633:S642 R654:S663 R675:S684 R696:S705" xr:uid="{00000000-0002-0000-0900-000002000000}">
      <formula1>"si,"</formula1>
    </dataValidation>
    <dataValidation type="list" allowBlank="1" showInputMessage="1" showErrorMessage="1" sqref="B19:C19 B229:C229 B187:C187 B166:C166 B145:C145 B124:C124 B103:C103 B82:C82 B61:C61 B40:C40 B208:C208 B250:C250 B271:C271 B292:C292 B313:C313 B334:C334 B355:C355 B376:C376 B397:C397 B418:C418 B439:C439 B460:C460 B481:C481 B502:C502 B523:C523 B544:C544 B565:C565 B586:C586 B607:C607 B628:C628 B649:C649 B670:C670 B691:C691" xr:uid="{00000000-0002-0000-0900-000003000000}">
      <formula1>$D$22:$D$43</formula1>
    </dataValidation>
    <dataValidation type="list" allowBlank="1" showInputMessage="1" showErrorMessage="1" sqref="E24:E33 E45:E54 E66:E75 E87:E96 E108:E117 E129:E138 E150:E159 E171:E180 E192:E201 E213:E222 E234:E243 E255:E264 E276:E285 E297:E306 E318:E327 E339:E348 E360:E369 E381:E390 E402:E411 E423:E432 E444:E453 E465:E474 E486:E495 E507:E516 E528:E537 E549:E558 E570:E579 E591:E600 E612:E621 E633:E642 E654:E663 E675:E684 E696:E705" xr:uid="{00000000-0002-0000-0900-000004000000}">
      <formula1>"extraurbano"</formula1>
    </dataValidation>
    <dataValidation type="list" allowBlank="1" showInputMessage="1" showErrorMessage="1" sqref="I24:I33 I45:I54 I66:I75 I87:I96 I108:I117 I129:I138 I150:I159 I171:I180 I192:I201 I213:I222 I234:I243 I255:I264 I276:I285 I297:I306 I318:I327 I339:I348 I360:I369 I381:I390 I402:I411 I423:I432 I444:I453 I465:I474 I486:I495 I507:I516 I528:I537 I549:I558 I570:I579 I591:I600 I612:I621 I633:I642 I654:I663 I675:I684 I696:I705" xr:uid="{00000000-0002-0000-0900-000005000000}">
      <formula1>"classe II, classe III, classe A, classe B"</formula1>
    </dataValidation>
    <dataValidation type="date" operator="lessThanOrEqual" allowBlank="1" showInputMessage="1" showErrorMessage="1" promptTitle="attenzione:" prompt="Data max  OGV 31/12/2025" sqref="P228 P207 P186 P165 P144 P123 P102 P81 P60 P39 P18 P249 P270 P291 P312 P333 P354 P375 P396 P417 P438 P459 P480 P501 P522 P543 P564 P585 P606 P627 P648 P669 P690" xr:uid="{656D1327-2886-4847-88B6-E5C280A162DE}">
      <formula1>46022</formula1>
    </dataValidation>
    <dataValidation type="list" allowBlank="1" showInputMessage="1" showErrorMessage="1" sqref="H34 H55 H76 H97 H118 H139 H160 H181 H202 H223 H244 H265 H286 H307 H328 H349 H370 H391 H412 H433 H454 H475 H496 H517 H538 H559 H580 H601 H622 H643 H664 H685 H706" xr:uid="{F5CBD9E1-7B34-460A-A106-D71B4E3CE7D1}">
      <mc:AlternateContent xmlns:x12ac="http://schemas.microsoft.com/office/spreadsheetml/2011/1/ac" xmlns:mc="http://schemas.openxmlformats.org/markup-compatibility/2006">
        <mc:Choice Requires="x12ac">
          <x12ac:list>GNC,"GNL, Ibrido (met/ele)"</x12ac:list>
        </mc:Choice>
        <mc:Fallback>
          <formula1>"GNC,GNL, Ibrido (met/ele)"</formula1>
        </mc:Fallback>
      </mc:AlternateContent>
    </dataValidation>
    <dataValidation type="list" allowBlank="1" showInputMessage="1" showErrorMessage="1" sqref="I34 I55 I76 I97 I118 I139 I160 I181 I202 I223 I244 I265 I286 I307 I328 I349 I370 I391 I412 I433 I454 I475 I496 I517 I538 I559 I580 I601 I622 I643 I664 I685 I706" xr:uid="{C0F3D221-10D7-45C2-A71D-E873E24837B2}">
      <formula1>"classe I,classe A"</formula1>
    </dataValidation>
    <dataValidation type="list" allowBlank="1" showInputMessage="1" showErrorMessage="1" sqref="E34 E55 E76 E97 E118 E139 E160 E181 E202 E223 E244 E265 E286 E307 E328 E349 E370 E391 E412 E433 E454 E475 E496 E517 E538 E559 E580 E601 E622 E643 E664 E685 E706" xr:uid="{D21D1FE8-A2BF-4F7B-BAB2-760F087AEB47}">
      <formula1>"urbano,suburbano"</formula1>
    </dataValidation>
  </dataValidations>
  <pageMargins left="0.7" right="0.7" top="0.75" bottom="0.75" header="0.3" footer="0.3"/>
  <pageSetup paperSize="8" scale="51"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Inserire OGV corrispondente al Piano di investimento esecutivo" xr:uid="{00000000-0002-0000-0900-000006000000}">
          <x14:formula1>
            <xm:f>'EXTRAUrbano.Piano inv. forn '!$D$72:$D$91</xm:f>
          </x14:formula1>
          <xm:sqref>B39:C39 B228:C228 B207:C207 B186:C186 B165:C165 B144:C144 B123:C123 B102:C102 B81:C81 B60:C60 B18:C18 B249:C249 B270:C270 B291:C291 B312:C312 B333:C333 B354:C354 B375:C375 B396:C396 B417:C417 B438:C438 B459:C459 B480:C480 B501:C501 B522:C522 B543:C543 B564:C564 B585:C585 B606:C606 B627:C627 B648:C648 B669:C669 B690:C690</xm:sqref>
        </x14:dataValidation>
        <x14:dataValidation type="list" allowBlank="1" showInputMessage="1" showErrorMessage="1" prompt="Scegliere la regione beneficiaria dal menù a tendina_x000a_" xr:uid="{00000000-0002-0000-0900-000010000000}">
          <x14:formula1>
            <xm:f>'DATI EROGAZIONI'!$A$2:$A$20</xm:f>
          </x14:formula1>
          <xm:sqref>E6:J6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C99"/>
    <pageSetUpPr fitToPage="1"/>
  </sheetPr>
  <dimension ref="A1:X709"/>
  <sheetViews>
    <sheetView topLeftCell="A8" zoomScale="66" zoomScaleNormal="66" workbookViewId="0">
      <selection sqref="A1:U709"/>
    </sheetView>
  </sheetViews>
  <sheetFormatPr defaultColWidth="8.5703125" defaultRowHeight="15" x14ac:dyDescent="0.25"/>
  <cols>
    <col min="1" max="1" width="10" style="128" customWidth="1"/>
    <col min="2" max="2" width="7.140625" style="500" customWidth="1"/>
    <col min="3" max="3" width="30.140625" style="115" customWidth="1"/>
    <col min="4" max="4" width="19.28515625" style="115" customWidth="1"/>
    <col min="5" max="5" width="17.5703125" style="115" customWidth="1"/>
    <col min="6" max="6" width="17.42578125" style="500" customWidth="1"/>
    <col min="7" max="7" width="28.140625" style="115" customWidth="1"/>
    <col min="8" max="8" width="14" style="115" customWidth="1"/>
    <col min="9" max="9" width="16.140625" style="500" customWidth="1"/>
    <col min="10" max="10" width="22.140625" style="500" customWidth="1"/>
    <col min="11" max="11" width="12.42578125" style="115" customWidth="1"/>
    <col min="12" max="12" width="15.85546875" style="115" customWidth="1"/>
    <col min="13" max="13" width="16.42578125" style="115" customWidth="1"/>
    <col min="14" max="14" width="22.5703125" style="115" customWidth="1"/>
    <col min="15" max="16" width="30.5703125" style="115" customWidth="1"/>
    <col min="17" max="17" width="21.140625" style="115" bestFit="1" customWidth="1"/>
    <col min="18" max="18" width="22.140625" style="115" customWidth="1"/>
    <col min="19" max="19" width="13.42578125" style="115" customWidth="1"/>
    <col min="20" max="20" width="35.7109375" style="115" customWidth="1"/>
    <col min="21" max="21" width="9.5703125" style="115" customWidth="1"/>
    <col min="22" max="22" width="18.5703125" style="115" customWidth="1"/>
    <col min="23" max="23" width="12.85546875" style="115" bestFit="1" customWidth="1"/>
    <col min="24" max="24" width="15.140625" style="115" bestFit="1" customWidth="1"/>
    <col min="25" max="25" width="15.140625" style="115" customWidth="1"/>
    <col min="26" max="26" width="15.5703125" style="115" customWidth="1"/>
    <col min="27" max="16384" width="8.5703125" style="115"/>
  </cols>
  <sheetData>
    <row r="1" spans="1:24" ht="35.25" customHeight="1" thickBot="1" x14ac:dyDescent="0.3">
      <c r="A1" s="836" t="s">
        <v>131</v>
      </c>
      <c r="B1" s="837"/>
      <c r="C1" s="837"/>
      <c r="D1" s="837"/>
      <c r="E1" s="837"/>
      <c r="F1" s="837"/>
      <c r="G1" s="837"/>
      <c r="H1" s="837"/>
      <c r="I1" s="837"/>
      <c r="J1" s="837"/>
      <c r="K1" s="837"/>
      <c r="L1" s="837"/>
      <c r="M1" s="837"/>
      <c r="N1" s="837"/>
      <c r="O1" s="837"/>
      <c r="P1" s="837"/>
      <c r="Q1" s="837"/>
      <c r="R1" s="837"/>
      <c r="S1" s="837"/>
      <c r="T1" s="838"/>
      <c r="U1" s="117"/>
      <c r="V1" s="117"/>
      <c r="W1" s="117"/>
      <c r="X1" s="117"/>
    </row>
    <row r="2" spans="1:24" ht="23.25" thickBot="1" x14ac:dyDescent="0.3">
      <c r="A2" s="499"/>
      <c r="B2" s="499"/>
      <c r="C2" s="499"/>
      <c r="D2" s="499"/>
      <c r="E2" s="499"/>
      <c r="F2" s="499"/>
      <c r="G2" s="499"/>
      <c r="H2" s="499"/>
      <c r="I2" s="499"/>
      <c r="J2" s="499"/>
      <c r="K2" s="499"/>
      <c r="L2" s="499"/>
      <c r="M2" s="499"/>
      <c r="N2" s="499"/>
      <c r="O2" s="499"/>
      <c r="P2" s="499"/>
      <c r="Q2" s="499"/>
      <c r="R2" s="499"/>
      <c r="S2" s="499"/>
      <c r="T2" s="499"/>
      <c r="U2" s="499"/>
      <c r="V2" s="499"/>
      <c r="W2" s="499"/>
      <c r="X2" s="499"/>
    </row>
    <row r="3" spans="1:24" ht="21.75" customHeight="1" thickBot="1" x14ac:dyDescent="0.3">
      <c r="A3" s="957" t="s">
        <v>387</v>
      </c>
      <c r="B3" s="958"/>
      <c r="C3" s="958"/>
      <c r="D3" s="958"/>
      <c r="E3" s="958"/>
      <c r="F3" s="958"/>
      <c r="G3" s="958"/>
      <c r="H3" s="958"/>
      <c r="I3" s="958"/>
      <c r="J3" s="958"/>
      <c r="K3" s="958"/>
      <c r="L3" s="958"/>
      <c r="M3" s="958"/>
      <c r="N3" s="958"/>
      <c r="O3" s="958"/>
      <c r="P3" s="958"/>
      <c r="Q3" s="958"/>
      <c r="R3" s="958"/>
      <c r="S3" s="958"/>
      <c r="T3" s="965"/>
      <c r="U3" s="118"/>
      <c r="V3" s="118"/>
      <c r="W3" s="118"/>
      <c r="X3" s="118"/>
    </row>
    <row r="4" spans="1:24" ht="18" x14ac:dyDescent="0.25">
      <c r="A4" s="115"/>
      <c r="B4" s="66"/>
      <c r="C4" s="66"/>
      <c r="D4" s="66"/>
      <c r="E4" s="66"/>
      <c r="F4" s="66"/>
      <c r="G4" s="66"/>
      <c r="H4" s="66"/>
      <c r="I4" s="66"/>
      <c r="J4" s="66"/>
      <c r="K4" s="66"/>
      <c r="L4" s="66"/>
      <c r="M4" s="66"/>
      <c r="N4" s="66"/>
      <c r="O4" s="66"/>
      <c r="P4" s="66"/>
      <c r="Q4" s="66"/>
      <c r="R4" s="66"/>
      <c r="S4" s="66"/>
      <c r="T4" s="66"/>
      <c r="U4" s="66"/>
      <c r="V4" s="66"/>
      <c r="W4" s="66"/>
      <c r="X4" s="66"/>
    </row>
    <row r="5" spans="1:24" ht="27.75" thickBot="1" x14ac:dyDescent="0.3">
      <c r="A5" s="115"/>
      <c r="B5" s="34"/>
      <c r="C5" s="34"/>
      <c r="D5" s="34"/>
      <c r="E5" s="34"/>
      <c r="F5" s="34"/>
      <c r="G5" s="34"/>
      <c r="H5" s="34"/>
      <c r="I5" s="34"/>
      <c r="J5" s="34"/>
      <c r="K5" s="34"/>
      <c r="L5" s="34"/>
      <c r="M5" s="34"/>
      <c r="N5" s="34"/>
      <c r="O5" s="34"/>
      <c r="P5" s="34"/>
      <c r="Q5" s="34"/>
      <c r="R5" s="34"/>
      <c r="S5" s="34"/>
      <c r="T5" s="34"/>
      <c r="U5" s="34"/>
      <c r="V5" s="34"/>
      <c r="W5" s="34"/>
      <c r="X5" s="34"/>
    </row>
    <row r="6" spans="1:24" ht="26.25" customHeight="1" thickBot="1" x14ac:dyDescent="0.3">
      <c r="A6" s="787" t="s">
        <v>266</v>
      </c>
      <c r="B6" s="788"/>
      <c r="C6" s="788"/>
      <c r="D6" s="789"/>
      <c r="E6" s="1135" t="s">
        <v>469</v>
      </c>
      <c r="F6" s="1136"/>
      <c r="G6" s="1136"/>
      <c r="H6" s="1136"/>
      <c r="I6" s="1136"/>
      <c r="J6" s="1137"/>
      <c r="L6" s="950" t="s">
        <v>4</v>
      </c>
      <c r="M6" s="951"/>
      <c r="N6" s="951"/>
      <c r="O6" s="1150"/>
      <c r="P6" s="1151"/>
      <c r="Q6" s="1151"/>
      <c r="R6" s="1151"/>
      <c r="S6" s="1151"/>
      <c r="T6" s="1152"/>
      <c r="U6" s="363"/>
      <c r="V6" s="363"/>
      <c r="W6" s="363"/>
      <c r="X6" s="363"/>
    </row>
    <row r="7" spans="1:24" ht="15.75" thickBot="1" x14ac:dyDescent="0.3"/>
    <row r="8" spans="1:24" ht="28.5" customHeight="1" thickBot="1" x14ac:dyDescent="0.3">
      <c r="A8" s="1296" t="s">
        <v>394</v>
      </c>
      <c r="B8" s="1297"/>
      <c r="C8" s="1297"/>
      <c r="D8" s="1297"/>
      <c r="E8" s="1297"/>
      <c r="F8" s="1297"/>
      <c r="G8" s="1297"/>
      <c r="H8" s="1297"/>
      <c r="I8" s="1297"/>
      <c r="J8" s="1297"/>
      <c r="K8" s="1297"/>
      <c r="L8" s="1297"/>
      <c r="M8" s="1297"/>
      <c r="N8" s="1297"/>
      <c r="O8" s="1297"/>
      <c r="P8" s="1297"/>
      <c r="Q8" s="1297"/>
      <c r="R8" s="1297"/>
      <c r="S8" s="1297"/>
      <c r="T8" s="1298"/>
    </row>
    <row r="9" spans="1:24" ht="12.75" customHeight="1" thickBot="1" x14ac:dyDescent="0.3">
      <c r="A9" s="180"/>
      <c r="B9" s="180"/>
      <c r="C9" s="180"/>
      <c r="D9" s="180"/>
      <c r="E9" s="180"/>
      <c r="F9" s="180"/>
      <c r="G9" s="180"/>
      <c r="H9" s="180"/>
      <c r="I9" s="180"/>
      <c r="J9" s="180"/>
      <c r="K9" s="180"/>
      <c r="L9" s="180"/>
      <c r="M9" s="180"/>
      <c r="N9" s="180"/>
      <c r="O9" s="180"/>
      <c r="P9" s="180"/>
      <c r="Q9" s="180"/>
      <c r="R9" s="180"/>
      <c r="S9" s="180"/>
      <c r="T9" s="180"/>
    </row>
    <row r="10" spans="1:24" ht="15" customHeight="1" x14ac:dyDescent="0.25">
      <c r="A10" s="1299" t="s">
        <v>666</v>
      </c>
      <c r="B10" s="1300"/>
      <c r="C10" s="1300"/>
      <c r="D10" s="1301"/>
      <c r="E10" s="1144">
        <f>N34+N55+N76+N97+N118+N139+N160+N181+N202+N223+N244+N265+N286+N307+N328+N349+N370+N391+N412+N433+N454+N475+N496+N517+N538+N559+N580+N601+N622+N643+N664+N685+N706</f>
        <v>0</v>
      </c>
      <c r="F10" s="1125"/>
      <c r="G10" s="1125"/>
      <c r="H10" s="1126"/>
      <c r="I10" s="115"/>
      <c r="J10" s="1305" t="s">
        <v>339</v>
      </c>
      <c r="K10" s="1306"/>
      <c r="L10" s="1306"/>
      <c r="M10" s="1306"/>
      <c r="N10" s="1307"/>
      <c r="O10" s="1125">
        <f>O34+O55+O76+O97+O118+O139+O160+O181+O202+O223+O244+O265+O286+O307+O328+O349+O370+O391+O412+O433+O454+O475+O496+O517+O538+O559+O580+O601+O622+O643+O664+O685+O706</f>
        <v>0</v>
      </c>
      <c r="P10" s="1126"/>
      <c r="R10" s="1311" t="s">
        <v>340</v>
      </c>
      <c r="S10" s="1312"/>
      <c r="T10" s="1157">
        <f>F34+F55+F76+F97+F118+F139+F160+F181+F202+F223+F244+F265+F286+F307+F328+F349+F370+F391+F412+F433+F454+F475+F496+F517+F538+F559+F580+F601+F622+F643+F664+F685+F706</f>
        <v>0</v>
      </c>
    </row>
    <row r="11" spans="1:24" ht="15.75" customHeight="1" thickBot="1" x14ac:dyDescent="0.3">
      <c r="A11" s="1302"/>
      <c r="B11" s="1303"/>
      <c r="C11" s="1303"/>
      <c r="D11" s="1304"/>
      <c r="E11" s="1145"/>
      <c r="F11" s="1127"/>
      <c r="G11" s="1127"/>
      <c r="H11" s="1128"/>
      <c r="I11" s="115"/>
      <c r="J11" s="1308" t="s">
        <v>341</v>
      </c>
      <c r="K11" s="1309"/>
      <c r="L11" s="1309"/>
      <c r="M11" s="1309"/>
      <c r="N11" s="1310"/>
      <c r="O11" s="1127"/>
      <c r="P11" s="1128"/>
      <c r="R11" s="1313"/>
      <c r="S11" s="1314"/>
      <c r="T11" s="1158"/>
    </row>
    <row r="12" spans="1:24" x14ac:dyDescent="0.25">
      <c r="A12" s="1268" t="s">
        <v>667</v>
      </c>
      <c r="B12" s="1269"/>
      <c r="C12" s="1269"/>
      <c r="D12" s="1270"/>
      <c r="E12" s="1144">
        <f>N35+N56+N77+N98+N119+N140+N161+N182+N203+N224+N245+N266+N287+N308+N329+N350+N371+N392+N413+N434+N455+N476+N497+N518+N539+N560+N581+N602+N623+N644+N665+N686+N707</f>
        <v>0</v>
      </c>
      <c r="F12" s="1125"/>
      <c r="G12" s="1125"/>
      <c r="H12" s="1126"/>
      <c r="I12" s="115"/>
      <c r="J12" s="1274" t="s">
        <v>653</v>
      </c>
      <c r="K12" s="1275"/>
      <c r="L12" s="1275"/>
      <c r="M12" s="1275"/>
      <c r="N12" s="1276"/>
      <c r="O12" s="1125">
        <f>O35+O56+O77+O98+O119+O140+O161+O182+O203+O224+O245+O266+O287+O308+O329+O350+O371+O392+O413+O434+O455+O476+O497+O518+O539+O560+O581+O602+O623+O644+O665+O686+O707</f>
        <v>0</v>
      </c>
      <c r="P12" s="1126"/>
      <c r="R12" s="525"/>
      <c r="S12" s="525"/>
      <c r="T12" s="672"/>
    </row>
    <row r="13" spans="1:24" ht="15.75" thickBot="1" x14ac:dyDescent="0.3">
      <c r="A13" s="1271"/>
      <c r="B13" s="1272"/>
      <c r="C13" s="1272"/>
      <c r="D13" s="1273"/>
      <c r="E13" s="1145"/>
      <c r="F13" s="1127"/>
      <c r="G13" s="1127"/>
      <c r="H13" s="1128"/>
      <c r="I13" s="115"/>
      <c r="J13" s="1265" t="s">
        <v>654</v>
      </c>
      <c r="K13" s="1266"/>
      <c r="L13" s="1266"/>
      <c r="M13" s="1266"/>
      <c r="N13" s="1267"/>
      <c r="O13" s="1127"/>
      <c r="P13" s="1128"/>
      <c r="R13" s="525"/>
      <c r="S13" s="525"/>
      <c r="T13" s="672"/>
    </row>
    <row r="14" spans="1:24" x14ac:dyDescent="0.25">
      <c r="A14" s="1268" t="s">
        <v>668</v>
      </c>
      <c r="B14" s="1269"/>
      <c r="C14" s="1269"/>
      <c r="D14" s="1270"/>
      <c r="E14" s="1144">
        <f>N36+N57+N78+N99+N120+N141+N162+N183+N204+N351+N225+N246+N267+N288+N309+N330+N372+N393+N414+N435+N456+N477+N498+N519+N540+N561+N582+N603+N624+N645+N666+N687+N708</f>
        <v>0</v>
      </c>
      <c r="F14" s="1125"/>
      <c r="G14" s="1125"/>
      <c r="H14" s="1126"/>
      <c r="I14" s="115"/>
      <c r="J14" s="1274" t="s">
        <v>658</v>
      </c>
      <c r="K14" s="1275"/>
      <c r="L14" s="1275"/>
      <c r="M14" s="1275"/>
      <c r="N14" s="1276"/>
      <c r="O14" s="1125">
        <f>O36+O57+O78+O99+O120+O141+O162+O183+O204+O225+O246+O267+O288+O309+O330+O351+O372+O393+O666+O687+O708+O414+O435+O456+O477+O498+O519+O540+O561+O582+O603+O624+O645</f>
        <v>0</v>
      </c>
      <c r="P14" s="1126"/>
      <c r="R14" s="525"/>
      <c r="S14" s="525"/>
      <c r="T14" s="672"/>
    </row>
    <row r="15" spans="1:24" ht="15.75" thickBot="1" x14ac:dyDescent="0.3">
      <c r="A15" s="1271"/>
      <c r="B15" s="1272"/>
      <c r="C15" s="1272"/>
      <c r="D15" s="1273"/>
      <c r="E15" s="1145"/>
      <c r="F15" s="1127"/>
      <c r="G15" s="1127"/>
      <c r="H15" s="1128"/>
      <c r="I15" s="115"/>
      <c r="J15" s="1265" t="s">
        <v>654</v>
      </c>
      <c r="K15" s="1266"/>
      <c r="L15" s="1266"/>
      <c r="M15" s="1266"/>
      <c r="N15" s="1267"/>
      <c r="O15" s="1127"/>
      <c r="P15" s="1128"/>
      <c r="R15" s="525"/>
      <c r="S15" s="525"/>
      <c r="T15" s="672"/>
    </row>
    <row r="16" spans="1:24" ht="15.75" thickBot="1" x14ac:dyDescent="0.3">
      <c r="A16" s="181"/>
      <c r="B16" s="182"/>
      <c r="C16" s="182"/>
      <c r="D16" s="182"/>
      <c r="E16" s="183"/>
      <c r="F16" s="183"/>
      <c r="G16" s="183"/>
      <c r="H16" s="183"/>
      <c r="I16" s="115"/>
      <c r="J16" s="184"/>
      <c r="K16" s="184"/>
      <c r="L16" s="184"/>
      <c r="M16" s="184"/>
      <c r="N16" s="184"/>
      <c r="O16" s="154"/>
      <c r="P16" s="154"/>
    </row>
    <row r="17" spans="1:22" ht="31.5" customHeight="1" thickBot="1" x14ac:dyDescent="0.3">
      <c r="A17" s="502"/>
      <c r="B17" s="503"/>
      <c r="C17" s="504"/>
      <c r="D17" s="504"/>
      <c r="E17" s="504"/>
      <c r="F17" s="503"/>
      <c r="G17" s="504"/>
      <c r="H17" s="504"/>
      <c r="I17" s="503"/>
      <c r="J17" s="503"/>
      <c r="K17" s="504"/>
      <c r="L17" s="504"/>
      <c r="M17" s="504"/>
      <c r="N17" s="504"/>
      <c r="O17" s="504"/>
      <c r="P17" s="504"/>
      <c r="Q17" s="504"/>
      <c r="R17" s="504"/>
      <c r="S17" s="504"/>
      <c r="T17" s="504"/>
      <c r="U17" s="505"/>
    </row>
    <row r="18" spans="1:22" ht="33.75" customHeight="1" thickBot="1" x14ac:dyDescent="0.3">
      <c r="A18" s="185" t="s">
        <v>9</v>
      </c>
      <c r="B18" s="1116" t="s">
        <v>113</v>
      </c>
      <c r="C18" s="1117"/>
      <c r="E18" s="1285" t="s">
        <v>342</v>
      </c>
      <c r="F18" s="1286"/>
      <c r="G18" s="1120">
        <f>VLOOKUP(B18,'Urbano.Piano inv. forn'!$D$173:$AB$202,3,FALSE)</f>
        <v>0</v>
      </c>
      <c r="H18" s="1121"/>
      <c r="I18" s="115"/>
      <c r="J18" s="1285" t="s">
        <v>343</v>
      </c>
      <c r="K18" s="1286"/>
      <c r="L18" s="1120">
        <f>VLOOKUP(B18,'Urbano.Piano inv. forn'!$D$173:$H$202,4,FALSE)</f>
        <v>0</v>
      </c>
      <c r="M18" s="1121"/>
      <c r="O18" s="194" t="s">
        <v>344</v>
      </c>
      <c r="P18" s="506"/>
      <c r="R18" s="193" t="s">
        <v>345</v>
      </c>
      <c r="S18" s="1108"/>
      <c r="T18" s="1109"/>
      <c r="U18" s="507"/>
    </row>
    <row r="19" spans="1:22" ht="13.5" customHeight="1" thickBot="1" x14ac:dyDescent="0.3">
      <c r="A19" s="149"/>
      <c r="B19" s="129"/>
      <c r="C19" s="129"/>
      <c r="E19" s="130"/>
      <c r="F19" s="130"/>
      <c r="G19" s="131"/>
      <c r="H19" s="131"/>
      <c r="I19" s="115"/>
      <c r="J19" s="130"/>
      <c r="K19" s="130"/>
      <c r="L19" s="131"/>
      <c r="M19" s="131"/>
      <c r="O19" s="132"/>
      <c r="R19" s="128"/>
      <c r="S19" s="501"/>
      <c r="U19" s="150"/>
      <c r="V19" s="501"/>
    </row>
    <row r="20" spans="1:22" ht="33.75" customHeight="1" thickBot="1" x14ac:dyDescent="0.3">
      <c r="A20" s="1277" t="s">
        <v>346</v>
      </c>
      <c r="B20" s="1278"/>
      <c r="C20" s="1278"/>
      <c r="D20" s="1287"/>
      <c r="E20" s="1105">
        <f>VLOOKUP(B18,'Urbano.Piano inv. forn'!$D$173:$V$202,17,FALSE)</f>
        <v>0</v>
      </c>
      <c r="F20" s="1106"/>
      <c r="G20" s="1106"/>
      <c r="H20" s="1107"/>
      <c r="I20" s="115"/>
      <c r="J20" s="1277" t="s">
        <v>60</v>
      </c>
      <c r="K20" s="1278"/>
      <c r="L20" s="1105">
        <f>VLOOKUP(B18,'Urbano.Piano inv. forn'!$D$173:$V$202,19,FALSE)</f>
        <v>0</v>
      </c>
      <c r="M20" s="1107"/>
      <c r="N20" s="146"/>
      <c r="O20" s="673" t="s">
        <v>347</v>
      </c>
      <c r="P20" s="151">
        <f>L20+E20</f>
        <v>0</v>
      </c>
      <c r="R20" s="193" t="s">
        <v>348</v>
      </c>
      <c r="S20" s="1108"/>
      <c r="T20" s="1109"/>
      <c r="U20" s="150"/>
      <c r="V20" s="501"/>
    </row>
    <row r="21" spans="1:22" ht="21.75" customHeight="1" thickBot="1" x14ac:dyDescent="0.3">
      <c r="A21" s="152"/>
      <c r="B21" s="153"/>
      <c r="C21" s="153"/>
      <c r="D21" s="153"/>
      <c r="E21" s="154"/>
      <c r="F21" s="154"/>
      <c r="G21" s="154"/>
      <c r="H21" s="154"/>
      <c r="I21" s="115"/>
      <c r="J21" s="130"/>
      <c r="K21" s="130"/>
      <c r="L21" s="154"/>
      <c r="M21" s="154"/>
      <c r="N21" s="146"/>
      <c r="O21" s="128"/>
      <c r="P21" s="146"/>
      <c r="R21" s="128"/>
      <c r="S21" s="129"/>
      <c r="T21" s="129"/>
      <c r="U21" s="150"/>
      <c r="V21" s="501"/>
    </row>
    <row r="22" spans="1:22" s="182" customFormat="1" ht="72" customHeight="1" x14ac:dyDescent="0.25">
      <c r="A22" s="1279" t="s">
        <v>349</v>
      </c>
      <c r="B22" s="1281" t="s">
        <v>350</v>
      </c>
      <c r="C22" s="1281" t="s">
        <v>351</v>
      </c>
      <c r="D22" s="186" t="s">
        <v>352</v>
      </c>
      <c r="E22" s="187" t="s">
        <v>353</v>
      </c>
      <c r="F22" s="186" t="s">
        <v>354</v>
      </c>
      <c r="G22" s="186" t="s">
        <v>355</v>
      </c>
      <c r="H22" s="188" t="s">
        <v>312</v>
      </c>
      <c r="I22" s="188" t="s">
        <v>356</v>
      </c>
      <c r="J22" s="188" t="s">
        <v>357</v>
      </c>
      <c r="K22" s="188" t="s">
        <v>358</v>
      </c>
      <c r="L22" s="188" t="s">
        <v>359</v>
      </c>
      <c r="M22" s="188" t="s">
        <v>360</v>
      </c>
      <c r="N22" s="188" t="s">
        <v>361</v>
      </c>
      <c r="O22" s="188" t="s">
        <v>362</v>
      </c>
      <c r="P22" s="188" t="s">
        <v>363</v>
      </c>
      <c r="Q22" s="188" t="s">
        <v>364</v>
      </c>
      <c r="R22" s="188" t="s">
        <v>365</v>
      </c>
      <c r="S22" s="188" t="s">
        <v>366</v>
      </c>
      <c r="T22" s="1288" t="s">
        <v>367</v>
      </c>
      <c r="U22" s="508"/>
    </row>
    <row r="23" spans="1:22" s="182" customFormat="1" ht="28.5" customHeight="1" thickBot="1" x14ac:dyDescent="0.3">
      <c r="A23" s="1280"/>
      <c r="B23" s="1282"/>
      <c r="C23" s="1282"/>
      <c r="D23" s="189" t="s">
        <v>368</v>
      </c>
      <c r="E23" s="189" t="s">
        <v>369</v>
      </c>
      <c r="F23" s="189" t="s">
        <v>370</v>
      </c>
      <c r="G23" s="189" t="s">
        <v>370</v>
      </c>
      <c r="H23" s="189" t="s">
        <v>395</v>
      </c>
      <c r="I23" s="189" t="s">
        <v>396</v>
      </c>
      <c r="J23" s="189" t="s">
        <v>371</v>
      </c>
      <c r="K23" s="189" t="s">
        <v>372</v>
      </c>
      <c r="L23" s="189" t="s">
        <v>373</v>
      </c>
      <c r="M23" s="189" t="s">
        <v>372</v>
      </c>
      <c r="N23" s="189" t="s">
        <v>374</v>
      </c>
      <c r="O23" s="189" t="s">
        <v>341</v>
      </c>
      <c r="P23" s="189" t="s">
        <v>375</v>
      </c>
      <c r="Q23" s="189" t="s">
        <v>376</v>
      </c>
      <c r="R23" s="189" t="s">
        <v>377</v>
      </c>
      <c r="S23" s="189" t="s">
        <v>377</v>
      </c>
      <c r="T23" s="1289"/>
      <c r="U23" s="508"/>
    </row>
    <row r="24" spans="1:22" ht="15" customHeight="1" x14ac:dyDescent="0.25">
      <c r="A24" s="1283" t="str">
        <f>B18</f>
        <v>urb.d.3</v>
      </c>
      <c r="B24" s="190">
        <v>1</v>
      </c>
      <c r="C24" s="208"/>
      <c r="D24" s="134"/>
      <c r="E24" s="134"/>
      <c r="F24" s="208"/>
      <c r="G24" s="510"/>
      <c r="H24" s="135"/>
      <c r="I24" s="511"/>
      <c r="J24" s="512"/>
      <c r="K24" s="513"/>
      <c r="L24" s="511"/>
      <c r="M24" s="513"/>
      <c r="N24" s="164"/>
      <c r="O24" s="164"/>
      <c r="P24" s="511"/>
      <c r="Q24" s="511"/>
      <c r="R24" s="511"/>
      <c r="S24" s="511"/>
      <c r="T24" s="514"/>
      <c r="U24" s="507"/>
    </row>
    <row r="25" spans="1:22" x14ac:dyDescent="0.25">
      <c r="A25" s="1283"/>
      <c r="B25" s="191">
        <v>2</v>
      </c>
      <c r="C25" s="133"/>
      <c r="D25" s="127"/>
      <c r="E25" s="127"/>
      <c r="F25" s="133"/>
      <c r="G25" s="515"/>
      <c r="H25" s="133"/>
      <c r="I25" s="495"/>
      <c r="J25" s="516"/>
      <c r="K25" s="517"/>
      <c r="L25" s="495"/>
      <c r="M25" s="517"/>
      <c r="N25" s="155"/>
      <c r="O25" s="155"/>
      <c r="P25" s="495"/>
      <c r="Q25" s="495" t="s">
        <v>378</v>
      </c>
      <c r="R25" s="495"/>
      <c r="S25" s="495"/>
      <c r="T25" s="518"/>
      <c r="U25" s="507"/>
    </row>
    <row r="26" spans="1:22" x14ac:dyDescent="0.25">
      <c r="A26" s="1283"/>
      <c r="B26" s="191">
        <v>3</v>
      </c>
      <c r="C26" s="133"/>
      <c r="D26" s="127"/>
      <c r="E26" s="127"/>
      <c r="F26" s="133"/>
      <c r="G26" s="515"/>
      <c r="H26" s="133"/>
      <c r="I26" s="495"/>
      <c r="J26" s="516"/>
      <c r="K26" s="517"/>
      <c r="L26" s="495"/>
      <c r="M26" s="517"/>
      <c r="N26" s="155"/>
      <c r="O26" s="155"/>
      <c r="P26" s="495"/>
      <c r="Q26" s="495"/>
      <c r="R26" s="495"/>
      <c r="S26" s="495"/>
      <c r="T26" s="518"/>
      <c r="U26" s="507"/>
    </row>
    <row r="27" spans="1:22" x14ac:dyDescent="0.25">
      <c r="A27" s="1283"/>
      <c r="B27" s="191">
        <v>4</v>
      </c>
      <c r="C27" s="133"/>
      <c r="D27" s="127"/>
      <c r="E27" s="127"/>
      <c r="F27" s="133"/>
      <c r="G27" s="515"/>
      <c r="H27" s="133"/>
      <c r="I27" s="495"/>
      <c r="J27" s="516"/>
      <c r="K27" s="517"/>
      <c r="L27" s="495"/>
      <c r="M27" s="517"/>
      <c r="N27" s="155"/>
      <c r="O27" s="155"/>
      <c r="P27" s="495"/>
      <c r="Q27" s="495"/>
      <c r="R27" s="495"/>
      <c r="S27" s="495"/>
      <c r="T27" s="518"/>
      <c r="U27" s="507"/>
    </row>
    <row r="28" spans="1:22" x14ac:dyDescent="0.25">
      <c r="A28" s="1283"/>
      <c r="B28" s="191">
        <v>5</v>
      </c>
      <c r="C28" s="133"/>
      <c r="D28" s="127"/>
      <c r="E28" s="127"/>
      <c r="F28" s="133"/>
      <c r="G28" s="515"/>
      <c r="H28" s="133"/>
      <c r="I28" s="495"/>
      <c r="J28" s="516"/>
      <c r="K28" s="517"/>
      <c r="L28" s="495"/>
      <c r="M28" s="517"/>
      <c r="N28" s="155"/>
      <c r="O28" s="155"/>
      <c r="P28" s="495"/>
      <c r="Q28" s="495"/>
      <c r="R28" s="495"/>
      <c r="S28" s="495"/>
      <c r="T28" s="518"/>
      <c r="U28" s="507"/>
    </row>
    <row r="29" spans="1:22" x14ac:dyDescent="0.25">
      <c r="A29" s="1283"/>
      <c r="B29" s="191">
        <v>6</v>
      </c>
      <c r="C29" s="133"/>
      <c r="D29" s="127"/>
      <c r="E29" s="127"/>
      <c r="F29" s="133"/>
      <c r="G29" s="515"/>
      <c r="H29" s="133"/>
      <c r="I29" s="495"/>
      <c r="J29" s="516"/>
      <c r="K29" s="517"/>
      <c r="L29" s="495"/>
      <c r="M29" s="517"/>
      <c r="N29" s="155"/>
      <c r="O29" s="155"/>
      <c r="P29" s="495"/>
      <c r="Q29" s="495"/>
      <c r="R29" s="495"/>
      <c r="S29" s="495"/>
      <c r="T29" s="518"/>
      <c r="U29" s="507"/>
    </row>
    <row r="30" spans="1:22" x14ac:dyDescent="0.25">
      <c r="A30" s="1283"/>
      <c r="B30" s="191">
        <v>7</v>
      </c>
      <c r="C30" s="133"/>
      <c r="D30" s="127"/>
      <c r="E30" s="127"/>
      <c r="F30" s="133"/>
      <c r="G30" s="515"/>
      <c r="H30" s="133"/>
      <c r="I30" s="495"/>
      <c r="J30" s="516"/>
      <c r="K30" s="517"/>
      <c r="L30" s="495"/>
      <c r="M30" s="517"/>
      <c r="N30" s="155"/>
      <c r="O30" s="155"/>
      <c r="P30" s="495"/>
      <c r="Q30" s="495"/>
      <c r="R30" s="495"/>
      <c r="S30" s="495"/>
      <c r="T30" s="518"/>
      <c r="U30" s="507"/>
    </row>
    <row r="31" spans="1:22" x14ac:dyDescent="0.25">
      <c r="A31" s="1283"/>
      <c r="B31" s="191">
        <v>8</v>
      </c>
      <c r="C31" s="133"/>
      <c r="D31" s="127"/>
      <c r="E31" s="127"/>
      <c r="F31" s="133"/>
      <c r="G31" s="515"/>
      <c r="H31" s="133"/>
      <c r="I31" s="495"/>
      <c r="J31" s="516"/>
      <c r="K31" s="517"/>
      <c r="L31" s="495"/>
      <c r="M31" s="517"/>
      <c r="N31" s="155"/>
      <c r="O31" s="155"/>
      <c r="P31" s="495"/>
      <c r="Q31" s="495"/>
      <c r="R31" s="495"/>
      <c r="S31" s="495"/>
      <c r="T31" s="518"/>
      <c r="U31" s="507"/>
    </row>
    <row r="32" spans="1:22" x14ac:dyDescent="0.25">
      <c r="A32" s="1283"/>
      <c r="B32" s="191">
        <v>9</v>
      </c>
      <c r="C32" s="133"/>
      <c r="D32" s="127"/>
      <c r="E32" s="127"/>
      <c r="F32" s="133"/>
      <c r="G32" s="515"/>
      <c r="H32" s="133"/>
      <c r="I32" s="495"/>
      <c r="J32" s="516"/>
      <c r="K32" s="517"/>
      <c r="L32" s="495"/>
      <c r="M32" s="517"/>
      <c r="N32" s="155"/>
      <c r="O32" s="155"/>
      <c r="P32" s="495"/>
      <c r="Q32" s="495"/>
      <c r="R32" s="495"/>
      <c r="S32" s="495"/>
      <c r="T32" s="518"/>
      <c r="U32" s="507"/>
    </row>
    <row r="33" spans="1:22" ht="15.75" thickBot="1" x14ac:dyDescent="0.3">
      <c r="A33" s="1284"/>
      <c r="B33" s="192">
        <v>10</v>
      </c>
      <c r="C33" s="148"/>
      <c r="D33" s="147"/>
      <c r="E33" s="147"/>
      <c r="F33" s="148"/>
      <c r="G33" s="519"/>
      <c r="H33" s="148"/>
      <c r="I33" s="520"/>
      <c r="J33" s="521"/>
      <c r="K33" s="522"/>
      <c r="L33" s="520"/>
      <c r="M33" s="522"/>
      <c r="N33" s="156"/>
      <c r="O33" s="156"/>
      <c r="P33" s="520"/>
      <c r="Q33" s="520"/>
      <c r="R33" s="520"/>
      <c r="S33" s="520"/>
      <c r="T33" s="523"/>
      <c r="U33" s="507"/>
    </row>
    <row r="34" spans="1:22" ht="27" customHeight="1" thickBot="1" x14ac:dyDescent="0.3">
      <c r="A34" s="654"/>
      <c r="C34" s="655"/>
      <c r="D34" s="656"/>
      <c r="E34" s="484" t="s">
        <v>379</v>
      </c>
      <c r="F34" s="485">
        <f>COUNTA(F24:F33)</f>
        <v>0</v>
      </c>
      <c r="G34" s="486">
        <f>COUNTA(G24:G33)</f>
        <v>0</v>
      </c>
      <c r="H34" s="655"/>
      <c r="I34" s="501"/>
      <c r="J34" s="657"/>
      <c r="K34" s="658"/>
      <c r="L34" s="1096" t="s">
        <v>655</v>
      </c>
      <c r="M34" s="1097"/>
      <c r="N34" s="659">
        <f>SUM(N24:N33)</f>
        <v>0</v>
      </c>
      <c r="O34" s="660">
        <f>SUM(O24:O33)</f>
        <v>0</v>
      </c>
      <c r="P34" s="501"/>
      <c r="Q34" s="501"/>
      <c r="R34" s="501"/>
      <c r="S34" s="574"/>
      <c r="T34" s="574"/>
      <c r="U34" s="507"/>
    </row>
    <row r="35" spans="1:22" ht="27" customHeight="1" x14ac:dyDescent="0.25">
      <c r="A35" s="149"/>
      <c r="B35" s="128"/>
      <c r="C35" s="128"/>
      <c r="D35" s="128"/>
      <c r="H35" s="524"/>
      <c r="I35" s="524"/>
      <c r="J35" s="525"/>
      <c r="K35" s="524"/>
      <c r="L35" s="1098" t="s">
        <v>656</v>
      </c>
      <c r="M35" s="1099"/>
      <c r="N35" s="661">
        <f>SUMIF(M24:M33,"&lt;=31/12/2025",N24:N33)</f>
        <v>0</v>
      </c>
      <c r="O35" s="662">
        <f>SUMIF(M24:M33,"&lt;=31/12/2025",O24:O33)</f>
        <v>0</v>
      </c>
      <c r="P35" s="128"/>
      <c r="R35" s="128"/>
      <c r="S35" s="132"/>
      <c r="T35" s="603"/>
      <c r="U35" s="527"/>
      <c r="V35" s="526"/>
    </row>
    <row r="36" spans="1:22" ht="27" customHeight="1" thickBot="1" x14ac:dyDescent="0.3">
      <c r="A36" s="149"/>
      <c r="L36" s="1100" t="s">
        <v>659</v>
      </c>
      <c r="M36" s="1101"/>
      <c r="N36" s="663">
        <f>SUMIF(M24:M33,"&gt;31/12/2025",N24:N33)</f>
        <v>0</v>
      </c>
      <c r="O36" s="664">
        <f>SUMIF(M24:M33,"&gt;31/12/2025",O24:O33)</f>
        <v>0</v>
      </c>
      <c r="S36" s="785"/>
      <c r="T36" s="558"/>
      <c r="U36" s="507"/>
    </row>
    <row r="37" spans="1:22" ht="15.75" thickBot="1" x14ac:dyDescent="0.3">
      <c r="A37" s="528"/>
      <c r="B37" s="529"/>
      <c r="C37" s="455"/>
      <c r="D37" s="455"/>
      <c r="E37" s="455"/>
      <c r="F37" s="529"/>
      <c r="G37" s="455"/>
      <c r="H37" s="455"/>
      <c r="I37" s="529"/>
      <c r="J37" s="529"/>
      <c r="K37" s="455"/>
      <c r="L37" s="455"/>
      <c r="M37" s="455"/>
      <c r="N37" s="455"/>
      <c r="O37" s="455"/>
      <c r="P37" s="455"/>
      <c r="Q37" s="455"/>
      <c r="R37" s="455"/>
      <c r="S37" s="530"/>
      <c r="T37" s="455"/>
      <c r="U37" s="531"/>
    </row>
    <row r="38" spans="1:22" ht="15.75" thickBot="1" x14ac:dyDescent="0.3">
      <c r="A38" s="502"/>
      <c r="B38" s="503"/>
      <c r="C38" s="504"/>
      <c r="D38" s="504"/>
      <c r="E38" s="504"/>
      <c r="F38" s="503"/>
      <c r="G38" s="504"/>
      <c r="H38" s="504"/>
      <c r="I38" s="503"/>
      <c r="J38" s="503"/>
      <c r="K38" s="504"/>
      <c r="L38" s="504"/>
      <c r="M38" s="504"/>
      <c r="N38" s="504"/>
      <c r="O38" s="504"/>
      <c r="P38" s="504"/>
      <c r="Q38" s="504"/>
      <c r="R38" s="504"/>
      <c r="S38" s="504"/>
      <c r="T38" s="504"/>
      <c r="U38" s="505"/>
    </row>
    <row r="39" spans="1:22" ht="26.45" customHeight="1" thickBot="1" x14ac:dyDescent="0.3">
      <c r="A39" s="185" t="s">
        <v>9</v>
      </c>
      <c r="B39" s="1116" t="s">
        <v>113</v>
      </c>
      <c r="C39" s="1117"/>
      <c r="E39" s="1285" t="s">
        <v>342</v>
      </c>
      <c r="F39" s="1286"/>
      <c r="G39" s="1120">
        <f>VLOOKUP(B39,'Urbano.Piano inv. forn'!$D$173:$AB$202,3,FALSE)</f>
        <v>0</v>
      </c>
      <c r="H39" s="1121"/>
      <c r="I39" s="115"/>
      <c r="J39" s="1285" t="s">
        <v>343</v>
      </c>
      <c r="K39" s="1286"/>
      <c r="L39" s="1120">
        <f>VLOOKUP(B39,'Urbano.Piano inv. forn'!$D$173:$H$202,4,FALSE)</f>
        <v>0</v>
      </c>
      <c r="M39" s="1121"/>
      <c r="O39" s="194" t="s">
        <v>344</v>
      </c>
      <c r="P39" s="506"/>
      <c r="R39" s="193" t="s">
        <v>345</v>
      </c>
      <c r="S39" s="1108"/>
      <c r="T39" s="1109"/>
      <c r="U39" s="507"/>
    </row>
    <row r="40" spans="1:22" ht="15.75" thickBot="1" x14ac:dyDescent="0.3">
      <c r="A40" s="149"/>
      <c r="B40" s="129"/>
      <c r="C40" s="129"/>
      <c r="E40" s="130"/>
      <c r="F40" s="130"/>
      <c r="G40" s="131"/>
      <c r="H40" s="131"/>
      <c r="I40" s="115"/>
      <c r="J40" s="130"/>
      <c r="K40" s="130"/>
      <c r="L40" s="131"/>
      <c r="M40" s="131"/>
      <c r="O40" s="132"/>
      <c r="R40" s="128"/>
      <c r="S40" s="501"/>
      <c r="U40" s="150"/>
    </row>
    <row r="41" spans="1:22" ht="33.75" customHeight="1" thickBot="1" x14ac:dyDescent="0.3">
      <c r="A41" s="1277" t="s">
        <v>346</v>
      </c>
      <c r="B41" s="1278"/>
      <c r="C41" s="1278"/>
      <c r="D41" s="1287"/>
      <c r="E41" s="1105">
        <f>VLOOKUP(B39,'Urbano.Piano inv. forn'!$D$173:$V$202,17,FALSE)</f>
        <v>0</v>
      </c>
      <c r="F41" s="1106"/>
      <c r="G41" s="1106"/>
      <c r="H41" s="1107"/>
      <c r="I41" s="115"/>
      <c r="J41" s="1277" t="s">
        <v>60</v>
      </c>
      <c r="K41" s="1278"/>
      <c r="L41" s="1105">
        <f>VLOOKUP(B39,'Urbano.Piano inv. forn'!$D$173:$V$202,19,FALSE)</f>
        <v>0</v>
      </c>
      <c r="M41" s="1107"/>
      <c r="N41" s="146"/>
      <c r="O41" s="673" t="s">
        <v>347</v>
      </c>
      <c r="P41" s="151">
        <f>L41+E41</f>
        <v>0</v>
      </c>
      <c r="R41" s="193" t="s">
        <v>348</v>
      </c>
      <c r="S41" s="1108"/>
      <c r="T41" s="1109"/>
      <c r="U41" s="150"/>
      <c r="V41" s="501"/>
    </row>
    <row r="42" spans="1:22" ht="15.75" thickBot="1" x14ac:dyDescent="0.3">
      <c r="A42" s="152"/>
      <c r="B42" s="153"/>
      <c r="C42" s="153"/>
      <c r="D42" s="153"/>
      <c r="E42" s="154"/>
      <c r="F42" s="154"/>
      <c r="G42" s="154"/>
      <c r="H42" s="154"/>
      <c r="I42" s="115"/>
      <c r="J42" s="130"/>
      <c r="K42" s="130"/>
      <c r="L42" s="154"/>
      <c r="M42" s="154"/>
      <c r="N42" s="146"/>
      <c r="O42" s="128"/>
      <c r="P42" s="146"/>
      <c r="R42" s="128"/>
      <c r="S42" s="129"/>
      <c r="T42" s="129"/>
      <c r="U42" s="507"/>
    </row>
    <row r="43" spans="1:22" ht="57" customHeight="1" x14ac:dyDescent="0.25">
      <c r="A43" s="1279" t="s">
        <v>349</v>
      </c>
      <c r="B43" s="1281" t="s">
        <v>350</v>
      </c>
      <c r="C43" s="1281" t="s">
        <v>351</v>
      </c>
      <c r="D43" s="186" t="s">
        <v>352</v>
      </c>
      <c r="E43" s="187" t="s">
        <v>353</v>
      </c>
      <c r="F43" s="186" t="s">
        <v>354</v>
      </c>
      <c r="G43" s="186" t="s">
        <v>355</v>
      </c>
      <c r="H43" s="188" t="s">
        <v>312</v>
      </c>
      <c r="I43" s="188" t="s">
        <v>356</v>
      </c>
      <c r="J43" s="188" t="s">
        <v>357</v>
      </c>
      <c r="K43" s="188" t="s">
        <v>358</v>
      </c>
      <c r="L43" s="188" t="s">
        <v>359</v>
      </c>
      <c r="M43" s="188" t="s">
        <v>360</v>
      </c>
      <c r="N43" s="188" t="s">
        <v>361</v>
      </c>
      <c r="O43" s="188" t="s">
        <v>362</v>
      </c>
      <c r="P43" s="188" t="s">
        <v>363</v>
      </c>
      <c r="Q43" s="188" t="s">
        <v>364</v>
      </c>
      <c r="R43" s="188" t="s">
        <v>365</v>
      </c>
      <c r="S43" s="188" t="s">
        <v>366</v>
      </c>
      <c r="T43" s="1288" t="s">
        <v>367</v>
      </c>
      <c r="U43" s="508"/>
    </row>
    <row r="44" spans="1:22" ht="30.75" customHeight="1" thickBot="1" x14ac:dyDescent="0.3">
      <c r="A44" s="1280"/>
      <c r="B44" s="1282"/>
      <c r="C44" s="1282"/>
      <c r="D44" s="189" t="s">
        <v>368</v>
      </c>
      <c r="E44" s="189" t="s">
        <v>369</v>
      </c>
      <c r="F44" s="189" t="s">
        <v>370</v>
      </c>
      <c r="G44" s="189" t="s">
        <v>370</v>
      </c>
      <c r="H44" s="189" t="s">
        <v>395</v>
      </c>
      <c r="I44" s="189" t="s">
        <v>396</v>
      </c>
      <c r="J44" s="189" t="s">
        <v>371</v>
      </c>
      <c r="K44" s="189" t="s">
        <v>372</v>
      </c>
      <c r="L44" s="189" t="s">
        <v>373</v>
      </c>
      <c r="M44" s="189" t="s">
        <v>372</v>
      </c>
      <c r="N44" s="189" t="s">
        <v>374</v>
      </c>
      <c r="O44" s="189" t="s">
        <v>341</v>
      </c>
      <c r="P44" s="189" t="s">
        <v>375</v>
      </c>
      <c r="Q44" s="189" t="s">
        <v>376</v>
      </c>
      <c r="R44" s="189" t="s">
        <v>377</v>
      </c>
      <c r="S44" s="189" t="s">
        <v>377</v>
      </c>
      <c r="T44" s="1289"/>
      <c r="U44" s="508"/>
    </row>
    <row r="45" spans="1:22" x14ac:dyDescent="0.25">
      <c r="A45" s="1283" t="str">
        <f>B39</f>
        <v>urb.d.3</v>
      </c>
      <c r="B45" s="190">
        <v>1</v>
      </c>
      <c r="C45" s="208"/>
      <c r="D45" s="134"/>
      <c r="E45" s="134"/>
      <c r="F45" s="208"/>
      <c r="G45" s="510"/>
      <c r="H45" s="135"/>
      <c r="I45" s="511"/>
      <c r="J45" s="512"/>
      <c r="K45" s="513"/>
      <c r="L45" s="511"/>
      <c r="M45" s="513"/>
      <c r="N45" s="164"/>
      <c r="O45" s="164"/>
      <c r="P45" s="511"/>
      <c r="Q45" s="511"/>
      <c r="R45" s="511"/>
      <c r="S45" s="511"/>
      <c r="T45" s="514"/>
      <c r="U45" s="507"/>
    </row>
    <row r="46" spans="1:22" x14ac:dyDescent="0.25">
      <c r="A46" s="1283"/>
      <c r="B46" s="191">
        <v>2</v>
      </c>
      <c r="C46" s="133"/>
      <c r="D46" s="127"/>
      <c r="E46" s="127"/>
      <c r="F46" s="133"/>
      <c r="G46" s="515"/>
      <c r="H46" s="133"/>
      <c r="I46" s="495"/>
      <c r="J46" s="516"/>
      <c r="K46" s="517"/>
      <c r="L46" s="495"/>
      <c r="M46" s="517"/>
      <c r="N46" s="155"/>
      <c r="O46" s="155"/>
      <c r="P46" s="495"/>
      <c r="Q46" s="495" t="s">
        <v>378</v>
      </c>
      <c r="R46" s="495"/>
      <c r="S46" s="495"/>
      <c r="T46" s="518"/>
      <c r="U46" s="507"/>
    </row>
    <row r="47" spans="1:22" x14ac:dyDescent="0.25">
      <c r="A47" s="1283"/>
      <c r="B47" s="191">
        <v>3</v>
      </c>
      <c r="C47" s="133"/>
      <c r="D47" s="127"/>
      <c r="E47" s="127"/>
      <c r="F47" s="133"/>
      <c r="G47" s="515"/>
      <c r="H47" s="133"/>
      <c r="I47" s="495"/>
      <c r="J47" s="516"/>
      <c r="K47" s="517"/>
      <c r="L47" s="495"/>
      <c r="M47" s="517"/>
      <c r="N47" s="155"/>
      <c r="O47" s="155"/>
      <c r="P47" s="495"/>
      <c r="Q47" s="495"/>
      <c r="R47" s="495"/>
      <c r="S47" s="495"/>
      <c r="T47" s="518"/>
      <c r="U47" s="507"/>
    </row>
    <row r="48" spans="1:22" x14ac:dyDescent="0.25">
      <c r="A48" s="1283"/>
      <c r="B48" s="191">
        <v>4</v>
      </c>
      <c r="C48" s="133"/>
      <c r="D48" s="127"/>
      <c r="E48" s="127"/>
      <c r="F48" s="133"/>
      <c r="G48" s="515"/>
      <c r="H48" s="133"/>
      <c r="I48" s="495"/>
      <c r="J48" s="516"/>
      <c r="K48" s="517"/>
      <c r="L48" s="495"/>
      <c r="M48" s="517"/>
      <c r="N48" s="155"/>
      <c r="O48" s="155"/>
      <c r="P48" s="495"/>
      <c r="Q48" s="495"/>
      <c r="R48" s="495"/>
      <c r="S48" s="495"/>
      <c r="T48" s="518"/>
      <c r="U48" s="507"/>
    </row>
    <row r="49" spans="1:22" x14ac:dyDescent="0.25">
      <c r="A49" s="1283"/>
      <c r="B49" s="191">
        <v>5</v>
      </c>
      <c r="C49" s="133"/>
      <c r="D49" s="127"/>
      <c r="E49" s="127"/>
      <c r="F49" s="133"/>
      <c r="G49" s="515"/>
      <c r="H49" s="133"/>
      <c r="I49" s="495"/>
      <c r="J49" s="516"/>
      <c r="K49" s="517"/>
      <c r="L49" s="495"/>
      <c r="M49" s="517"/>
      <c r="N49" s="155"/>
      <c r="O49" s="155"/>
      <c r="P49" s="495"/>
      <c r="Q49" s="495"/>
      <c r="R49" s="495"/>
      <c r="S49" s="495"/>
      <c r="T49" s="518"/>
      <c r="U49" s="507"/>
    </row>
    <row r="50" spans="1:22" x14ac:dyDescent="0.25">
      <c r="A50" s="1283"/>
      <c r="B50" s="191">
        <v>6</v>
      </c>
      <c r="C50" s="133"/>
      <c r="D50" s="127"/>
      <c r="E50" s="127"/>
      <c r="F50" s="133"/>
      <c r="G50" s="515"/>
      <c r="H50" s="133"/>
      <c r="I50" s="495"/>
      <c r="J50" s="516"/>
      <c r="K50" s="517"/>
      <c r="L50" s="495"/>
      <c r="M50" s="517"/>
      <c r="N50" s="155"/>
      <c r="O50" s="155"/>
      <c r="P50" s="495"/>
      <c r="Q50" s="495"/>
      <c r="R50" s="495"/>
      <c r="S50" s="495"/>
      <c r="T50" s="518"/>
      <c r="U50" s="507"/>
    </row>
    <row r="51" spans="1:22" x14ac:dyDescent="0.25">
      <c r="A51" s="1283"/>
      <c r="B51" s="191">
        <v>7</v>
      </c>
      <c r="C51" s="133"/>
      <c r="D51" s="127"/>
      <c r="E51" s="127"/>
      <c r="F51" s="133"/>
      <c r="G51" s="515"/>
      <c r="H51" s="133"/>
      <c r="I51" s="495"/>
      <c r="J51" s="516"/>
      <c r="K51" s="517"/>
      <c r="L51" s="495"/>
      <c r="M51" s="517"/>
      <c r="N51" s="155"/>
      <c r="O51" s="155"/>
      <c r="P51" s="495"/>
      <c r="Q51" s="495"/>
      <c r="R51" s="495"/>
      <c r="S51" s="495"/>
      <c r="T51" s="518"/>
      <c r="U51" s="507"/>
    </row>
    <row r="52" spans="1:22" x14ac:dyDescent="0.25">
      <c r="A52" s="1283"/>
      <c r="B52" s="191">
        <v>8</v>
      </c>
      <c r="C52" s="133"/>
      <c r="D52" s="127"/>
      <c r="E52" s="127"/>
      <c r="F52" s="133"/>
      <c r="G52" s="515"/>
      <c r="H52" s="133"/>
      <c r="I52" s="495"/>
      <c r="J52" s="516"/>
      <c r="K52" s="517"/>
      <c r="L52" s="495"/>
      <c r="M52" s="517"/>
      <c r="N52" s="155"/>
      <c r="O52" s="155"/>
      <c r="P52" s="495"/>
      <c r="Q52" s="495"/>
      <c r="R52" s="495"/>
      <c r="S52" s="495"/>
      <c r="T52" s="518"/>
      <c r="U52" s="507"/>
    </row>
    <row r="53" spans="1:22" x14ac:dyDescent="0.25">
      <c r="A53" s="1283"/>
      <c r="B53" s="191">
        <v>9</v>
      </c>
      <c r="C53" s="133"/>
      <c r="D53" s="127"/>
      <c r="E53" s="127"/>
      <c r="F53" s="133"/>
      <c r="G53" s="515"/>
      <c r="H53" s="133"/>
      <c r="I53" s="495"/>
      <c r="J53" s="516"/>
      <c r="K53" s="517"/>
      <c r="L53" s="495"/>
      <c r="M53" s="517"/>
      <c r="N53" s="155"/>
      <c r="O53" s="155"/>
      <c r="P53" s="495"/>
      <c r="Q53" s="495"/>
      <c r="R53" s="495"/>
      <c r="S53" s="495"/>
      <c r="T53" s="518"/>
      <c r="U53" s="507"/>
    </row>
    <row r="54" spans="1:22" ht="15.75" thickBot="1" x14ac:dyDescent="0.3">
      <c r="A54" s="1284"/>
      <c r="B54" s="192">
        <v>10</v>
      </c>
      <c r="C54" s="148"/>
      <c r="D54" s="147"/>
      <c r="E54" s="147"/>
      <c r="F54" s="148"/>
      <c r="G54" s="519"/>
      <c r="H54" s="148"/>
      <c r="I54" s="520"/>
      <c r="J54" s="521"/>
      <c r="K54" s="522"/>
      <c r="L54" s="520"/>
      <c r="M54" s="522"/>
      <c r="N54" s="156"/>
      <c r="O54" s="156"/>
      <c r="P54" s="520"/>
      <c r="Q54" s="520"/>
      <c r="R54" s="520"/>
      <c r="S54" s="520"/>
      <c r="T54" s="523"/>
      <c r="U54" s="507"/>
    </row>
    <row r="55" spans="1:22" ht="27" customHeight="1" thickBot="1" x14ac:dyDescent="0.3">
      <c r="A55" s="654"/>
      <c r="C55" s="655"/>
      <c r="D55" s="656"/>
      <c r="E55" s="484" t="s">
        <v>379</v>
      </c>
      <c r="F55" s="485">
        <f>COUNTA(F45:F54)</f>
        <v>0</v>
      </c>
      <c r="G55" s="486">
        <f>COUNTA(G45:G54)</f>
        <v>0</v>
      </c>
      <c r="H55" s="655"/>
      <c r="I55" s="501"/>
      <c r="J55" s="657"/>
      <c r="K55" s="658"/>
      <c r="L55" s="1096" t="s">
        <v>655</v>
      </c>
      <c r="M55" s="1097"/>
      <c r="N55" s="659">
        <f>SUM(N45:N54)</f>
        <v>0</v>
      </c>
      <c r="O55" s="660">
        <f>SUM(O45:O54)</f>
        <v>0</v>
      </c>
      <c r="P55" s="501"/>
      <c r="Q55" s="501"/>
      <c r="R55" s="501"/>
      <c r="S55" s="574"/>
      <c r="T55" s="574"/>
      <c r="U55" s="507"/>
    </row>
    <row r="56" spans="1:22" ht="27" customHeight="1" x14ac:dyDescent="0.25">
      <c r="A56" s="149"/>
      <c r="B56" s="128"/>
      <c r="C56" s="128"/>
      <c r="D56" s="128"/>
      <c r="H56" s="524"/>
      <c r="I56" s="524"/>
      <c r="J56" s="525"/>
      <c r="K56" s="524"/>
      <c r="L56" s="1098" t="s">
        <v>656</v>
      </c>
      <c r="M56" s="1099"/>
      <c r="N56" s="661">
        <f>SUMIF(M45:M54,"&lt;=31/12/2025",N45:N54)</f>
        <v>0</v>
      </c>
      <c r="O56" s="662">
        <f>SUMIF(M45:M54,"&lt;=31/12/2025",O45:O54)</f>
        <v>0</v>
      </c>
      <c r="P56" s="128"/>
      <c r="R56" s="128"/>
      <c r="S56" s="132"/>
      <c r="T56" s="603"/>
      <c r="U56" s="527"/>
      <c r="V56" s="526"/>
    </row>
    <row r="57" spans="1:22" ht="27" customHeight="1" thickBot="1" x14ac:dyDescent="0.3">
      <c r="A57" s="149"/>
      <c r="L57" s="1100" t="s">
        <v>660</v>
      </c>
      <c r="M57" s="1101"/>
      <c r="N57" s="663">
        <f>SUMIF(M45:M54,"&gt;31/12/2025",N45:N54)</f>
        <v>0</v>
      </c>
      <c r="O57" s="664">
        <f>SUMIF(M45:M54,"&gt;31/12/2025",O45:O54)</f>
        <v>0</v>
      </c>
      <c r="S57" s="785"/>
      <c r="T57" s="558"/>
      <c r="U57" s="507"/>
    </row>
    <row r="58" spans="1:22" ht="15.75" thickBot="1" x14ac:dyDescent="0.3">
      <c r="A58" s="528"/>
      <c r="B58" s="529"/>
      <c r="C58" s="455"/>
      <c r="D58" s="455"/>
      <c r="E58" s="455"/>
      <c r="F58" s="529"/>
      <c r="G58" s="455"/>
      <c r="H58" s="455"/>
      <c r="I58" s="529"/>
      <c r="J58" s="529"/>
      <c r="K58" s="455"/>
      <c r="L58" s="455"/>
      <c r="M58" s="455"/>
      <c r="N58" s="455"/>
      <c r="O58" s="455"/>
      <c r="P58" s="455"/>
      <c r="Q58" s="455"/>
      <c r="R58" s="455"/>
      <c r="S58" s="530"/>
      <c r="T58" s="455"/>
      <c r="U58" s="531"/>
    </row>
    <row r="59" spans="1:22" ht="15.75" thickBot="1" x14ac:dyDescent="0.3">
      <c r="A59" s="502"/>
      <c r="B59" s="503"/>
      <c r="C59" s="504"/>
      <c r="D59" s="504"/>
      <c r="E59" s="504"/>
      <c r="F59" s="503"/>
      <c r="G59" s="504"/>
      <c r="H59" s="504"/>
      <c r="I59" s="503"/>
      <c r="J59" s="503"/>
      <c r="K59" s="504"/>
      <c r="L59" s="504"/>
      <c r="M59" s="504"/>
      <c r="N59" s="504"/>
      <c r="O59" s="504"/>
      <c r="P59" s="504"/>
      <c r="Q59" s="504"/>
      <c r="R59" s="504"/>
      <c r="S59" s="504"/>
      <c r="T59" s="504"/>
      <c r="U59" s="505"/>
    </row>
    <row r="60" spans="1:22" ht="33" customHeight="1" thickBot="1" x14ac:dyDescent="0.3">
      <c r="A60" s="185" t="s">
        <v>9</v>
      </c>
      <c r="B60" s="1116" t="s">
        <v>113</v>
      </c>
      <c r="C60" s="1117"/>
      <c r="E60" s="1285" t="s">
        <v>342</v>
      </c>
      <c r="F60" s="1286"/>
      <c r="G60" s="1120">
        <f>VLOOKUP(B60,'Urbano.Piano inv. forn'!$D$173:$AB$202,3,FALSE)</f>
        <v>0</v>
      </c>
      <c r="H60" s="1121"/>
      <c r="I60" s="115"/>
      <c r="J60" s="1285" t="s">
        <v>343</v>
      </c>
      <c r="K60" s="1286"/>
      <c r="L60" s="1120">
        <f>VLOOKUP(B60,'Urbano.Piano inv. forn'!$D$173:$H$202,4,FALSE)</f>
        <v>0</v>
      </c>
      <c r="M60" s="1121"/>
      <c r="O60" s="194" t="s">
        <v>344</v>
      </c>
      <c r="P60" s="506"/>
      <c r="R60" s="193" t="s">
        <v>345</v>
      </c>
      <c r="S60" s="1108"/>
      <c r="T60" s="1109"/>
      <c r="U60" s="507"/>
    </row>
    <row r="61" spans="1:22" ht="15.75" thickBot="1" x14ac:dyDescent="0.3">
      <c r="A61" s="149"/>
      <c r="B61" s="129"/>
      <c r="C61" s="129"/>
      <c r="E61" s="130"/>
      <c r="F61" s="130"/>
      <c r="G61" s="131"/>
      <c r="H61" s="131"/>
      <c r="I61" s="115"/>
      <c r="J61" s="130"/>
      <c r="K61" s="130"/>
      <c r="L61" s="131"/>
      <c r="M61" s="131"/>
      <c r="O61" s="132"/>
      <c r="R61" s="128"/>
      <c r="S61" s="501"/>
      <c r="U61" s="150"/>
    </row>
    <row r="62" spans="1:22" ht="33.75" customHeight="1" thickBot="1" x14ac:dyDescent="0.3">
      <c r="A62" s="1277" t="s">
        <v>346</v>
      </c>
      <c r="B62" s="1278"/>
      <c r="C62" s="1278"/>
      <c r="D62" s="1287"/>
      <c r="E62" s="1105">
        <f>VLOOKUP(B60,'Urbano.Piano inv. forn'!$D$173:$V$202,17,FALSE)</f>
        <v>0</v>
      </c>
      <c r="F62" s="1106"/>
      <c r="G62" s="1106"/>
      <c r="H62" s="1107"/>
      <c r="I62" s="115"/>
      <c r="J62" s="1277" t="s">
        <v>60</v>
      </c>
      <c r="K62" s="1278"/>
      <c r="L62" s="1105">
        <f>VLOOKUP(B60,'Urbano.Piano inv. forn'!$D$173:$V$202,19,FALSE)</f>
        <v>0</v>
      </c>
      <c r="M62" s="1107"/>
      <c r="N62" s="146"/>
      <c r="O62" s="673" t="s">
        <v>347</v>
      </c>
      <c r="P62" s="151">
        <f>L62+E62</f>
        <v>0</v>
      </c>
      <c r="R62" s="193" t="s">
        <v>348</v>
      </c>
      <c r="S62" s="1108"/>
      <c r="T62" s="1109"/>
      <c r="U62" s="150"/>
      <c r="V62" s="501"/>
    </row>
    <row r="63" spans="1:22" ht="15.75" thickBot="1" x14ac:dyDescent="0.3">
      <c r="A63" s="152"/>
      <c r="B63" s="153"/>
      <c r="C63" s="153"/>
      <c r="D63" s="153"/>
      <c r="E63" s="154"/>
      <c r="F63" s="154"/>
      <c r="G63" s="154"/>
      <c r="H63" s="154"/>
      <c r="I63" s="115"/>
      <c r="J63" s="130"/>
      <c r="K63" s="130"/>
      <c r="L63" s="154"/>
      <c r="M63" s="154"/>
      <c r="N63" s="146"/>
      <c r="O63" s="128"/>
      <c r="P63" s="146"/>
      <c r="R63" s="128"/>
      <c r="S63" s="129"/>
      <c r="T63" s="129"/>
      <c r="U63" s="507"/>
    </row>
    <row r="64" spans="1:22" ht="60" x14ac:dyDescent="0.25">
      <c r="A64" s="1279" t="s">
        <v>349</v>
      </c>
      <c r="B64" s="1281" t="s">
        <v>350</v>
      </c>
      <c r="C64" s="1281" t="s">
        <v>351</v>
      </c>
      <c r="D64" s="186" t="s">
        <v>352</v>
      </c>
      <c r="E64" s="187" t="s">
        <v>353</v>
      </c>
      <c r="F64" s="186" t="s">
        <v>354</v>
      </c>
      <c r="G64" s="186" t="s">
        <v>355</v>
      </c>
      <c r="H64" s="188" t="s">
        <v>312</v>
      </c>
      <c r="I64" s="188" t="s">
        <v>356</v>
      </c>
      <c r="J64" s="188" t="s">
        <v>357</v>
      </c>
      <c r="K64" s="188" t="s">
        <v>358</v>
      </c>
      <c r="L64" s="188" t="s">
        <v>359</v>
      </c>
      <c r="M64" s="188" t="s">
        <v>360</v>
      </c>
      <c r="N64" s="188" t="s">
        <v>361</v>
      </c>
      <c r="O64" s="188" t="s">
        <v>362</v>
      </c>
      <c r="P64" s="188" t="s">
        <v>363</v>
      </c>
      <c r="Q64" s="188" t="s">
        <v>364</v>
      </c>
      <c r="R64" s="188" t="s">
        <v>365</v>
      </c>
      <c r="S64" s="188" t="s">
        <v>366</v>
      </c>
      <c r="T64" s="1288" t="s">
        <v>367</v>
      </c>
      <c r="U64" s="508"/>
    </row>
    <row r="65" spans="1:22" ht="24.75" thickBot="1" x14ac:dyDescent="0.3">
      <c r="A65" s="1280"/>
      <c r="B65" s="1282"/>
      <c r="C65" s="1282"/>
      <c r="D65" s="189" t="s">
        <v>368</v>
      </c>
      <c r="E65" s="189" t="s">
        <v>369</v>
      </c>
      <c r="F65" s="189" t="s">
        <v>370</v>
      </c>
      <c r="G65" s="189" t="s">
        <v>370</v>
      </c>
      <c r="H65" s="189" t="s">
        <v>395</v>
      </c>
      <c r="I65" s="189" t="s">
        <v>396</v>
      </c>
      <c r="J65" s="189" t="s">
        <v>371</v>
      </c>
      <c r="K65" s="189" t="s">
        <v>372</v>
      </c>
      <c r="L65" s="189" t="s">
        <v>373</v>
      </c>
      <c r="M65" s="189" t="s">
        <v>372</v>
      </c>
      <c r="N65" s="189" t="s">
        <v>374</v>
      </c>
      <c r="O65" s="189" t="s">
        <v>341</v>
      </c>
      <c r="P65" s="189" t="s">
        <v>375</v>
      </c>
      <c r="Q65" s="189" t="s">
        <v>376</v>
      </c>
      <c r="R65" s="189" t="s">
        <v>377</v>
      </c>
      <c r="S65" s="189" t="s">
        <v>377</v>
      </c>
      <c r="T65" s="1289"/>
      <c r="U65" s="508"/>
    </row>
    <row r="66" spans="1:22" x14ac:dyDescent="0.25">
      <c r="A66" s="1283" t="str">
        <f>B60</f>
        <v>urb.d.3</v>
      </c>
      <c r="B66" s="190">
        <v>1</v>
      </c>
      <c r="C66" s="208"/>
      <c r="D66" s="134"/>
      <c r="E66" s="134"/>
      <c r="F66" s="208"/>
      <c r="G66" s="510"/>
      <c r="H66" s="135"/>
      <c r="I66" s="511"/>
      <c r="J66" s="512"/>
      <c r="K66" s="513"/>
      <c r="L66" s="511"/>
      <c r="M66" s="513"/>
      <c r="N66" s="164"/>
      <c r="O66" s="164"/>
      <c r="P66" s="511"/>
      <c r="Q66" s="511"/>
      <c r="R66" s="511"/>
      <c r="S66" s="511"/>
      <c r="T66" s="514"/>
      <c r="U66" s="507"/>
    </row>
    <row r="67" spans="1:22" x14ac:dyDescent="0.25">
      <c r="A67" s="1283"/>
      <c r="B67" s="191">
        <v>2</v>
      </c>
      <c r="C67" s="133"/>
      <c r="D67" s="127"/>
      <c r="E67" s="127"/>
      <c r="F67" s="133"/>
      <c r="G67" s="515"/>
      <c r="H67" s="133"/>
      <c r="I67" s="495"/>
      <c r="J67" s="516"/>
      <c r="K67" s="517"/>
      <c r="L67" s="495"/>
      <c r="M67" s="517"/>
      <c r="N67" s="155"/>
      <c r="O67" s="155"/>
      <c r="P67" s="495"/>
      <c r="Q67" s="495" t="s">
        <v>378</v>
      </c>
      <c r="R67" s="495"/>
      <c r="S67" s="495"/>
      <c r="T67" s="518"/>
      <c r="U67" s="507"/>
    </row>
    <row r="68" spans="1:22" x14ac:dyDescent="0.25">
      <c r="A68" s="1283"/>
      <c r="B68" s="191">
        <v>3</v>
      </c>
      <c r="C68" s="133"/>
      <c r="D68" s="127"/>
      <c r="E68" s="127"/>
      <c r="F68" s="133"/>
      <c r="G68" s="515"/>
      <c r="H68" s="133"/>
      <c r="I68" s="495"/>
      <c r="J68" s="516"/>
      <c r="K68" s="517"/>
      <c r="L68" s="495"/>
      <c r="M68" s="517"/>
      <c r="N68" s="155"/>
      <c r="O68" s="155"/>
      <c r="P68" s="495"/>
      <c r="Q68" s="495"/>
      <c r="R68" s="495"/>
      <c r="S68" s="495"/>
      <c r="T68" s="518"/>
      <c r="U68" s="507"/>
    </row>
    <row r="69" spans="1:22" x14ac:dyDescent="0.25">
      <c r="A69" s="1283"/>
      <c r="B69" s="191">
        <v>4</v>
      </c>
      <c r="C69" s="133"/>
      <c r="D69" s="127"/>
      <c r="E69" s="127"/>
      <c r="F69" s="133"/>
      <c r="G69" s="515"/>
      <c r="H69" s="133"/>
      <c r="I69" s="495"/>
      <c r="J69" s="516"/>
      <c r="K69" s="517"/>
      <c r="L69" s="495"/>
      <c r="M69" s="517"/>
      <c r="N69" s="155"/>
      <c r="O69" s="155"/>
      <c r="P69" s="495"/>
      <c r="Q69" s="495"/>
      <c r="R69" s="495"/>
      <c r="S69" s="495"/>
      <c r="T69" s="518"/>
      <c r="U69" s="507"/>
    </row>
    <row r="70" spans="1:22" x14ac:dyDescent="0.25">
      <c r="A70" s="1283"/>
      <c r="B70" s="191">
        <v>5</v>
      </c>
      <c r="C70" s="133"/>
      <c r="D70" s="127"/>
      <c r="E70" s="127"/>
      <c r="F70" s="133"/>
      <c r="G70" s="515"/>
      <c r="H70" s="133"/>
      <c r="I70" s="495"/>
      <c r="J70" s="516"/>
      <c r="K70" s="517"/>
      <c r="L70" s="495"/>
      <c r="M70" s="517"/>
      <c r="N70" s="155"/>
      <c r="O70" s="155"/>
      <c r="P70" s="495"/>
      <c r="Q70" s="495"/>
      <c r="R70" s="495"/>
      <c r="S70" s="495"/>
      <c r="T70" s="518"/>
      <c r="U70" s="507"/>
    </row>
    <row r="71" spans="1:22" x14ac:dyDescent="0.25">
      <c r="A71" s="1283"/>
      <c r="B71" s="191">
        <v>6</v>
      </c>
      <c r="C71" s="133"/>
      <c r="D71" s="127"/>
      <c r="E71" s="127"/>
      <c r="F71" s="133"/>
      <c r="G71" s="515"/>
      <c r="H71" s="133"/>
      <c r="I71" s="495"/>
      <c r="J71" s="516"/>
      <c r="K71" s="517"/>
      <c r="L71" s="495"/>
      <c r="M71" s="517"/>
      <c r="N71" s="155"/>
      <c r="O71" s="155"/>
      <c r="P71" s="495"/>
      <c r="Q71" s="495"/>
      <c r="R71" s="495"/>
      <c r="S71" s="495"/>
      <c r="T71" s="518"/>
      <c r="U71" s="507"/>
    </row>
    <row r="72" spans="1:22" x14ac:dyDescent="0.25">
      <c r="A72" s="1283"/>
      <c r="B72" s="191">
        <v>7</v>
      </c>
      <c r="C72" s="133"/>
      <c r="D72" s="127"/>
      <c r="E72" s="127"/>
      <c r="F72" s="133"/>
      <c r="G72" s="515"/>
      <c r="H72" s="133"/>
      <c r="I72" s="495"/>
      <c r="J72" s="516"/>
      <c r="K72" s="517"/>
      <c r="L72" s="495"/>
      <c r="M72" s="517"/>
      <c r="N72" s="155"/>
      <c r="O72" s="155"/>
      <c r="P72" s="495"/>
      <c r="Q72" s="495"/>
      <c r="R72" s="495"/>
      <c r="S72" s="495"/>
      <c r="T72" s="518"/>
      <c r="U72" s="507"/>
    </row>
    <row r="73" spans="1:22" x14ac:dyDescent="0.25">
      <c r="A73" s="1283"/>
      <c r="B73" s="191">
        <v>8</v>
      </c>
      <c r="C73" s="133"/>
      <c r="D73" s="127"/>
      <c r="E73" s="127"/>
      <c r="F73" s="133"/>
      <c r="G73" s="515"/>
      <c r="H73" s="133"/>
      <c r="I73" s="495"/>
      <c r="J73" s="516"/>
      <c r="K73" s="517"/>
      <c r="L73" s="495"/>
      <c r="M73" s="517"/>
      <c r="N73" s="155"/>
      <c r="O73" s="155"/>
      <c r="P73" s="495"/>
      <c r="Q73" s="495"/>
      <c r="R73" s="495"/>
      <c r="S73" s="495"/>
      <c r="T73" s="518"/>
      <c r="U73" s="507"/>
    </row>
    <row r="74" spans="1:22" x14ac:dyDescent="0.25">
      <c r="A74" s="1283"/>
      <c r="B74" s="191">
        <v>9</v>
      </c>
      <c r="C74" s="133"/>
      <c r="D74" s="127"/>
      <c r="E74" s="127"/>
      <c r="F74" s="133"/>
      <c r="G74" s="515"/>
      <c r="H74" s="133"/>
      <c r="I74" s="495"/>
      <c r="J74" s="516"/>
      <c r="K74" s="517"/>
      <c r="L74" s="495"/>
      <c r="M74" s="517"/>
      <c r="N74" s="155"/>
      <c r="O74" s="155"/>
      <c r="P74" s="495"/>
      <c r="Q74" s="495"/>
      <c r="R74" s="495"/>
      <c r="S74" s="495"/>
      <c r="T74" s="518"/>
      <c r="U74" s="507"/>
    </row>
    <row r="75" spans="1:22" ht="15.75" thickBot="1" x14ac:dyDescent="0.3">
      <c r="A75" s="1284"/>
      <c r="B75" s="192">
        <v>10</v>
      </c>
      <c r="C75" s="148"/>
      <c r="D75" s="147"/>
      <c r="E75" s="147"/>
      <c r="F75" s="148"/>
      <c r="G75" s="519"/>
      <c r="H75" s="148"/>
      <c r="I75" s="520"/>
      <c r="J75" s="521"/>
      <c r="K75" s="522"/>
      <c r="L75" s="520"/>
      <c r="M75" s="522"/>
      <c r="N75" s="156"/>
      <c r="O75" s="156"/>
      <c r="P75" s="520"/>
      <c r="Q75" s="520"/>
      <c r="R75" s="520"/>
      <c r="S75" s="520"/>
      <c r="T75" s="523"/>
      <c r="U75" s="507"/>
    </row>
    <row r="76" spans="1:22" ht="27" customHeight="1" thickBot="1" x14ac:dyDescent="0.3">
      <c r="A76" s="654"/>
      <c r="C76" s="655"/>
      <c r="D76" s="656"/>
      <c r="E76" s="484" t="s">
        <v>379</v>
      </c>
      <c r="F76" s="485">
        <f>COUNTA(F66:F75)</f>
        <v>0</v>
      </c>
      <c r="G76" s="486">
        <f>COUNTA(G66:G75)</f>
        <v>0</v>
      </c>
      <c r="H76" s="655"/>
      <c r="I76" s="501"/>
      <c r="J76" s="657"/>
      <c r="K76" s="658"/>
      <c r="L76" s="1096" t="s">
        <v>655</v>
      </c>
      <c r="M76" s="1097"/>
      <c r="N76" s="659">
        <f>SUM(N66:N75)</f>
        <v>0</v>
      </c>
      <c r="O76" s="660">
        <f>SUM(O66:O75)</f>
        <v>0</v>
      </c>
      <c r="P76" s="501"/>
      <c r="Q76" s="501"/>
      <c r="R76" s="501"/>
      <c r="S76" s="574"/>
      <c r="T76" s="574"/>
      <c r="U76" s="507"/>
    </row>
    <row r="77" spans="1:22" ht="27" customHeight="1" x14ac:dyDescent="0.25">
      <c r="A77" s="149"/>
      <c r="B77" s="128"/>
      <c r="C77" s="128"/>
      <c r="D77" s="128"/>
      <c r="H77" s="524"/>
      <c r="I77" s="524"/>
      <c r="J77" s="525"/>
      <c r="K77" s="524"/>
      <c r="L77" s="1098" t="s">
        <v>656</v>
      </c>
      <c r="M77" s="1099"/>
      <c r="N77" s="661">
        <f>SUMIF(M66:M75,"&lt;=31/12/2025",N66:N75)</f>
        <v>0</v>
      </c>
      <c r="O77" s="662">
        <f>SUMIF(M66:M75,"&lt;=31/12/2025",O66:O75)</f>
        <v>0</v>
      </c>
      <c r="P77" s="128"/>
      <c r="R77" s="128"/>
      <c r="S77" s="132"/>
      <c r="T77" s="603"/>
      <c r="U77" s="527"/>
      <c r="V77" s="526"/>
    </row>
    <row r="78" spans="1:22" ht="27" customHeight="1" thickBot="1" x14ac:dyDescent="0.3">
      <c r="A78" s="149"/>
      <c r="L78" s="1100" t="s">
        <v>660</v>
      </c>
      <c r="M78" s="1101"/>
      <c r="N78" s="663">
        <f>SUMIF(M66:M75,"&gt;31/12/2025",N66:N75)</f>
        <v>0</v>
      </c>
      <c r="O78" s="664">
        <f>SUMIF(M66:M75,"&gt;31/12/2025",O66:O75)</f>
        <v>0</v>
      </c>
      <c r="S78" s="785"/>
      <c r="T78" s="558"/>
      <c r="U78" s="507"/>
    </row>
    <row r="79" spans="1:22" ht="15.75" thickBot="1" x14ac:dyDescent="0.3">
      <c r="A79" s="528"/>
      <c r="B79" s="529"/>
      <c r="C79" s="455"/>
      <c r="D79" s="455"/>
      <c r="E79" s="455"/>
      <c r="F79" s="529"/>
      <c r="G79" s="455"/>
      <c r="H79" s="455"/>
      <c r="I79" s="529"/>
      <c r="J79" s="529"/>
      <c r="K79" s="455"/>
      <c r="L79" s="455"/>
      <c r="M79" s="455"/>
      <c r="N79" s="455"/>
      <c r="O79" s="455"/>
      <c r="P79" s="455"/>
      <c r="Q79" s="455"/>
      <c r="R79" s="455"/>
      <c r="S79" s="530"/>
      <c r="T79" s="455"/>
      <c r="U79" s="531"/>
    </row>
    <row r="80" spans="1:22" ht="15.75" thickBot="1" x14ac:dyDescent="0.3">
      <c r="A80" s="502"/>
      <c r="B80" s="503"/>
      <c r="C80" s="504"/>
      <c r="D80" s="504"/>
      <c r="E80" s="504"/>
      <c r="F80" s="503"/>
      <c r="G80" s="504"/>
      <c r="H80" s="504"/>
      <c r="I80" s="503"/>
      <c r="J80" s="503"/>
      <c r="K80" s="504"/>
      <c r="L80" s="504"/>
      <c r="M80" s="504"/>
      <c r="N80" s="504"/>
      <c r="O80" s="504"/>
      <c r="P80" s="504"/>
      <c r="Q80" s="504"/>
      <c r="R80" s="504"/>
      <c r="S80" s="504"/>
      <c r="T80" s="504"/>
      <c r="U80" s="505"/>
    </row>
    <row r="81" spans="1:22" ht="36.950000000000003" customHeight="1" thickBot="1" x14ac:dyDescent="0.3">
      <c r="A81" s="185" t="s">
        <v>9</v>
      </c>
      <c r="B81" s="1116" t="s">
        <v>113</v>
      </c>
      <c r="C81" s="1117"/>
      <c r="E81" s="1285" t="s">
        <v>342</v>
      </c>
      <c r="F81" s="1286"/>
      <c r="G81" s="1120">
        <f>VLOOKUP(B81,'Urbano.Piano inv. forn'!$D$173:$AB$202,3,FALSE)</f>
        <v>0</v>
      </c>
      <c r="H81" s="1121"/>
      <c r="I81" s="115"/>
      <c r="J81" s="1285" t="s">
        <v>343</v>
      </c>
      <c r="K81" s="1286"/>
      <c r="L81" s="1120">
        <f>VLOOKUP(B81,'Urbano.Piano inv. forn'!$D$173:$H$202,4,FALSE)</f>
        <v>0</v>
      </c>
      <c r="M81" s="1121"/>
      <c r="O81" s="194" t="s">
        <v>344</v>
      </c>
      <c r="P81" s="506"/>
      <c r="R81" s="193" t="s">
        <v>345</v>
      </c>
      <c r="S81" s="1108"/>
      <c r="T81" s="1109"/>
      <c r="U81" s="507"/>
    </row>
    <row r="82" spans="1:22" ht="15.75" thickBot="1" x14ac:dyDescent="0.3">
      <c r="A82" s="149"/>
      <c r="B82" s="129"/>
      <c r="C82" s="129"/>
      <c r="E82" s="130"/>
      <c r="F82" s="130"/>
      <c r="G82" s="131"/>
      <c r="H82" s="131"/>
      <c r="I82" s="115"/>
      <c r="J82" s="130"/>
      <c r="K82" s="130"/>
      <c r="L82" s="131"/>
      <c r="M82" s="131"/>
      <c r="O82" s="132"/>
      <c r="R82" s="128"/>
      <c r="S82" s="501"/>
      <c r="U82" s="150"/>
    </row>
    <row r="83" spans="1:22" ht="33.75" customHeight="1" thickBot="1" x14ac:dyDescent="0.3">
      <c r="A83" s="1277" t="s">
        <v>346</v>
      </c>
      <c r="B83" s="1278"/>
      <c r="C83" s="1278"/>
      <c r="D83" s="1287"/>
      <c r="E83" s="1105">
        <f>VLOOKUP(B81,'Urbano.Piano inv. forn'!$D$173:$V$202,17,FALSE)</f>
        <v>0</v>
      </c>
      <c r="F83" s="1106"/>
      <c r="G83" s="1106"/>
      <c r="H83" s="1107"/>
      <c r="I83" s="115"/>
      <c r="J83" s="1277" t="s">
        <v>60</v>
      </c>
      <c r="K83" s="1278"/>
      <c r="L83" s="1105">
        <f>VLOOKUP(B81,'Urbano.Piano inv. forn'!$D$173:$V$202,19,FALSE)</f>
        <v>0</v>
      </c>
      <c r="M83" s="1107"/>
      <c r="N83" s="146"/>
      <c r="O83" s="673" t="s">
        <v>347</v>
      </c>
      <c r="P83" s="151">
        <f>L83+E83</f>
        <v>0</v>
      </c>
      <c r="R83" s="193" t="s">
        <v>348</v>
      </c>
      <c r="S83" s="1108"/>
      <c r="T83" s="1109"/>
      <c r="U83" s="150"/>
      <c r="V83" s="501"/>
    </row>
    <row r="84" spans="1:22" ht="15.75" thickBot="1" x14ac:dyDescent="0.3">
      <c r="A84" s="152"/>
      <c r="B84" s="153"/>
      <c r="C84" s="153"/>
      <c r="D84" s="153"/>
      <c r="E84" s="154"/>
      <c r="F84" s="154"/>
      <c r="G84" s="154"/>
      <c r="H84" s="154"/>
      <c r="I84" s="115"/>
      <c r="J84" s="130"/>
      <c r="K84" s="130"/>
      <c r="L84" s="154"/>
      <c r="M84" s="154"/>
      <c r="N84" s="146"/>
      <c r="O84" s="128"/>
      <c r="P84" s="146"/>
      <c r="R84" s="128"/>
      <c r="S84" s="129"/>
      <c r="T84" s="129"/>
      <c r="U84" s="507"/>
    </row>
    <row r="85" spans="1:22" ht="60" x14ac:dyDescent="0.25">
      <c r="A85" s="1279" t="s">
        <v>349</v>
      </c>
      <c r="B85" s="1281" t="s">
        <v>350</v>
      </c>
      <c r="C85" s="1281" t="s">
        <v>351</v>
      </c>
      <c r="D85" s="186" t="s">
        <v>352</v>
      </c>
      <c r="E85" s="187" t="s">
        <v>353</v>
      </c>
      <c r="F85" s="186" t="s">
        <v>354</v>
      </c>
      <c r="G85" s="186" t="s">
        <v>355</v>
      </c>
      <c r="H85" s="188" t="s">
        <v>312</v>
      </c>
      <c r="I85" s="188" t="s">
        <v>356</v>
      </c>
      <c r="J85" s="188" t="s">
        <v>357</v>
      </c>
      <c r="K85" s="188" t="s">
        <v>358</v>
      </c>
      <c r="L85" s="188" t="s">
        <v>359</v>
      </c>
      <c r="M85" s="188" t="s">
        <v>360</v>
      </c>
      <c r="N85" s="188" t="s">
        <v>361</v>
      </c>
      <c r="O85" s="188" t="s">
        <v>362</v>
      </c>
      <c r="P85" s="188" t="s">
        <v>363</v>
      </c>
      <c r="Q85" s="188" t="s">
        <v>364</v>
      </c>
      <c r="R85" s="188" t="s">
        <v>365</v>
      </c>
      <c r="S85" s="188" t="s">
        <v>366</v>
      </c>
      <c r="T85" s="1288" t="s">
        <v>367</v>
      </c>
      <c r="U85" s="508"/>
    </row>
    <row r="86" spans="1:22" ht="24.75" thickBot="1" x14ac:dyDescent="0.3">
      <c r="A86" s="1280"/>
      <c r="B86" s="1282"/>
      <c r="C86" s="1282"/>
      <c r="D86" s="189" t="s">
        <v>368</v>
      </c>
      <c r="E86" s="189" t="s">
        <v>369</v>
      </c>
      <c r="F86" s="189" t="s">
        <v>370</v>
      </c>
      <c r="G86" s="189" t="s">
        <v>370</v>
      </c>
      <c r="H86" s="189" t="s">
        <v>395</v>
      </c>
      <c r="I86" s="189" t="s">
        <v>397</v>
      </c>
      <c r="J86" s="189" t="s">
        <v>371</v>
      </c>
      <c r="K86" s="189" t="s">
        <v>372</v>
      </c>
      <c r="L86" s="189" t="s">
        <v>373</v>
      </c>
      <c r="M86" s="189" t="s">
        <v>372</v>
      </c>
      <c r="N86" s="189" t="s">
        <v>374</v>
      </c>
      <c r="O86" s="189" t="s">
        <v>341</v>
      </c>
      <c r="P86" s="189" t="s">
        <v>375</v>
      </c>
      <c r="Q86" s="189" t="s">
        <v>376</v>
      </c>
      <c r="R86" s="189" t="s">
        <v>377</v>
      </c>
      <c r="S86" s="189" t="s">
        <v>377</v>
      </c>
      <c r="T86" s="1289"/>
      <c r="U86" s="508"/>
    </row>
    <row r="87" spans="1:22" x14ac:dyDescent="0.25">
      <c r="A87" s="1283" t="str">
        <f>B81</f>
        <v>urb.d.3</v>
      </c>
      <c r="B87" s="190">
        <v>1</v>
      </c>
      <c r="C87" s="208"/>
      <c r="D87" s="134"/>
      <c r="E87" s="134"/>
      <c r="F87" s="208"/>
      <c r="G87" s="510"/>
      <c r="H87" s="135"/>
      <c r="I87" s="511"/>
      <c r="J87" s="512"/>
      <c r="K87" s="513"/>
      <c r="L87" s="511"/>
      <c r="M87" s="513"/>
      <c r="N87" s="164"/>
      <c r="O87" s="164"/>
      <c r="P87" s="511"/>
      <c r="Q87" s="511"/>
      <c r="R87" s="511"/>
      <c r="S87" s="511"/>
      <c r="T87" s="514"/>
      <c r="U87" s="507"/>
    </row>
    <row r="88" spans="1:22" x14ac:dyDescent="0.25">
      <c r="A88" s="1283"/>
      <c r="B88" s="191">
        <v>2</v>
      </c>
      <c r="C88" s="133"/>
      <c r="D88" s="127"/>
      <c r="E88" s="127"/>
      <c r="F88" s="133"/>
      <c r="G88" s="515"/>
      <c r="H88" s="133"/>
      <c r="I88" s="495"/>
      <c r="J88" s="516"/>
      <c r="K88" s="517"/>
      <c r="L88" s="495"/>
      <c r="M88" s="517"/>
      <c r="N88" s="155"/>
      <c r="O88" s="155"/>
      <c r="P88" s="495"/>
      <c r="Q88" s="495" t="s">
        <v>378</v>
      </c>
      <c r="R88" s="495"/>
      <c r="S88" s="495"/>
      <c r="T88" s="518"/>
      <c r="U88" s="507"/>
    </row>
    <row r="89" spans="1:22" x14ac:dyDescent="0.25">
      <c r="A89" s="1283"/>
      <c r="B89" s="191">
        <v>3</v>
      </c>
      <c r="C89" s="133"/>
      <c r="D89" s="127"/>
      <c r="E89" s="127"/>
      <c r="F89" s="133"/>
      <c r="G89" s="515"/>
      <c r="H89" s="133"/>
      <c r="I89" s="495"/>
      <c r="J89" s="516"/>
      <c r="K89" s="517"/>
      <c r="L89" s="495"/>
      <c r="M89" s="517"/>
      <c r="N89" s="155"/>
      <c r="O89" s="155"/>
      <c r="P89" s="495"/>
      <c r="Q89" s="495"/>
      <c r="R89" s="495"/>
      <c r="S89" s="495"/>
      <c r="T89" s="518"/>
      <c r="U89" s="507"/>
    </row>
    <row r="90" spans="1:22" x14ac:dyDescent="0.25">
      <c r="A90" s="1283"/>
      <c r="B90" s="191">
        <v>4</v>
      </c>
      <c r="C90" s="133"/>
      <c r="D90" s="127"/>
      <c r="E90" s="127"/>
      <c r="F90" s="133"/>
      <c r="G90" s="515"/>
      <c r="H90" s="133"/>
      <c r="I90" s="495"/>
      <c r="J90" s="516"/>
      <c r="K90" s="517"/>
      <c r="L90" s="495"/>
      <c r="M90" s="517"/>
      <c r="N90" s="155"/>
      <c r="O90" s="155"/>
      <c r="P90" s="495"/>
      <c r="Q90" s="495"/>
      <c r="R90" s="495"/>
      <c r="S90" s="495"/>
      <c r="T90" s="518"/>
      <c r="U90" s="507"/>
    </row>
    <row r="91" spans="1:22" x14ac:dyDescent="0.25">
      <c r="A91" s="1283"/>
      <c r="B91" s="191">
        <v>5</v>
      </c>
      <c r="C91" s="133"/>
      <c r="D91" s="127"/>
      <c r="E91" s="127"/>
      <c r="F91" s="133"/>
      <c r="G91" s="515"/>
      <c r="H91" s="133"/>
      <c r="I91" s="495"/>
      <c r="J91" s="516"/>
      <c r="K91" s="517"/>
      <c r="L91" s="495"/>
      <c r="M91" s="517"/>
      <c r="N91" s="155"/>
      <c r="O91" s="155"/>
      <c r="P91" s="495"/>
      <c r="Q91" s="495"/>
      <c r="R91" s="495"/>
      <c r="S91" s="495"/>
      <c r="T91" s="518"/>
      <c r="U91" s="507"/>
    </row>
    <row r="92" spans="1:22" x14ac:dyDescent="0.25">
      <c r="A92" s="1283"/>
      <c r="B92" s="191">
        <v>6</v>
      </c>
      <c r="C92" s="133"/>
      <c r="D92" s="127"/>
      <c r="E92" s="127"/>
      <c r="F92" s="133"/>
      <c r="G92" s="515"/>
      <c r="H92" s="133"/>
      <c r="I92" s="495"/>
      <c r="J92" s="516"/>
      <c r="K92" s="517"/>
      <c r="L92" s="495"/>
      <c r="M92" s="517"/>
      <c r="N92" s="155"/>
      <c r="O92" s="155"/>
      <c r="P92" s="495"/>
      <c r="Q92" s="495"/>
      <c r="R92" s="495"/>
      <c r="S92" s="495"/>
      <c r="T92" s="518"/>
      <c r="U92" s="507"/>
    </row>
    <row r="93" spans="1:22" x14ac:dyDescent="0.25">
      <c r="A93" s="1283"/>
      <c r="B93" s="191">
        <v>7</v>
      </c>
      <c r="C93" s="133"/>
      <c r="D93" s="127"/>
      <c r="E93" s="127"/>
      <c r="F93" s="133"/>
      <c r="G93" s="515"/>
      <c r="H93" s="133"/>
      <c r="I93" s="495"/>
      <c r="J93" s="516"/>
      <c r="K93" s="517"/>
      <c r="L93" s="495"/>
      <c r="M93" s="517"/>
      <c r="N93" s="155"/>
      <c r="O93" s="155"/>
      <c r="P93" s="495"/>
      <c r="Q93" s="495"/>
      <c r="R93" s="495"/>
      <c r="S93" s="495"/>
      <c r="T93" s="518"/>
      <c r="U93" s="507"/>
    </row>
    <row r="94" spans="1:22" x14ac:dyDescent="0.25">
      <c r="A94" s="1283"/>
      <c r="B94" s="191">
        <v>8</v>
      </c>
      <c r="C94" s="133"/>
      <c r="D94" s="127"/>
      <c r="E94" s="127"/>
      <c r="F94" s="133"/>
      <c r="G94" s="515"/>
      <c r="H94" s="133"/>
      <c r="I94" s="495"/>
      <c r="J94" s="516"/>
      <c r="K94" s="517"/>
      <c r="L94" s="495"/>
      <c r="M94" s="517"/>
      <c r="N94" s="155"/>
      <c r="O94" s="155"/>
      <c r="P94" s="495"/>
      <c r="Q94" s="495"/>
      <c r="R94" s="495"/>
      <c r="S94" s="495"/>
      <c r="T94" s="518"/>
      <c r="U94" s="507"/>
    </row>
    <row r="95" spans="1:22" x14ac:dyDescent="0.25">
      <c r="A95" s="1283"/>
      <c r="B95" s="191">
        <v>9</v>
      </c>
      <c r="C95" s="133"/>
      <c r="D95" s="127"/>
      <c r="E95" s="127"/>
      <c r="F95" s="133"/>
      <c r="G95" s="515"/>
      <c r="H95" s="133"/>
      <c r="I95" s="495"/>
      <c r="J95" s="516"/>
      <c r="K95" s="517"/>
      <c r="L95" s="495"/>
      <c r="M95" s="517"/>
      <c r="N95" s="155"/>
      <c r="O95" s="155"/>
      <c r="P95" s="495"/>
      <c r="Q95" s="495"/>
      <c r="R95" s="495"/>
      <c r="S95" s="495"/>
      <c r="T95" s="518"/>
      <c r="U95" s="507"/>
    </row>
    <row r="96" spans="1:22" ht="15.75" thickBot="1" x14ac:dyDescent="0.3">
      <c r="A96" s="1284"/>
      <c r="B96" s="192">
        <v>10</v>
      </c>
      <c r="C96" s="148"/>
      <c r="D96" s="147"/>
      <c r="E96" s="147"/>
      <c r="F96" s="148"/>
      <c r="G96" s="519"/>
      <c r="H96" s="148"/>
      <c r="I96" s="520"/>
      <c r="J96" s="521"/>
      <c r="K96" s="522"/>
      <c r="L96" s="520"/>
      <c r="M96" s="522"/>
      <c r="N96" s="156"/>
      <c r="O96" s="156"/>
      <c r="P96" s="520"/>
      <c r="Q96" s="520"/>
      <c r="R96" s="520"/>
      <c r="S96" s="520"/>
      <c r="T96" s="523"/>
      <c r="U96" s="507"/>
    </row>
    <row r="97" spans="1:22" ht="27" customHeight="1" thickBot="1" x14ac:dyDescent="0.3">
      <c r="A97" s="654"/>
      <c r="C97" s="655"/>
      <c r="D97" s="656"/>
      <c r="E97" s="484" t="s">
        <v>379</v>
      </c>
      <c r="F97" s="485">
        <f>COUNTA(F87:F96)</f>
        <v>0</v>
      </c>
      <c r="G97" s="486">
        <f>COUNTA(G87:G96)</f>
        <v>0</v>
      </c>
      <c r="H97" s="655"/>
      <c r="I97" s="501"/>
      <c r="J97" s="657"/>
      <c r="K97" s="658"/>
      <c r="L97" s="1096" t="s">
        <v>655</v>
      </c>
      <c r="M97" s="1097"/>
      <c r="N97" s="659">
        <f>SUM(N87:N96)</f>
        <v>0</v>
      </c>
      <c r="O97" s="660">
        <f>SUM(O87:O96)</f>
        <v>0</v>
      </c>
      <c r="P97" s="501"/>
      <c r="Q97" s="501"/>
      <c r="R97" s="501"/>
      <c r="S97" s="574"/>
      <c r="T97" s="574"/>
      <c r="U97" s="507"/>
    </row>
    <row r="98" spans="1:22" ht="27" customHeight="1" x14ac:dyDescent="0.25">
      <c r="A98" s="149"/>
      <c r="B98" s="128"/>
      <c r="C98" s="128"/>
      <c r="D98" s="128"/>
      <c r="H98" s="524"/>
      <c r="I98" s="524"/>
      <c r="J98" s="525"/>
      <c r="K98" s="524"/>
      <c r="L98" s="1098" t="s">
        <v>656</v>
      </c>
      <c r="M98" s="1099"/>
      <c r="N98" s="661">
        <f>SUMIF(M87:M96,"&lt;=31/12/2025",N87:N96)</f>
        <v>0</v>
      </c>
      <c r="O98" s="662">
        <f>SUMIF(M87:M96,"&lt;=31/12/2025",O87:O96)</f>
        <v>0</v>
      </c>
      <c r="P98" s="128"/>
      <c r="R98" s="128"/>
      <c r="S98" s="132"/>
      <c r="T98" s="603"/>
      <c r="U98" s="527"/>
      <c r="V98" s="526"/>
    </row>
    <row r="99" spans="1:22" ht="27" customHeight="1" thickBot="1" x14ac:dyDescent="0.3">
      <c r="A99" s="149"/>
      <c r="L99" s="1100" t="s">
        <v>659</v>
      </c>
      <c r="M99" s="1101"/>
      <c r="N99" s="663">
        <f>SUMIF(M87:M96,"&gt;31/12/2025",N87:N96)</f>
        <v>0</v>
      </c>
      <c r="O99" s="664">
        <f>SUMIF(M87:M96,"&gt;31/12/2025",O87:O96)</f>
        <v>0</v>
      </c>
      <c r="S99" s="785"/>
      <c r="T99" s="558"/>
      <c r="U99" s="507"/>
    </row>
    <row r="100" spans="1:22" ht="15.75" thickBot="1" x14ac:dyDescent="0.3">
      <c r="A100" s="528"/>
      <c r="B100" s="529"/>
      <c r="C100" s="455"/>
      <c r="D100" s="455"/>
      <c r="E100" s="455"/>
      <c r="F100" s="529"/>
      <c r="G100" s="455"/>
      <c r="H100" s="455"/>
      <c r="I100" s="529"/>
      <c r="J100" s="529"/>
      <c r="K100" s="455"/>
      <c r="L100" s="455"/>
      <c r="M100" s="455"/>
      <c r="N100" s="455"/>
      <c r="O100" s="455"/>
      <c r="P100" s="455"/>
      <c r="Q100" s="455"/>
      <c r="R100" s="455"/>
      <c r="S100" s="530"/>
      <c r="T100" s="455"/>
      <c r="U100" s="531"/>
    </row>
    <row r="101" spans="1:22" ht="15.75" thickBot="1" x14ac:dyDescent="0.3">
      <c r="A101" s="502"/>
      <c r="B101" s="503"/>
      <c r="C101" s="504"/>
      <c r="D101" s="504"/>
      <c r="E101" s="504"/>
      <c r="F101" s="503"/>
      <c r="G101" s="504"/>
      <c r="H101" s="504"/>
      <c r="I101" s="503"/>
      <c r="J101" s="503"/>
      <c r="K101" s="504"/>
      <c r="L101" s="504"/>
      <c r="M101" s="504"/>
      <c r="N101" s="504"/>
      <c r="O101" s="504"/>
      <c r="P101" s="504"/>
      <c r="Q101" s="504"/>
      <c r="R101" s="504"/>
      <c r="S101" s="504"/>
      <c r="T101" s="504"/>
      <c r="U101" s="505"/>
    </row>
    <row r="102" spans="1:22" ht="38.450000000000003" customHeight="1" thickBot="1" x14ac:dyDescent="0.3">
      <c r="A102" s="185" t="s">
        <v>9</v>
      </c>
      <c r="B102" s="1116" t="s">
        <v>113</v>
      </c>
      <c r="C102" s="1117"/>
      <c r="E102" s="1285" t="s">
        <v>342</v>
      </c>
      <c r="F102" s="1286"/>
      <c r="G102" s="1120">
        <f>VLOOKUP(B102,'Urbano.Piano inv. forn'!$D$173:$AB$202,3,FALSE)</f>
        <v>0</v>
      </c>
      <c r="H102" s="1121"/>
      <c r="I102" s="115"/>
      <c r="J102" s="1285" t="s">
        <v>343</v>
      </c>
      <c r="K102" s="1286"/>
      <c r="L102" s="1120">
        <f>VLOOKUP(B102,'Urbano.Piano inv. forn'!$D$173:$H$202,4,FALSE)</f>
        <v>0</v>
      </c>
      <c r="M102" s="1121"/>
      <c r="O102" s="194" t="s">
        <v>344</v>
      </c>
      <c r="P102" s="506"/>
      <c r="R102" s="193" t="s">
        <v>345</v>
      </c>
      <c r="S102" s="1108"/>
      <c r="T102" s="1109"/>
      <c r="U102" s="507"/>
    </row>
    <row r="103" spans="1:22" ht="15.75" thickBot="1" x14ac:dyDescent="0.3">
      <c r="A103" s="149"/>
      <c r="B103" s="129"/>
      <c r="C103" s="129"/>
      <c r="E103" s="130"/>
      <c r="F103" s="130"/>
      <c r="G103" s="131"/>
      <c r="H103" s="131"/>
      <c r="I103" s="115"/>
      <c r="J103" s="130"/>
      <c r="K103" s="130"/>
      <c r="L103" s="131"/>
      <c r="M103" s="131"/>
      <c r="O103" s="132"/>
      <c r="R103" s="128"/>
      <c r="S103" s="501"/>
      <c r="U103" s="150"/>
    </row>
    <row r="104" spans="1:22" ht="33.75" customHeight="1" thickBot="1" x14ac:dyDescent="0.3">
      <c r="A104" s="1277" t="s">
        <v>346</v>
      </c>
      <c r="B104" s="1278"/>
      <c r="C104" s="1278"/>
      <c r="D104" s="1287"/>
      <c r="E104" s="1105">
        <f>VLOOKUP(B102,'Urbano.Piano inv. forn'!$D$173:$V$202,17,FALSE)</f>
        <v>0</v>
      </c>
      <c r="F104" s="1106"/>
      <c r="G104" s="1106"/>
      <c r="H104" s="1107"/>
      <c r="I104" s="115"/>
      <c r="J104" s="1277" t="s">
        <v>60</v>
      </c>
      <c r="K104" s="1278"/>
      <c r="L104" s="1105">
        <f>VLOOKUP(B102,'Urbano.Piano inv. forn'!$D$173:$V$202,19,FALSE)</f>
        <v>0</v>
      </c>
      <c r="M104" s="1107"/>
      <c r="N104" s="146"/>
      <c r="O104" s="673" t="s">
        <v>347</v>
      </c>
      <c r="P104" s="151">
        <f>L104+E104</f>
        <v>0</v>
      </c>
      <c r="R104" s="193" t="s">
        <v>348</v>
      </c>
      <c r="S104" s="1108"/>
      <c r="T104" s="1109"/>
      <c r="U104" s="150"/>
      <c r="V104" s="501"/>
    </row>
    <row r="105" spans="1:22" ht="15.75" thickBot="1" x14ac:dyDescent="0.3">
      <c r="A105" s="152"/>
      <c r="B105" s="153"/>
      <c r="C105" s="153"/>
      <c r="D105" s="153"/>
      <c r="E105" s="154"/>
      <c r="F105" s="154"/>
      <c r="G105" s="154"/>
      <c r="H105" s="154"/>
      <c r="I105" s="115"/>
      <c r="J105" s="130"/>
      <c r="K105" s="130"/>
      <c r="L105" s="154"/>
      <c r="M105" s="154"/>
      <c r="N105" s="146"/>
      <c r="O105" s="128"/>
      <c r="P105" s="146"/>
      <c r="R105" s="128"/>
      <c r="S105" s="129"/>
      <c r="T105" s="129"/>
      <c r="U105" s="507"/>
    </row>
    <row r="106" spans="1:22" ht="60" x14ac:dyDescent="0.25">
      <c r="A106" s="1279" t="s">
        <v>349</v>
      </c>
      <c r="B106" s="1281" t="s">
        <v>350</v>
      </c>
      <c r="C106" s="1281" t="s">
        <v>351</v>
      </c>
      <c r="D106" s="186" t="s">
        <v>352</v>
      </c>
      <c r="E106" s="187" t="s">
        <v>353</v>
      </c>
      <c r="F106" s="186" t="s">
        <v>354</v>
      </c>
      <c r="G106" s="186" t="s">
        <v>355</v>
      </c>
      <c r="H106" s="188" t="s">
        <v>312</v>
      </c>
      <c r="I106" s="188" t="s">
        <v>356</v>
      </c>
      <c r="J106" s="188" t="s">
        <v>357</v>
      </c>
      <c r="K106" s="188" t="s">
        <v>358</v>
      </c>
      <c r="L106" s="188" t="s">
        <v>359</v>
      </c>
      <c r="M106" s="188" t="s">
        <v>360</v>
      </c>
      <c r="N106" s="188" t="s">
        <v>361</v>
      </c>
      <c r="O106" s="188" t="s">
        <v>362</v>
      </c>
      <c r="P106" s="188" t="s">
        <v>363</v>
      </c>
      <c r="Q106" s="188" t="s">
        <v>364</v>
      </c>
      <c r="R106" s="188" t="s">
        <v>365</v>
      </c>
      <c r="S106" s="188" t="s">
        <v>366</v>
      </c>
      <c r="T106" s="1288" t="s">
        <v>367</v>
      </c>
      <c r="U106" s="508"/>
    </row>
    <row r="107" spans="1:22" ht="24.75" thickBot="1" x14ac:dyDescent="0.3">
      <c r="A107" s="1280"/>
      <c r="B107" s="1282"/>
      <c r="C107" s="1282"/>
      <c r="D107" s="189" t="s">
        <v>368</v>
      </c>
      <c r="E107" s="189" t="s">
        <v>369</v>
      </c>
      <c r="F107" s="189" t="s">
        <v>370</v>
      </c>
      <c r="G107" s="189" t="s">
        <v>370</v>
      </c>
      <c r="H107" s="189" t="s">
        <v>395</v>
      </c>
      <c r="I107" s="189" t="s">
        <v>397</v>
      </c>
      <c r="J107" s="189" t="s">
        <v>371</v>
      </c>
      <c r="K107" s="189" t="s">
        <v>372</v>
      </c>
      <c r="L107" s="189" t="s">
        <v>373</v>
      </c>
      <c r="M107" s="189" t="s">
        <v>372</v>
      </c>
      <c r="N107" s="189" t="s">
        <v>374</v>
      </c>
      <c r="O107" s="189" t="s">
        <v>341</v>
      </c>
      <c r="P107" s="189" t="s">
        <v>375</v>
      </c>
      <c r="Q107" s="189" t="s">
        <v>376</v>
      </c>
      <c r="R107" s="189" t="s">
        <v>377</v>
      </c>
      <c r="S107" s="189" t="s">
        <v>377</v>
      </c>
      <c r="T107" s="1289"/>
      <c r="U107" s="508"/>
    </row>
    <row r="108" spans="1:22" x14ac:dyDescent="0.25">
      <c r="A108" s="1283" t="str">
        <f>B102</f>
        <v>urb.d.3</v>
      </c>
      <c r="B108" s="190">
        <v>1</v>
      </c>
      <c r="C108" s="208"/>
      <c r="D108" s="134"/>
      <c r="E108" s="134"/>
      <c r="F108" s="208"/>
      <c r="G108" s="510"/>
      <c r="H108" s="135"/>
      <c r="I108" s="511"/>
      <c r="J108" s="512"/>
      <c r="K108" s="513"/>
      <c r="L108" s="511"/>
      <c r="M108" s="513"/>
      <c r="N108" s="164"/>
      <c r="O108" s="164"/>
      <c r="P108" s="511"/>
      <c r="Q108" s="511"/>
      <c r="R108" s="511"/>
      <c r="S108" s="511"/>
      <c r="T108" s="514"/>
      <c r="U108" s="507"/>
    </row>
    <row r="109" spans="1:22" x14ac:dyDescent="0.25">
      <c r="A109" s="1283"/>
      <c r="B109" s="191">
        <v>2</v>
      </c>
      <c r="C109" s="133"/>
      <c r="D109" s="127"/>
      <c r="E109" s="127"/>
      <c r="F109" s="133"/>
      <c r="G109" s="515"/>
      <c r="H109" s="133" t="s">
        <v>398</v>
      </c>
      <c r="I109" s="495"/>
      <c r="J109" s="516"/>
      <c r="K109" s="517"/>
      <c r="L109" s="495"/>
      <c r="M109" s="517"/>
      <c r="N109" s="155"/>
      <c r="O109" s="155"/>
      <c r="P109" s="495"/>
      <c r="Q109" s="495" t="s">
        <v>378</v>
      </c>
      <c r="R109" s="495"/>
      <c r="S109" s="495"/>
      <c r="T109" s="518"/>
      <c r="U109" s="507"/>
    </row>
    <row r="110" spans="1:22" x14ac:dyDescent="0.25">
      <c r="A110" s="1283"/>
      <c r="B110" s="191">
        <v>3</v>
      </c>
      <c r="C110" s="133"/>
      <c r="D110" s="127"/>
      <c r="E110" s="127"/>
      <c r="F110" s="133"/>
      <c r="G110" s="515"/>
      <c r="H110" s="133"/>
      <c r="I110" s="495"/>
      <c r="J110" s="516"/>
      <c r="K110" s="517"/>
      <c r="L110" s="495"/>
      <c r="M110" s="517"/>
      <c r="N110" s="155"/>
      <c r="O110" s="155"/>
      <c r="P110" s="495"/>
      <c r="Q110" s="495"/>
      <c r="R110" s="495"/>
      <c r="S110" s="495"/>
      <c r="T110" s="518"/>
      <c r="U110" s="507"/>
    </row>
    <row r="111" spans="1:22" x14ac:dyDescent="0.25">
      <c r="A111" s="1283"/>
      <c r="B111" s="191">
        <v>4</v>
      </c>
      <c r="C111" s="133"/>
      <c r="D111" s="127"/>
      <c r="E111" s="127"/>
      <c r="F111" s="133"/>
      <c r="G111" s="515"/>
      <c r="H111" s="133"/>
      <c r="I111" s="495"/>
      <c r="J111" s="516"/>
      <c r="K111" s="517"/>
      <c r="L111" s="495"/>
      <c r="M111" s="517"/>
      <c r="N111" s="155"/>
      <c r="O111" s="155"/>
      <c r="P111" s="495"/>
      <c r="Q111" s="495"/>
      <c r="R111" s="495"/>
      <c r="S111" s="495"/>
      <c r="T111" s="518"/>
      <c r="U111" s="507"/>
    </row>
    <row r="112" spans="1:22" x14ac:dyDescent="0.25">
      <c r="A112" s="1283"/>
      <c r="B112" s="191">
        <v>5</v>
      </c>
      <c r="C112" s="133"/>
      <c r="D112" s="127"/>
      <c r="E112" s="127"/>
      <c r="F112" s="133"/>
      <c r="G112" s="515"/>
      <c r="H112" s="133"/>
      <c r="I112" s="495"/>
      <c r="J112" s="516"/>
      <c r="K112" s="517"/>
      <c r="L112" s="495"/>
      <c r="M112" s="517"/>
      <c r="N112" s="155"/>
      <c r="O112" s="155"/>
      <c r="P112" s="495"/>
      <c r="Q112" s="495"/>
      <c r="R112" s="495"/>
      <c r="S112" s="495"/>
      <c r="T112" s="518"/>
      <c r="U112" s="507"/>
    </row>
    <row r="113" spans="1:22" x14ac:dyDescent="0.25">
      <c r="A113" s="1283"/>
      <c r="B113" s="191">
        <v>6</v>
      </c>
      <c r="C113" s="133"/>
      <c r="D113" s="127"/>
      <c r="E113" s="127"/>
      <c r="F113" s="133"/>
      <c r="G113" s="515"/>
      <c r="H113" s="133"/>
      <c r="I113" s="495"/>
      <c r="J113" s="516"/>
      <c r="K113" s="517"/>
      <c r="L113" s="495"/>
      <c r="M113" s="517"/>
      <c r="N113" s="155"/>
      <c r="O113" s="155"/>
      <c r="P113" s="495"/>
      <c r="Q113" s="495"/>
      <c r="R113" s="495"/>
      <c r="S113" s="495"/>
      <c r="T113" s="518"/>
      <c r="U113" s="507"/>
    </row>
    <row r="114" spans="1:22" x14ac:dyDescent="0.25">
      <c r="A114" s="1283"/>
      <c r="B114" s="191">
        <v>7</v>
      </c>
      <c r="C114" s="133"/>
      <c r="D114" s="127"/>
      <c r="E114" s="127"/>
      <c r="F114" s="133"/>
      <c r="G114" s="515"/>
      <c r="H114" s="133"/>
      <c r="I114" s="495"/>
      <c r="J114" s="516"/>
      <c r="K114" s="517"/>
      <c r="L114" s="495"/>
      <c r="M114" s="517"/>
      <c r="N114" s="155"/>
      <c r="O114" s="155"/>
      <c r="P114" s="495"/>
      <c r="Q114" s="495"/>
      <c r="R114" s="495"/>
      <c r="S114" s="495"/>
      <c r="T114" s="518"/>
      <c r="U114" s="507"/>
    </row>
    <row r="115" spans="1:22" x14ac:dyDescent="0.25">
      <c r="A115" s="1283"/>
      <c r="B115" s="191">
        <v>8</v>
      </c>
      <c r="C115" s="133"/>
      <c r="D115" s="127"/>
      <c r="E115" s="127"/>
      <c r="F115" s="133"/>
      <c r="G115" s="515"/>
      <c r="H115" s="133"/>
      <c r="I115" s="495"/>
      <c r="J115" s="516"/>
      <c r="K115" s="517"/>
      <c r="L115" s="495"/>
      <c r="M115" s="517"/>
      <c r="N115" s="155"/>
      <c r="O115" s="155"/>
      <c r="P115" s="495"/>
      <c r="Q115" s="495"/>
      <c r="R115" s="495"/>
      <c r="S115" s="495"/>
      <c r="T115" s="518"/>
      <c r="U115" s="507"/>
    </row>
    <row r="116" spans="1:22" x14ac:dyDescent="0.25">
      <c r="A116" s="1283"/>
      <c r="B116" s="191">
        <v>9</v>
      </c>
      <c r="C116" s="133"/>
      <c r="D116" s="127"/>
      <c r="E116" s="127"/>
      <c r="F116" s="133"/>
      <c r="G116" s="515"/>
      <c r="H116" s="133"/>
      <c r="I116" s="495"/>
      <c r="J116" s="516"/>
      <c r="K116" s="517"/>
      <c r="L116" s="495"/>
      <c r="M116" s="517"/>
      <c r="N116" s="155"/>
      <c r="O116" s="155"/>
      <c r="P116" s="495"/>
      <c r="Q116" s="495"/>
      <c r="R116" s="495"/>
      <c r="S116" s="495"/>
      <c r="T116" s="518"/>
      <c r="U116" s="507"/>
    </row>
    <row r="117" spans="1:22" ht="15.75" thickBot="1" x14ac:dyDescent="0.3">
      <c r="A117" s="1284"/>
      <c r="B117" s="192">
        <v>10</v>
      </c>
      <c r="C117" s="148"/>
      <c r="D117" s="147"/>
      <c r="E117" s="147"/>
      <c r="F117" s="148"/>
      <c r="G117" s="519"/>
      <c r="H117" s="148"/>
      <c r="I117" s="520"/>
      <c r="J117" s="521"/>
      <c r="K117" s="522"/>
      <c r="L117" s="520"/>
      <c r="M117" s="522"/>
      <c r="N117" s="156"/>
      <c r="O117" s="156"/>
      <c r="P117" s="520"/>
      <c r="Q117" s="520"/>
      <c r="R117" s="520"/>
      <c r="S117" s="520"/>
      <c r="T117" s="523"/>
      <c r="U117" s="507"/>
    </row>
    <row r="118" spans="1:22" ht="27" customHeight="1" thickBot="1" x14ac:dyDescent="0.3">
      <c r="A118" s="654"/>
      <c r="C118" s="655"/>
      <c r="D118" s="656"/>
      <c r="E118" s="484" t="s">
        <v>379</v>
      </c>
      <c r="F118" s="485">
        <f>COUNTA(F108:F117)</f>
        <v>0</v>
      </c>
      <c r="G118" s="486">
        <f>COUNTA(G108:G117)</f>
        <v>0</v>
      </c>
      <c r="H118" s="655"/>
      <c r="I118" s="501"/>
      <c r="J118" s="657"/>
      <c r="K118" s="658"/>
      <c r="L118" s="1096" t="s">
        <v>655</v>
      </c>
      <c r="M118" s="1097"/>
      <c r="N118" s="659">
        <f>SUM(N108:N117)</f>
        <v>0</v>
      </c>
      <c r="O118" s="660">
        <f>SUM(O108:O117)</f>
        <v>0</v>
      </c>
      <c r="P118" s="501"/>
      <c r="Q118" s="501"/>
      <c r="R118" s="501"/>
      <c r="S118" s="574"/>
      <c r="T118" s="574"/>
      <c r="U118" s="507"/>
    </row>
    <row r="119" spans="1:22" ht="27" customHeight="1" x14ac:dyDescent="0.25">
      <c r="A119" s="149"/>
      <c r="B119" s="128"/>
      <c r="C119" s="128"/>
      <c r="D119" s="128"/>
      <c r="H119" s="524"/>
      <c r="I119" s="524"/>
      <c r="J119" s="525"/>
      <c r="K119" s="524"/>
      <c r="L119" s="1098" t="s">
        <v>656</v>
      </c>
      <c r="M119" s="1099"/>
      <c r="N119" s="661">
        <f>SUMIF(M108:M117,"&lt;=31/12/2025",N108:N117)</f>
        <v>0</v>
      </c>
      <c r="O119" s="662">
        <f>SUMIF(M108:M117,"&lt;=31/12/2025",O108:O117)</f>
        <v>0</v>
      </c>
      <c r="P119" s="128"/>
      <c r="R119" s="128"/>
      <c r="S119" s="132"/>
      <c r="T119" s="603"/>
      <c r="U119" s="527"/>
      <c r="V119" s="526"/>
    </row>
    <row r="120" spans="1:22" ht="27" customHeight="1" thickBot="1" x14ac:dyDescent="0.3">
      <c r="A120" s="149"/>
      <c r="L120" s="1100" t="s">
        <v>659</v>
      </c>
      <c r="M120" s="1101"/>
      <c r="N120" s="663">
        <f>SUMIF(M108:M117,"&gt;31/12/2025",N108:N117)</f>
        <v>0</v>
      </c>
      <c r="O120" s="664">
        <f>SUMIF(M108:M117,"&gt;31/12/2025",O108:O117)</f>
        <v>0</v>
      </c>
      <c r="S120" s="785"/>
      <c r="T120" s="558"/>
      <c r="U120" s="507"/>
    </row>
    <row r="121" spans="1:22" ht="15.75" thickBot="1" x14ac:dyDescent="0.3">
      <c r="A121" s="528"/>
      <c r="B121" s="529"/>
      <c r="C121" s="455"/>
      <c r="D121" s="455"/>
      <c r="E121" s="455"/>
      <c r="F121" s="529"/>
      <c r="G121" s="455"/>
      <c r="H121" s="455"/>
      <c r="I121" s="529"/>
      <c r="J121" s="529"/>
      <c r="K121" s="455"/>
      <c r="L121" s="455"/>
      <c r="M121" s="455"/>
      <c r="N121" s="455"/>
      <c r="O121" s="455"/>
      <c r="P121" s="455"/>
      <c r="Q121" s="455"/>
      <c r="R121" s="455"/>
      <c r="S121" s="530"/>
      <c r="T121" s="455"/>
      <c r="U121" s="531"/>
    </row>
    <row r="122" spans="1:22" ht="15.75" thickBot="1" x14ac:dyDescent="0.3">
      <c r="A122" s="502"/>
      <c r="B122" s="503"/>
      <c r="C122" s="504"/>
      <c r="D122" s="504"/>
      <c r="E122" s="504"/>
      <c r="F122" s="503"/>
      <c r="G122" s="504"/>
      <c r="H122" s="504"/>
      <c r="I122" s="503"/>
      <c r="J122" s="503"/>
      <c r="K122" s="504"/>
      <c r="L122" s="504"/>
      <c r="M122" s="504"/>
      <c r="N122" s="504"/>
      <c r="O122" s="504"/>
      <c r="P122" s="504"/>
      <c r="Q122" s="504"/>
      <c r="R122" s="504"/>
      <c r="S122" s="504"/>
      <c r="T122" s="504"/>
      <c r="U122" s="505"/>
    </row>
    <row r="123" spans="1:22" ht="45.95" customHeight="1" thickBot="1" x14ac:dyDescent="0.3">
      <c r="A123" s="185" t="s">
        <v>9</v>
      </c>
      <c r="B123" s="1116" t="s">
        <v>113</v>
      </c>
      <c r="C123" s="1117"/>
      <c r="E123" s="1285" t="s">
        <v>342</v>
      </c>
      <c r="F123" s="1286"/>
      <c r="G123" s="1120">
        <f>VLOOKUP(B123,'Urbano.Piano inv. forn'!$D$173:$AB$202,3,FALSE)</f>
        <v>0</v>
      </c>
      <c r="H123" s="1121"/>
      <c r="I123" s="115"/>
      <c r="J123" s="1285" t="s">
        <v>343</v>
      </c>
      <c r="K123" s="1286"/>
      <c r="L123" s="1120">
        <f>VLOOKUP(B123,'Urbano.Piano inv. forn'!$D$173:$H$202,4,FALSE)</f>
        <v>0</v>
      </c>
      <c r="M123" s="1121"/>
      <c r="O123" s="194" t="s">
        <v>344</v>
      </c>
      <c r="P123" s="506"/>
      <c r="R123" s="193" t="s">
        <v>345</v>
      </c>
      <c r="S123" s="1108"/>
      <c r="T123" s="1109"/>
      <c r="U123" s="507"/>
    </row>
    <row r="124" spans="1:22" ht="15.75" thickBot="1" x14ac:dyDescent="0.3">
      <c r="A124" s="149"/>
      <c r="B124" s="129"/>
      <c r="C124" s="129"/>
      <c r="E124" s="130"/>
      <c r="F124" s="130"/>
      <c r="G124" s="131"/>
      <c r="H124" s="131"/>
      <c r="I124" s="115"/>
      <c r="J124" s="130"/>
      <c r="K124" s="130"/>
      <c r="L124" s="131"/>
      <c r="M124" s="131"/>
      <c r="O124" s="132"/>
      <c r="R124" s="128"/>
      <c r="S124" s="501"/>
      <c r="U124" s="150"/>
    </row>
    <row r="125" spans="1:22" ht="33.75" customHeight="1" thickBot="1" x14ac:dyDescent="0.3">
      <c r="A125" s="1277" t="s">
        <v>346</v>
      </c>
      <c r="B125" s="1278"/>
      <c r="C125" s="1278"/>
      <c r="D125" s="1287"/>
      <c r="E125" s="1105">
        <f>VLOOKUP(B123,'Urbano.Piano inv. forn'!$D$173:$V$202,17,FALSE)</f>
        <v>0</v>
      </c>
      <c r="F125" s="1106"/>
      <c r="G125" s="1106"/>
      <c r="H125" s="1107"/>
      <c r="I125" s="115"/>
      <c r="J125" s="1277" t="s">
        <v>60</v>
      </c>
      <c r="K125" s="1278"/>
      <c r="L125" s="1105">
        <f>VLOOKUP(B123,'Urbano.Piano inv. forn'!$D$173:$V$202,19,FALSE)</f>
        <v>0</v>
      </c>
      <c r="M125" s="1107"/>
      <c r="N125" s="146"/>
      <c r="O125" s="673" t="s">
        <v>347</v>
      </c>
      <c r="P125" s="151">
        <f>L125+E125</f>
        <v>0</v>
      </c>
      <c r="R125" s="193" t="s">
        <v>348</v>
      </c>
      <c r="S125" s="1108"/>
      <c r="T125" s="1109"/>
      <c r="U125" s="150"/>
      <c r="V125" s="501"/>
    </row>
    <row r="126" spans="1:22" ht="15.75" thickBot="1" x14ac:dyDescent="0.3">
      <c r="A126" s="152"/>
      <c r="B126" s="153"/>
      <c r="C126" s="153"/>
      <c r="D126" s="153"/>
      <c r="E126" s="154"/>
      <c r="F126" s="154"/>
      <c r="G126" s="154"/>
      <c r="H126" s="154"/>
      <c r="I126" s="115"/>
      <c r="J126" s="130"/>
      <c r="K126" s="130"/>
      <c r="L126" s="154"/>
      <c r="M126" s="154"/>
      <c r="N126" s="146"/>
      <c r="O126" s="128"/>
      <c r="P126" s="146"/>
      <c r="R126" s="128"/>
      <c r="S126" s="129"/>
      <c r="T126" s="129"/>
      <c r="U126" s="507"/>
    </row>
    <row r="127" spans="1:22" ht="60" x14ac:dyDescent="0.25">
      <c r="A127" s="1279" t="s">
        <v>349</v>
      </c>
      <c r="B127" s="1281" t="s">
        <v>350</v>
      </c>
      <c r="C127" s="1281" t="s">
        <v>351</v>
      </c>
      <c r="D127" s="186" t="s">
        <v>352</v>
      </c>
      <c r="E127" s="187" t="s">
        <v>353</v>
      </c>
      <c r="F127" s="186" t="s">
        <v>354</v>
      </c>
      <c r="G127" s="186" t="s">
        <v>355</v>
      </c>
      <c r="H127" s="188" t="s">
        <v>312</v>
      </c>
      <c r="I127" s="188" t="s">
        <v>356</v>
      </c>
      <c r="J127" s="188" t="s">
        <v>357</v>
      </c>
      <c r="K127" s="188" t="s">
        <v>358</v>
      </c>
      <c r="L127" s="188" t="s">
        <v>359</v>
      </c>
      <c r="M127" s="188" t="s">
        <v>360</v>
      </c>
      <c r="N127" s="188" t="s">
        <v>361</v>
      </c>
      <c r="O127" s="188" t="s">
        <v>362</v>
      </c>
      <c r="P127" s="188" t="s">
        <v>363</v>
      </c>
      <c r="Q127" s="188" t="s">
        <v>364</v>
      </c>
      <c r="R127" s="188" t="s">
        <v>365</v>
      </c>
      <c r="S127" s="188" t="s">
        <v>366</v>
      </c>
      <c r="T127" s="1288" t="s">
        <v>367</v>
      </c>
      <c r="U127" s="508"/>
    </row>
    <row r="128" spans="1:22" ht="24.75" thickBot="1" x14ac:dyDescent="0.3">
      <c r="A128" s="1280"/>
      <c r="B128" s="1282"/>
      <c r="C128" s="1282"/>
      <c r="D128" s="189" t="s">
        <v>368</v>
      </c>
      <c r="E128" s="189" t="s">
        <v>369</v>
      </c>
      <c r="F128" s="189" t="s">
        <v>370</v>
      </c>
      <c r="G128" s="189" t="s">
        <v>370</v>
      </c>
      <c r="H128" s="189" t="s">
        <v>395</v>
      </c>
      <c r="I128" s="189" t="s">
        <v>397</v>
      </c>
      <c r="J128" s="189" t="s">
        <v>371</v>
      </c>
      <c r="K128" s="189" t="s">
        <v>372</v>
      </c>
      <c r="L128" s="189" t="s">
        <v>373</v>
      </c>
      <c r="M128" s="189" t="s">
        <v>372</v>
      </c>
      <c r="N128" s="189" t="s">
        <v>374</v>
      </c>
      <c r="O128" s="189" t="s">
        <v>341</v>
      </c>
      <c r="P128" s="189" t="s">
        <v>375</v>
      </c>
      <c r="Q128" s="189" t="s">
        <v>376</v>
      </c>
      <c r="R128" s="189" t="s">
        <v>377</v>
      </c>
      <c r="S128" s="189" t="s">
        <v>377</v>
      </c>
      <c r="T128" s="1289"/>
      <c r="U128" s="508"/>
    </row>
    <row r="129" spans="1:22" x14ac:dyDescent="0.25">
      <c r="A129" s="1283" t="str">
        <f>B123</f>
        <v>urb.d.3</v>
      </c>
      <c r="B129" s="190">
        <v>1</v>
      </c>
      <c r="C129" s="208"/>
      <c r="D129" s="134"/>
      <c r="E129" s="134"/>
      <c r="F129" s="208"/>
      <c r="G129" s="510"/>
      <c r="H129" s="135"/>
      <c r="I129" s="511"/>
      <c r="J129" s="512"/>
      <c r="K129" s="513"/>
      <c r="L129" s="511"/>
      <c r="M129" s="513"/>
      <c r="N129" s="164"/>
      <c r="O129" s="164"/>
      <c r="P129" s="511"/>
      <c r="Q129" s="511"/>
      <c r="R129" s="511"/>
      <c r="S129" s="511"/>
      <c r="T129" s="514"/>
      <c r="U129" s="507"/>
    </row>
    <row r="130" spans="1:22" x14ac:dyDescent="0.25">
      <c r="A130" s="1283"/>
      <c r="B130" s="191">
        <v>2</v>
      </c>
      <c r="C130" s="133"/>
      <c r="D130" s="127"/>
      <c r="E130" s="127"/>
      <c r="F130" s="133"/>
      <c r="G130" s="515"/>
      <c r="H130" s="133"/>
      <c r="I130" s="495"/>
      <c r="J130" s="516"/>
      <c r="K130" s="517"/>
      <c r="L130" s="495"/>
      <c r="M130" s="517"/>
      <c r="N130" s="155"/>
      <c r="O130" s="155"/>
      <c r="P130" s="495"/>
      <c r="Q130" s="495" t="s">
        <v>378</v>
      </c>
      <c r="R130" s="495"/>
      <c r="S130" s="495"/>
      <c r="T130" s="518"/>
      <c r="U130" s="507"/>
    </row>
    <row r="131" spans="1:22" x14ac:dyDescent="0.25">
      <c r="A131" s="1283"/>
      <c r="B131" s="191">
        <v>3</v>
      </c>
      <c r="C131" s="133"/>
      <c r="D131" s="127"/>
      <c r="E131" s="127"/>
      <c r="F131" s="133"/>
      <c r="G131" s="515"/>
      <c r="H131" s="133"/>
      <c r="I131" s="495"/>
      <c r="J131" s="516"/>
      <c r="K131" s="517"/>
      <c r="L131" s="495"/>
      <c r="M131" s="517"/>
      <c r="N131" s="155"/>
      <c r="O131" s="155"/>
      <c r="P131" s="495"/>
      <c r="Q131" s="495"/>
      <c r="R131" s="495"/>
      <c r="S131" s="495"/>
      <c r="T131" s="518"/>
      <c r="U131" s="507"/>
    </row>
    <row r="132" spans="1:22" x14ac:dyDescent="0.25">
      <c r="A132" s="1283"/>
      <c r="B132" s="191">
        <v>4</v>
      </c>
      <c r="C132" s="133"/>
      <c r="D132" s="127"/>
      <c r="E132" s="127"/>
      <c r="F132" s="133"/>
      <c r="G132" s="515"/>
      <c r="H132" s="133"/>
      <c r="I132" s="495"/>
      <c r="J132" s="516"/>
      <c r="K132" s="517"/>
      <c r="L132" s="495"/>
      <c r="M132" s="517"/>
      <c r="N132" s="155"/>
      <c r="O132" s="155"/>
      <c r="P132" s="495"/>
      <c r="Q132" s="495"/>
      <c r="R132" s="495"/>
      <c r="S132" s="495"/>
      <c r="T132" s="518"/>
      <c r="U132" s="507"/>
    </row>
    <row r="133" spans="1:22" x14ac:dyDescent="0.25">
      <c r="A133" s="1283"/>
      <c r="B133" s="191">
        <v>5</v>
      </c>
      <c r="C133" s="133"/>
      <c r="D133" s="127"/>
      <c r="E133" s="127"/>
      <c r="F133" s="133"/>
      <c r="G133" s="515"/>
      <c r="H133" s="133"/>
      <c r="I133" s="495"/>
      <c r="J133" s="516"/>
      <c r="K133" s="517"/>
      <c r="L133" s="495"/>
      <c r="M133" s="517"/>
      <c r="N133" s="155"/>
      <c r="O133" s="155"/>
      <c r="P133" s="495"/>
      <c r="Q133" s="495"/>
      <c r="R133" s="495"/>
      <c r="S133" s="495"/>
      <c r="T133" s="518"/>
      <c r="U133" s="507"/>
    </row>
    <row r="134" spans="1:22" x14ac:dyDescent="0.25">
      <c r="A134" s="1283"/>
      <c r="B134" s="191">
        <v>6</v>
      </c>
      <c r="C134" s="133"/>
      <c r="D134" s="127"/>
      <c r="E134" s="127"/>
      <c r="F134" s="133"/>
      <c r="G134" s="515"/>
      <c r="H134" s="133"/>
      <c r="I134" s="495"/>
      <c r="J134" s="516"/>
      <c r="K134" s="517"/>
      <c r="L134" s="495"/>
      <c r="M134" s="517"/>
      <c r="N134" s="155"/>
      <c r="O134" s="155"/>
      <c r="P134" s="495"/>
      <c r="Q134" s="495"/>
      <c r="R134" s="495"/>
      <c r="S134" s="495"/>
      <c r="T134" s="518"/>
      <c r="U134" s="507"/>
    </row>
    <row r="135" spans="1:22" x14ac:dyDescent="0.25">
      <c r="A135" s="1283"/>
      <c r="B135" s="191">
        <v>7</v>
      </c>
      <c r="C135" s="133"/>
      <c r="D135" s="127"/>
      <c r="E135" s="127"/>
      <c r="F135" s="133"/>
      <c r="G135" s="515"/>
      <c r="H135" s="133"/>
      <c r="I135" s="495"/>
      <c r="J135" s="516"/>
      <c r="K135" s="517"/>
      <c r="L135" s="495"/>
      <c r="M135" s="517"/>
      <c r="N135" s="155"/>
      <c r="O135" s="155"/>
      <c r="P135" s="495"/>
      <c r="Q135" s="495"/>
      <c r="R135" s="495"/>
      <c r="S135" s="495"/>
      <c r="T135" s="518"/>
      <c r="U135" s="507"/>
    </row>
    <row r="136" spans="1:22" x14ac:dyDescent="0.25">
      <c r="A136" s="1283"/>
      <c r="B136" s="191">
        <v>8</v>
      </c>
      <c r="C136" s="133"/>
      <c r="D136" s="127"/>
      <c r="E136" s="127"/>
      <c r="F136" s="133"/>
      <c r="G136" s="515"/>
      <c r="H136" s="133"/>
      <c r="I136" s="495"/>
      <c r="J136" s="516"/>
      <c r="K136" s="517"/>
      <c r="L136" s="495"/>
      <c r="M136" s="517"/>
      <c r="N136" s="155"/>
      <c r="O136" s="155"/>
      <c r="P136" s="495"/>
      <c r="Q136" s="495"/>
      <c r="R136" s="495"/>
      <c r="S136" s="495"/>
      <c r="T136" s="518"/>
      <c r="U136" s="507"/>
    </row>
    <row r="137" spans="1:22" x14ac:dyDescent="0.25">
      <c r="A137" s="1283"/>
      <c r="B137" s="191">
        <v>9</v>
      </c>
      <c r="C137" s="133"/>
      <c r="D137" s="127"/>
      <c r="E137" s="127"/>
      <c r="F137" s="133"/>
      <c r="G137" s="515"/>
      <c r="H137" s="133"/>
      <c r="I137" s="495"/>
      <c r="J137" s="516"/>
      <c r="K137" s="517"/>
      <c r="L137" s="495"/>
      <c r="M137" s="517"/>
      <c r="N137" s="155"/>
      <c r="O137" s="155"/>
      <c r="P137" s="495"/>
      <c r="Q137" s="495"/>
      <c r="R137" s="495"/>
      <c r="S137" s="495"/>
      <c r="T137" s="518"/>
      <c r="U137" s="507"/>
    </row>
    <row r="138" spans="1:22" ht="15.75" thickBot="1" x14ac:dyDescent="0.3">
      <c r="A138" s="1284"/>
      <c r="B138" s="192">
        <v>10</v>
      </c>
      <c r="C138" s="148"/>
      <c r="D138" s="147"/>
      <c r="E138" s="147"/>
      <c r="F138" s="148"/>
      <c r="G138" s="519"/>
      <c r="H138" s="148"/>
      <c r="I138" s="520"/>
      <c r="J138" s="521"/>
      <c r="K138" s="522"/>
      <c r="L138" s="520"/>
      <c r="M138" s="522"/>
      <c r="N138" s="156"/>
      <c r="O138" s="156"/>
      <c r="P138" s="520"/>
      <c r="Q138" s="520"/>
      <c r="R138" s="520"/>
      <c r="S138" s="520"/>
      <c r="T138" s="523"/>
      <c r="U138" s="507"/>
    </row>
    <row r="139" spans="1:22" ht="27" customHeight="1" thickBot="1" x14ac:dyDescent="0.3">
      <c r="A139" s="654"/>
      <c r="C139" s="655"/>
      <c r="D139" s="656"/>
      <c r="E139" s="484" t="s">
        <v>379</v>
      </c>
      <c r="F139" s="485">
        <f>COUNTA(F129:F138)</f>
        <v>0</v>
      </c>
      <c r="G139" s="486">
        <f>COUNTA(G129:G138)</f>
        <v>0</v>
      </c>
      <c r="H139" s="655"/>
      <c r="I139" s="501"/>
      <c r="J139" s="657"/>
      <c r="K139" s="658"/>
      <c r="L139" s="1096" t="s">
        <v>655</v>
      </c>
      <c r="M139" s="1097"/>
      <c r="N139" s="659">
        <f>SUM(N129:N138)</f>
        <v>0</v>
      </c>
      <c r="O139" s="660">
        <f>SUM(O129:O138)</f>
        <v>0</v>
      </c>
      <c r="P139" s="501"/>
      <c r="Q139" s="501"/>
      <c r="R139" s="501"/>
      <c r="S139" s="574"/>
      <c r="T139" s="574"/>
      <c r="U139" s="507"/>
    </row>
    <row r="140" spans="1:22" ht="27" customHeight="1" x14ac:dyDescent="0.25">
      <c r="A140" s="149"/>
      <c r="B140" s="128"/>
      <c r="C140" s="128"/>
      <c r="D140" s="128"/>
      <c r="H140" s="524"/>
      <c r="I140" s="524"/>
      <c r="J140" s="525"/>
      <c r="K140" s="524"/>
      <c r="L140" s="1098" t="s">
        <v>656</v>
      </c>
      <c r="M140" s="1099"/>
      <c r="N140" s="661">
        <f>SUMIF(M129:M138,"&lt;=31/12/2025",N129:N138)</f>
        <v>0</v>
      </c>
      <c r="O140" s="662">
        <f>SUMIF(M129:M138,"&lt;=31/12/2025",O129:O138)</f>
        <v>0</v>
      </c>
      <c r="P140" s="128"/>
      <c r="R140" s="128"/>
      <c r="S140" s="132"/>
      <c r="T140" s="603"/>
      <c r="U140" s="527"/>
      <c r="V140" s="526"/>
    </row>
    <row r="141" spans="1:22" ht="27" customHeight="1" thickBot="1" x14ac:dyDescent="0.3">
      <c r="A141" s="149"/>
      <c r="L141" s="1100" t="s">
        <v>660</v>
      </c>
      <c r="M141" s="1101"/>
      <c r="N141" s="663">
        <f>SUMIF(M129:M138,"&gt;31/12/2025",N129:N138)</f>
        <v>0</v>
      </c>
      <c r="O141" s="664">
        <f>SUMIF(M129:M138,"&gt;31/12/2025",O129:O138)</f>
        <v>0</v>
      </c>
      <c r="S141" s="785"/>
      <c r="T141" s="558"/>
      <c r="U141" s="507"/>
    </row>
    <row r="142" spans="1:22" ht="15.75" thickBot="1" x14ac:dyDescent="0.3">
      <c r="A142" s="528"/>
      <c r="B142" s="529"/>
      <c r="C142" s="455"/>
      <c r="D142" s="455"/>
      <c r="E142" s="455"/>
      <c r="F142" s="529"/>
      <c r="G142" s="455"/>
      <c r="H142" s="455"/>
      <c r="I142" s="529"/>
      <c r="J142" s="529"/>
      <c r="K142" s="455"/>
      <c r="L142" s="455"/>
      <c r="M142" s="455"/>
      <c r="N142" s="455"/>
      <c r="O142" s="455"/>
      <c r="P142" s="455"/>
      <c r="Q142" s="455"/>
      <c r="R142" s="455"/>
      <c r="S142" s="530"/>
      <c r="T142" s="455"/>
      <c r="U142" s="531"/>
    </row>
    <row r="143" spans="1:22" ht="15.75" thickBot="1" x14ac:dyDescent="0.3">
      <c r="A143" s="502"/>
      <c r="B143" s="503"/>
      <c r="C143" s="504"/>
      <c r="D143" s="504"/>
      <c r="E143" s="504"/>
      <c r="F143" s="503"/>
      <c r="G143" s="504"/>
      <c r="H143" s="504"/>
      <c r="I143" s="503"/>
      <c r="J143" s="503"/>
      <c r="K143" s="504"/>
      <c r="L143" s="504"/>
      <c r="M143" s="504"/>
      <c r="N143" s="504"/>
      <c r="O143" s="504"/>
      <c r="P143" s="504"/>
      <c r="Q143" s="504"/>
      <c r="R143" s="504"/>
      <c r="S143" s="504"/>
      <c r="T143" s="504"/>
      <c r="U143" s="505"/>
    </row>
    <row r="144" spans="1:22" ht="36" customHeight="1" thickBot="1" x14ac:dyDescent="0.3">
      <c r="A144" s="185" t="s">
        <v>9</v>
      </c>
      <c r="B144" s="1116" t="s">
        <v>113</v>
      </c>
      <c r="C144" s="1117"/>
      <c r="E144" s="1285" t="s">
        <v>342</v>
      </c>
      <c r="F144" s="1286"/>
      <c r="G144" s="1120">
        <f>VLOOKUP(B144,'Urbano.Piano inv. forn'!$D$173:$AB$202,3,FALSE)</f>
        <v>0</v>
      </c>
      <c r="H144" s="1121"/>
      <c r="I144" s="115"/>
      <c r="J144" s="1285" t="s">
        <v>343</v>
      </c>
      <c r="K144" s="1286"/>
      <c r="L144" s="1120">
        <f>VLOOKUP(B144,'Urbano.Piano inv. forn'!$D$173:$H$202,4,FALSE)</f>
        <v>0</v>
      </c>
      <c r="M144" s="1121"/>
      <c r="O144" s="194" t="s">
        <v>344</v>
      </c>
      <c r="P144" s="506"/>
      <c r="R144" s="193" t="s">
        <v>345</v>
      </c>
      <c r="S144" s="1108"/>
      <c r="T144" s="1109"/>
      <c r="U144" s="507"/>
    </row>
    <row r="145" spans="1:22" ht="36" customHeight="1" thickBot="1" x14ac:dyDescent="0.3">
      <c r="A145" s="149"/>
      <c r="B145" s="129"/>
      <c r="C145" s="129"/>
      <c r="E145" s="130"/>
      <c r="F145" s="130"/>
      <c r="G145" s="131"/>
      <c r="H145" s="131"/>
      <c r="I145" s="115"/>
      <c r="J145" s="130"/>
      <c r="K145" s="130"/>
      <c r="L145" s="131"/>
      <c r="M145" s="131"/>
      <c r="O145" s="132"/>
      <c r="R145" s="128"/>
      <c r="S145" s="501"/>
      <c r="U145" s="150"/>
    </row>
    <row r="146" spans="1:22" ht="33.75" customHeight="1" thickBot="1" x14ac:dyDescent="0.3">
      <c r="A146" s="1277" t="s">
        <v>346</v>
      </c>
      <c r="B146" s="1278"/>
      <c r="C146" s="1278"/>
      <c r="D146" s="1287"/>
      <c r="E146" s="1105">
        <f>VLOOKUP(B144,'Urbano.Piano inv. forn'!$D$173:$V$202,17,FALSE)</f>
        <v>0</v>
      </c>
      <c r="F146" s="1106"/>
      <c r="G146" s="1106"/>
      <c r="H146" s="1107"/>
      <c r="I146" s="115"/>
      <c r="J146" s="1277" t="s">
        <v>60</v>
      </c>
      <c r="K146" s="1278"/>
      <c r="L146" s="1105">
        <f>VLOOKUP(B144,'Urbano.Piano inv. forn'!$D$173:$V$202,19,FALSE)</f>
        <v>0</v>
      </c>
      <c r="M146" s="1107"/>
      <c r="N146" s="146"/>
      <c r="O146" s="673" t="s">
        <v>347</v>
      </c>
      <c r="P146" s="151">
        <f>L146+E146</f>
        <v>0</v>
      </c>
      <c r="R146" s="193" t="s">
        <v>348</v>
      </c>
      <c r="S146" s="1108"/>
      <c r="T146" s="1109"/>
      <c r="U146" s="150"/>
      <c r="V146" s="501"/>
    </row>
    <row r="147" spans="1:22" ht="15.75" thickBot="1" x14ac:dyDescent="0.3">
      <c r="A147" s="152"/>
      <c r="B147" s="153"/>
      <c r="C147" s="153"/>
      <c r="D147" s="153"/>
      <c r="E147" s="154"/>
      <c r="F147" s="154"/>
      <c r="G147" s="154"/>
      <c r="H147" s="154"/>
      <c r="I147" s="115"/>
      <c r="J147" s="130"/>
      <c r="K147" s="130"/>
      <c r="L147" s="154"/>
      <c r="M147" s="154"/>
      <c r="N147" s="146"/>
      <c r="O147" s="128"/>
      <c r="P147" s="146"/>
      <c r="R147" s="128"/>
      <c r="S147" s="129"/>
      <c r="T147" s="129"/>
      <c r="U147" s="507"/>
    </row>
    <row r="148" spans="1:22" ht="60" x14ac:dyDescent="0.25">
      <c r="A148" s="1279" t="s">
        <v>349</v>
      </c>
      <c r="B148" s="1281" t="s">
        <v>350</v>
      </c>
      <c r="C148" s="1281" t="s">
        <v>351</v>
      </c>
      <c r="D148" s="186" t="s">
        <v>352</v>
      </c>
      <c r="E148" s="187" t="s">
        <v>353</v>
      </c>
      <c r="F148" s="186" t="s">
        <v>354</v>
      </c>
      <c r="G148" s="186" t="s">
        <v>355</v>
      </c>
      <c r="H148" s="188" t="s">
        <v>312</v>
      </c>
      <c r="I148" s="188" t="s">
        <v>356</v>
      </c>
      <c r="J148" s="188" t="s">
        <v>357</v>
      </c>
      <c r="K148" s="188" t="s">
        <v>358</v>
      </c>
      <c r="L148" s="188" t="s">
        <v>359</v>
      </c>
      <c r="M148" s="188" t="s">
        <v>360</v>
      </c>
      <c r="N148" s="188" t="s">
        <v>361</v>
      </c>
      <c r="O148" s="188" t="s">
        <v>362</v>
      </c>
      <c r="P148" s="188" t="s">
        <v>363</v>
      </c>
      <c r="Q148" s="188" t="s">
        <v>364</v>
      </c>
      <c r="R148" s="188" t="s">
        <v>365</v>
      </c>
      <c r="S148" s="188" t="s">
        <v>366</v>
      </c>
      <c r="T148" s="1288" t="s">
        <v>367</v>
      </c>
      <c r="U148" s="508"/>
    </row>
    <row r="149" spans="1:22" ht="24.75" thickBot="1" x14ac:dyDescent="0.3">
      <c r="A149" s="1280"/>
      <c r="B149" s="1282"/>
      <c r="C149" s="1282"/>
      <c r="D149" s="189" t="s">
        <v>368</v>
      </c>
      <c r="E149" s="189" t="s">
        <v>369</v>
      </c>
      <c r="F149" s="189" t="s">
        <v>370</v>
      </c>
      <c r="G149" s="189" t="s">
        <v>370</v>
      </c>
      <c r="H149" s="189" t="s">
        <v>395</v>
      </c>
      <c r="I149" s="189" t="s">
        <v>397</v>
      </c>
      <c r="J149" s="189" t="s">
        <v>371</v>
      </c>
      <c r="K149" s="189" t="s">
        <v>372</v>
      </c>
      <c r="L149" s="189" t="s">
        <v>373</v>
      </c>
      <c r="M149" s="189" t="s">
        <v>372</v>
      </c>
      <c r="N149" s="189" t="s">
        <v>374</v>
      </c>
      <c r="O149" s="189" t="s">
        <v>341</v>
      </c>
      <c r="P149" s="189" t="s">
        <v>375</v>
      </c>
      <c r="Q149" s="189" t="s">
        <v>376</v>
      </c>
      <c r="R149" s="189" t="s">
        <v>377</v>
      </c>
      <c r="S149" s="189" t="s">
        <v>377</v>
      </c>
      <c r="T149" s="1289"/>
      <c r="U149" s="508"/>
    </row>
    <row r="150" spans="1:22" x14ac:dyDescent="0.25">
      <c r="A150" s="1283" t="str">
        <f>B144</f>
        <v>urb.d.3</v>
      </c>
      <c r="B150" s="190">
        <v>1</v>
      </c>
      <c r="C150" s="208"/>
      <c r="D150" s="134"/>
      <c r="E150" s="134"/>
      <c r="F150" s="208"/>
      <c r="G150" s="510"/>
      <c r="H150" s="135"/>
      <c r="I150" s="511"/>
      <c r="J150" s="512"/>
      <c r="K150" s="513"/>
      <c r="L150" s="511"/>
      <c r="M150" s="513"/>
      <c r="N150" s="164"/>
      <c r="O150" s="164"/>
      <c r="P150" s="511"/>
      <c r="Q150" s="511"/>
      <c r="R150" s="511"/>
      <c r="S150" s="511"/>
      <c r="T150" s="514"/>
      <c r="U150" s="507"/>
    </row>
    <row r="151" spans="1:22" x14ac:dyDescent="0.25">
      <c r="A151" s="1283"/>
      <c r="B151" s="191">
        <v>2</v>
      </c>
      <c r="C151" s="133"/>
      <c r="D151" s="127"/>
      <c r="E151" s="127"/>
      <c r="F151" s="133"/>
      <c r="G151" s="515"/>
      <c r="H151" s="133"/>
      <c r="I151" s="495"/>
      <c r="J151" s="516"/>
      <c r="K151" s="517"/>
      <c r="L151" s="495"/>
      <c r="M151" s="517"/>
      <c r="N151" s="155"/>
      <c r="O151" s="155"/>
      <c r="P151" s="495"/>
      <c r="Q151" s="495" t="s">
        <v>378</v>
      </c>
      <c r="R151" s="495"/>
      <c r="S151" s="495"/>
      <c r="T151" s="518"/>
      <c r="U151" s="507"/>
    </row>
    <row r="152" spans="1:22" x14ac:dyDescent="0.25">
      <c r="A152" s="1283"/>
      <c r="B152" s="191">
        <v>3</v>
      </c>
      <c r="C152" s="133"/>
      <c r="D152" s="127"/>
      <c r="E152" s="127"/>
      <c r="F152" s="133"/>
      <c r="G152" s="515"/>
      <c r="H152" s="133"/>
      <c r="I152" s="495"/>
      <c r="J152" s="516"/>
      <c r="K152" s="517"/>
      <c r="L152" s="495"/>
      <c r="M152" s="517"/>
      <c r="N152" s="155"/>
      <c r="O152" s="155"/>
      <c r="P152" s="495"/>
      <c r="Q152" s="495"/>
      <c r="R152" s="495"/>
      <c r="S152" s="495"/>
      <c r="T152" s="518"/>
      <c r="U152" s="507"/>
    </row>
    <row r="153" spans="1:22" x14ac:dyDescent="0.25">
      <c r="A153" s="1283"/>
      <c r="B153" s="191">
        <v>4</v>
      </c>
      <c r="C153" s="133"/>
      <c r="D153" s="127"/>
      <c r="E153" s="127"/>
      <c r="F153" s="133"/>
      <c r="G153" s="515"/>
      <c r="H153" s="133"/>
      <c r="I153" s="495"/>
      <c r="J153" s="516"/>
      <c r="K153" s="517"/>
      <c r="L153" s="495"/>
      <c r="M153" s="517"/>
      <c r="N153" s="155"/>
      <c r="O153" s="155"/>
      <c r="P153" s="495"/>
      <c r="Q153" s="495"/>
      <c r="R153" s="495"/>
      <c r="S153" s="495"/>
      <c r="T153" s="518"/>
      <c r="U153" s="507"/>
    </row>
    <row r="154" spans="1:22" x14ac:dyDescent="0.25">
      <c r="A154" s="1283"/>
      <c r="B154" s="191">
        <v>5</v>
      </c>
      <c r="C154" s="133"/>
      <c r="D154" s="127"/>
      <c r="E154" s="127"/>
      <c r="F154" s="133"/>
      <c r="G154" s="515"/>
      <c r="H154" s="133"/>
      <c r="I154" s="495"/>
      <c r="J154" s="516"/>
      <c r="K154" s="517"/>
      <c r="L154" s="495"/>
      <c r="M154" s="517"/>
      <c r="N154" s="155"/>
      <c r="O154" s="155"/>
      <c r="P154" s="495"/>
      <c r="Q154" s="495"/>
      <c r="R154" s="495"/>
      <c r="S154" s="495"/>
      <c r="T154" s="518"/>
      <c r="U154" s="507"/>
    </row>
    <row r="155" spans="1:22" x14ac:dyDescent="0.25">
      <c r="A155" s="1283"/>
      <c r="B155" s="191">
        <v>6</v>
      </c>
      <c r="C155" s="133"/>
      <c r="D155" s="127"/>
      <c r="E155" s="127"/>
      <c r="F155" s="133"/>
      <c r="G155" s="515"/>
      <c r="H155" s="133"/>
      <c r="I155" s="495"/>
      <c r="J155" s="516"/>
      <c r="K155" s="517"/>
      <c r="L155" s="495"/>
      <c r="M155" s="517"/>
      <c r="N155" s="155"/>
      <c r="O155" s="155"/>
      <c r="P155" s="495"/>
      <c r="Q155" s="495"/>
      <c r="R155" s="495"/>
      <c r="S155" s="495"/>
      <c r="T155" s="518"/>
      <c r="U155" s="507"/>
    </row>
    <row r="156" spans="1:22" x14ac:dyDescent="0.25">
      <c r="A156" s="1283"/>
      <c r="B156" s="191">
        <v>7</v>
      </c>
      <c r="C156" s="133"/>
      <c r="D156" s="127"/>
      <c r="E156" s="127"/>
      <c r="F156" s="133"/>
      <c r="G156" s="515"/>
      <c r="H156" s="133"/>
      <c r="I156" s="495"/>
      <c r="J156" s="516"/>
      <c r="K156" s="517"/>
      <c r="L156" s="495"/>
      <c r="M156" s="517"/>
      <c r="N156" s="155"/>
      <c r="O156" s="155"/>
      <c r="P156" s="495"/>
      <c r="Q156" s="495"/>
      <c r="R156" s="495"/>
      <c r="S156" s="495"/>
      <c r="T156" s="518"/>
      <c r="U156" s="507"/>
    </row>
    <row r="157" spans="1:22" x14ac:dyDescent="0.25">
      <c r="A157" s="1283"/>
      <c r="B157" s="191">
        <v>8</v>
      </c>
      <c r="C157" s="133"/>
      <c r="D157" s="127"/>
      <c r="E157" s="127"/>
      <c r="F157" s="133"/>
      <c r="G157" s="515"/>
      <c r="H157" s="133"/>
      <c r="I157" s="495"/>
      <c r="J157" s="516"/>
      <c r="K157" s="517"/>
      <c r="L157" s="495"/>
      <c r="M157" s="517"/>
      <c r="N157" s="155"/>
      <c r="O157" s="155"/>
      <c r="P157" s="495"/>
      <c r="Q157" s="495"/>
      <c r="R157" s="495"/>
      <c r="S157" s="495"/>
      <c r="T157" s="518"/>
      <c r="U157" s="507"/>
    </row>
    <row r="158" spans="1:22" x14ac:dyDescent="0.25">
      <c r="A158" s="1283"/>
      <c r="B158" s="191">
        <v>9</v>
      </c>
      <c r="C158" s="133"/>
      <c r="D158" s="127"/>
      <c r="E158" s="127"/>
      <c r="F158" s="133"/>
      <c r="G158" s="515"/>
      <c r="H158" s="133"/>
      <c r="I158" s="495"/>
      <c r="J158" s="516"/>
      <c r="K158" s="517"/>
      <c r="L158" s="495"/>
      <c r="M158" s="517"/>
      <c r="N158" s="155"/>
      <c r="O158" s="155"/>
      <c r="P158" s="495"/>
      <c r="Q158" s="495"/>
      <c r="R158" s="495"/>
      <c r="S158" s="495"/>
      <c r="T158" s="518"/>
      <c r="U158" s="507"/>
    </row>
    <row r="159" spans="1:22" ht="15.75" thickBot="1" x14ac:dyDescent="0.3">
      <c r="A159" s="1284"/>
      <c r="B159" s="192">
        <v>10</v>
      </c>
      <c r="C159" s="148"/>
      <c r="D159" s="147"/>
      <c r="E159" s="147"/>
      <c r="F159" s="148"/>
      <c r="G159" s="519"/>
      <c r="H159" s="148"/>
      <c r="I159" s="520"/>
      <c r="J159" s="521"/>
      <c r="K159" s="522"/>
      <c r="L159" s="520"/>
      <c r="M159" s="522"/>
      <c r="N159" s="156"/>
      <c r="O159" s="156"/>
      <c r="P159" s="520"/>
      <c r="Q159" s="520"/>
      <c r="R159" s="520"/>
      <c r="S159" s="520"/>
      <c r="T159" s="523"/>
      <c r="U159" s="507"/>
    </row>
    <row r="160" spans="1:22" ht="27" customHeight="1" thickBot="1" x14ac:dyDescent="0.3">
      <c r="A160" s="654"/>
      <c r="C160" s="655"/>
      <c r="D160" s="656"/>
      <c r="E160" s="484" t="s">
        <v>379</v>
      </c>
      <c r="F160" s="485">
        <f>COUNTA(F150:F159)</f>
        <v>0</v>
      </c>
      <c r="G160" s="486">
        <f>COUNTA(G150:G159)</f>
        <v>0</v>
      </c>
      <c r="H160" s="655"/>
      <c r="I160" s="501"/>
      <c r="J160" s="657"/>
      <c r="K160" s="658"/>
      <c r="L160" s="1096" t="s">
        <v>655</v>
      </c>
      <c r="M160" s="1097"/>
      <c r="N160" s="659">
        <f>SUM(N150:N159)</f>
        <v>0</v>
      </c>
      <c r="O160" s="660">
        <f>SUM(O150:O159)</f>
        <v>0</v>
      </c>
      <c r="P160" s="501"/>
      <c r="Q160" s="501"/>
      <c r="R160" s="501"/>
      <c r="S160" s="574"/>
      <c r="T160" s="574"/>
      <c r="U160" s="507"/>
    </row>
    <row r="161" spans="1:22" ht="27" customHeight="1" x14ac:dyDescent="0.25">
      <c r="A161" s="149"/>
      <c r="B161" s="128"/>
      <c r="C161" s="128"/>
      <c r="D161" s="128"/>
      <c r="H161" s="524"/>
      <c r="I161" s="524"/>
      <c r="J161" s="525"/>
      <c r="K161" s="524"/>
      <c r="L161" s="1098" t="s">
        <v>656</v>
      </c>
      <c r="M161" s="1099"/>
      <c r="N161" s="661">
        <f>SUMIF(M150:M159,"&lt;=31/12/2025",N150:N159)</f>
        <v>0</v>
      </c>
      <c r="O161" s="662">
        <f>SUMIF(M150:M159,"&lt;=31/12/2025",O150:O159)</f>
        <v>0</v>
      </c>
      <c r="P161" s="128"/>
      <c r="R161" s="128"/>
      <c r="S161" s="132"/>
      <c r="T161" s="603"/>
      <c r="U161" s="527"/>
      <c r="V161" s="526"/>
    </row>
    <row r="162" spans="1:22" ht="27" customHeight="1" thickBot="1" x14ac:dyDescent="0.3">
      <c r="A162" s="149"/>
      <c r="L162" s="1100" t="s">
        <v>659</v>
      </c>
      <c r="M162" s="1101"/>
      <c r="N162" s="663">
        <f>SUMIF(M150:M159,"&gt;31/12/2025",N150:N159)</f>
        <v>0</v>
      </c>
      <c r="O162" s="664">
        <f>SUMIF(M150:M159,"&gt;31/12/2025",O150:O159)</f>
        <v>0</v>
      </c>
      <c r="S162" s="785"/>
      <c r="T162" s="558"/>
      <c r="U162" s="507"/>
    </row>
    <row r="163" spans="1:22" ht="15.75" thickBot="1" x14ac:dyDescent="0.3">
      <c r="A163" s="528"/>
      <c r="B163" s="529"/>
      <c r="C163" s="455"/>
      <c r="D163" s="455"/>
      <c r="E163" s="455"/>
      <c r="F163" s="529"/>
      <c r="G163" s="455"/>
      <c r="H163" s="455"/>
      <c r="I163" s="529"/>
      <c r="J163" s="529"/>
      <c r="K163" s="455"/>
      <c r="L163" s="455"/>
      <c r="M163" s="455"/>
      <c r="N163" s="455"/>
      <c r="O163" s="455"/>
      <c r="P163" s="455"/>
      <c r="Q163" s="455"/>
      <c r="R163" s="455"/>
      <c r="S163" s="530"/>
      <c r="T163" s="455"/>
      <c r="U163" s="531"/>
    </row>
    <row r="164" spans="1:22" ht="15.75" thickBot="1" x14ac:dyDescent="0.3">
      <c r="A164" s="502"/>
      <c r="B164" s="503"/>
      <c r="C164" s="504"/>
      <c r="D164" s="504"/>
      <c r="E164" s="504"/>
      <c r="F164" s="503"/>
      <c r="G164" s="504"/>
      <c r="H164" s="504"/>
      <c r="I164" s="503"/>
      <c r="J164" s="503"/>
      <c r="K164" s="504"/>
      <c r="L164" s="504"/>
      <c r="M164" s="504"/>
      <c r="N164" s="504"/>
      <c r="O164" s="504"/>
      <c r="P164" s="504"/>
      <c r="Q164" s="504"/>
      <c r="R164" s="504"/>
      <c r="S164" s="504"/>
      <c r="T164" s="504"/>
      <c r="U164" s="505"/>
    </row>
    <row r="165" spans="1:22" ht="27.95" customHeight="1" thickBot="1" x14ac:dyDescent="0.3">
      <c r="A165" s="185" t="s">
        <v>9</v>
      </c>
      <c r="B165" s="1116" t="s">
        <v>113</v>
      </c>
      <c r="C165" s="1117"/>
      <c r="E165" s="1285" t="s">
        <v>342</v>
      </c>
      <c r="F165" s="1286"/>
      <c r="G165" s="1120">
        <f>VLOOKUP(B165,'Urbano.Piano inv. forn'!$D$173:$AB$202,3,FALSE)</f>
        <v>0</v>
      </c>
      <c r="H165" s="1121"/>
      <c r="I165" s="115"/>
      <c r="J165" s="1285" t="s">
        <v>343</v>
      </c>
      <c r="K165" s="1286"/>
      <c r="L165" s="1120">
        <f>VLOOKUP(B165,'Urbano.Piano inv. forn'!$D$173:$H$202,4,FALSE)</f>
        <v>0</v>
      </c>
      <c r="M165" s="1121"/>
      <c r="O165" s="194" t="s">
        <v>344</v>
      </c>
      <c r="P165" s="506"/>
      <c r="R165" s="193" t="s">
        <v>345</v>
      </c>
      <c r="S165" s="1108"/>
      <c r="T165" s="1109"/>
      <c r="U165" s="507"/>
    </row>
    <row r="166" spans="1:22" ht="15.75" thickBot="1" x14ac:dyDescent="0.3">
      <c r="A166" s="149"/>
      <c r="B166" s="129"/>
      <c r="C166" s="129"/>
      <c r="E166" s="130"/>
      <c r="F166" s="130"/>
      <c r="G166" s="131"/>
      <c r="H166" s="131"/>
      <c r="I166" s="115"/>
      <c r="J166" s="130"/>
      <c r="K166" s="130"/>
      <c r="L166" s="131"/>
      <c r="M166" s="131"/>
      <c r="O166" s="132"/>
      <c r="R166" s="128"/>
      <c r="S166" s="501"/>
      <c r="U166" s="150"/>
    </row>
    <row r="167" spans="1:22" ht="33.75" customHeight="1" thickBot="1" x14ac:dyDescent="0.3">
      <c r="A167" s="1277" t="s">
        <v>346</v>
      </c>
      <c r="B167" s="1278"/>
      <c r="C167" s="1278"/>
      <c r="D167" s="1287"/>
      <c r="E167" s="1105">
        <f>VLOOKUP(B165,'Urbano.Piano inv. forn'!$D$173:$V$202,17,FALSE)</f>
        <v>0</v>
      </c>
      <c r="F167" s="1106"/>
      <c r="G167" s="1106"/>
      <c r="H167" s="1107"/>
      <c r="I167" s="115"/>
      <c r="J167" s="1277" t="s">
        <v>60</v>
      </c>
      <c r="K167" s="1278"/>
      <c r="L167" s="1105">
        <f>VLOOKUP(B165,'Urbano.Piano inv. forn'!$D$173:$V$202,19,FALSE)</f>
        <v>0</v>
      </c>
      <c r="M167" s="1107"/>
      <c r="N167" s="146"/>
      <c r="O167" s="673" t="s">
        <v>347</v>
      </c>
      <c r="P167" s="151">
        <f>L167+E167</f>
        <v>0</v>
      </c>
      <c r="R167" s="193" t="s">
        <v>348</v>
      </c>
      <c r="S167" s="1108"/>
      <c r="T167" s="1109"/>
      <c r="U167" s="150"/>
      <c r="V167" s="501"/>
    </row>
    <row r="168" spans="1:22" ht="15.75" thickBot="1" x14ac:dyDescent="0.3">
      <c r="A168" s="152"/>
      <c r="B168" s="153"/>
      <c r="C168" s="153"/>
      <c r="D168" s="153"/>
      <c r="E168" s="154"/>
      <c r="F168" s="154"/>
      <c r="G168" s="154"/>
      <c r="H168" s="154"/>
      <c r="I168" s="115"/>
      <c r="J168" s="130"/>
      <c r="K168" s="130"/>
      <c r="L168" s="154"/>
      <c r="M168" s="154"/>
      <c r="N168" s="146"/>
      <c r="O168" s="128"/>
      <c r="P168" s="146"/>
      <c r="R168" s="128"/>
      <c r="S168" s="129"/>
      <c r="T168" s="129"/>
      <c r="U168" s="507"/>
    </row>
    <row r="169" spans="1:22" ht="60" x14ac:dyDescent="0.25">
      <c r="A169" s="1279" t="s">
        <v>349</v>
      </c>
      <c r="B169" s="1281" t="s">
        <v>350</v>
      </c>
      <c r="C169" s="1281" t="s">
        <v>351</v>
      </c>
      <c r="D169" s="186" t="s">
        <v>352</v>
      </c>
      <c r="E169" s="187" t="s">
        <v>353</v>
      </c>
      <c r="F169" s="186" t="s">
        <v>354</v>
      </c>
      <c r="G169" s="186" t="s">
        <v>355</v>
      </c>
      <c r="H169" s="188" t="s">
        <v>312</v>
      </c>
      <c r="I169" s="188" t="s">
        <v>356</v>
      </c>
      <c r="J169" s="188" t="s">
        <v>357</v>
      </c>
      <c r="K169" s="188" t="s">
        <v>358</v>
      </c>
      <c r="L169" s="188" t="s">
        <v>359</v>
      </c>
      <c r="M169" s="188" t="s">
        <v>360</v>
      </c>
      <c r="N169" s="188" t="s">
        <v>361</v>
      </c>
      <c r="O169" s="188" t="s">
        <v>362</v>
      </c>
      <c r="P169" s="188" t="s">
        <v>363</v>
      </c>
      <c r="Q169" s="188" t="s">
        <v>364</v>
      </c>
      <c r="R169" s="188" t="s">
        <v>365</v>
      </c>
      <c r="S169" s="188" t="s">
        <v>366</v>
      </c>
      <c r="T169" s="1288" t="s">
        <v>367</v>
      </c>
      <c r="U169" s="508"/>
    </row>
    <row r="170" spans="1:22" ht="24.75" thickBot="1" x14ac:dyDescent="0.3">
      <c r="A170" s="1280"/>
      <c r="B170" s="1282"/>
      <c r="C170" s="1282"/>
      <c r="D170" s="189" t="s">
        <v>368</v>
      </c>
      <c r="E170" s="189" t="s">
        <v>369</v>
      </c>
      <c r="F170" s="189" t="s">
        <v>370</v>
      </c>
      <c r="G170" s="189" t="s">
        <v>370</v>
      </c>
      <c r="H170" s="189" t="s">
        <v>395</v>
      </c>
      <c r="I170" s="189" t="s">
        <v>397</v>
      </c>
      <c r="J170" s="189" t="s">
        <v>371</v>
      </c>
      <c r="K170" s="189" t="s">
        <v>372</v>
      </c>
      <c r="L170" s="189" t="s">
        <v>373</v>
      </c>
      <c r="M170" s="189" t="s">
        <v>372</v>
      </c>
      <c r="N170" s="189" t="s">
        <v>374</v>
      </c>
      <c r="O170" s="189" t="s">
        <v>341</v>
      </c>
      <c r="P170" s="189" t="s">
        <v>375</v>
      </c>
      <c r="Q170" s="189" t="s">
        <v>376</v>
      </c>
      <c r="R170" s="189" t="s">
        <v>377</v>
      </c>
      <c r="S170" s="189" t="s">
        <v>377</v>
      </c>
      <c r="T170" s="1289"/>
      <c r="U170" s="508"/>
    </row>
    <row r="171" spans="1:22" x14ac:dyDescent="0.25">
      <c r="A171" s="1283" t="str">
        <f>B165</f>
        <v>urb.d.3</v>
      </c>
      <c r="B171" s="190">
        <v>1</v>
      </c>
      <c r="C171" s="208"/>
      <c r="D171" s="134"/>
      <c r="E171" s="134"/>
      <c r="F171" s="208"/>
      <c r="G171" s="510"/>
      <c r="H171" s="135"/>
      <c r="I171" s="511"/>
      <c r="J171" s="512"/>
      <c r="K171" s="513"/>
      <c r="L171" s="511"/>
      <c r="M171" s="513"/>
      <c r="N171" s="164"/>
      <c r="O171" s="164"/>
      <c r="P171" s="511"/>
      <c r="Q171" s="511"/>
      <c r="R171" s="511"/>
      <c r="S171" s="511"/>
      <c r="T171" s="514"/>
      <c r="U171" s="507"/>
    </row>
    <row r="172" spans="1:22" x14ac:dyDescent="0.25">
      <c r="A172" s="1283"/>
      <c r="B172" s="191">
        <v>2</v>
      </c>
      <c r="C172" s="133"/>
      <c r="D172" s="127"/>
      <c r="E172" s="127"/>
      <c r="F172" s="133"/>
      <c r="G172" s="515"/>
      <c r="H172" s="133"/>
      <c r="I172" s="495"/>
      <c r="J172" s="516"/>
      <c r="K172" s="517"/>
      <c r="L172" s="495"/>
      <c r="M172" s="517"/>
      <c r="N172" s="155"/>
      <c r="O172" s="155"/>
      <c r="P172" s="495"/>
      <c r="Q172" s="495" t="s">
        <v>378</v>
      </c>
      <c r="R172" s="495"/>
      <c r="S172" s="495"/>
      <c r="T172" s="518"/>
      <c r="U172" s="507"/>
    </row>
    <row r="173" spans="1:22" x14ac:dyDescent="0.25">
      <c r="A173" s="1283"/>
      <c r="B173" s="191">
        <v>3</v>
      </c>
      <c r="C173" s="133"/>
      <c r="D173" s="127"/>
      <c r="E173" s="127"/>
      <c r="F173" s="133"/>
      <c r="G173" s="515"/>
      <c r="H173" s="133"/>
      <c r="I173" s="495"/>
      <c r="J173" s="516"/>
      <c r="K173" s="517"/>
      <c r="L173" s="495"/>
      <c r="M173" s="517"/>
      <c r="N173" s="155"/>
      <c r="O173" s="155"/>
      <c r="P173" s="495"/>
      <c r="Q173" s="495"/>
      <c r="R173" s="495"/>
      <c r="S173" s="495"/>
      <c r="T173" s="518"/>
      <c r="U173" s="507"/>
    </row>
    <row r="174" spans="1:22" x14ac:dyDescent="0.25">
      <c r="A174" s="1283"/>
      <c r="B174" s="191">
        <v>4</v>
      </c>
      <c r="C174" s="133"/>
      <c r="D174" s="127"/>
      <c r="E174" s="127"/>
      <c r="F174" s="133"/>
      <c r="G174" s="515"/>
      <c r="H174" s="133"/>
      <c r="I174" s="495"/>
      <c r="J174" s="516"/>
      <c r="K174" s="517"/>
      <c r="L174" s="495"/>
      <c r="M174" s="517"/>
      <c r="N174" s="155"/>
      <c r="O174" s="155"/>
      <c r="P174" s="495"/>
      <c r="Q174" s="495"/>
      <c r="R174" s="495"/>
      <c r="S174" s="495"/>
      <c r="T174" s="518"/>
      <c r="U174" s="507"/>
    </row>
    <row r="175" spans="1:22" x14ac:dyDescent="0.25">
      <c r="A175" s="1283"/>
      <c r="B175" s="191">
        <v>5</v>
      </c>
      <c r="C175" s="133"/>
      <c r="D175" s="127"/>
      <c r="E175" s="127"/>
      <c r="F175" s="133"/>
      <c r="G175" s="515"/>
      <c r="H175" s="133"/>
      <c r="I175" s="495"/>
      <c r="J175" s="516"/>
      <c r="K175" s="517"/>
      <c r="L175" s="495"/>
      <c r="M175" s="517"/>
      <c r="N175" s="155"/>
      <c r="O175" s="155"/>
      <c r="P175" s="495"/>
      <c r="Q175" s="495"/>
      <c r="R175" s="495"/>
      <c r="S175" s="495"/>
      <c r="T175" s="518"/>
      <c r="U175" s="507"/>
    </row>
    <row r="176" spans="1:22" x14ac:dyDescent="0.25">
      <c r="A176" s="1283"/>
      <c r="B176" s="191">
        <v>6</v>
      </c>
      <c r="C176" s="133"/>
      <c r="D176" s="127"/>
      <c r="E176" s="127"/>
      <c r="F176" s="133"/>
      <c r="G176" s="515"/>
      <c r="H176" s="133"/>
      <c r="I176" s="495"/>
      <c r="J176" s="516"/>
      <c r="K176" s="517"/>
      <c r="L176" s="495"/>
      <c r="M176" s="517"/>
      <c r="N176" s="155"/>
      <c r="O176" s="155"/>
      <c r="P176" s="495"/>
      <c r="Q176" s="495"/>
      <c r="R176" s="495"/>
      <c r="S176" s="495"/>
      <c r="T176" s="518"/>
      <c r="U176" s="507"/>
    </row>
    <row r="177" spans="1:22" x14ac:dyDescent="0.25">
      <c r="A177" s="1283"/>
      <c r="B177" s="191">
        <v>7</v>
      </c>
      <c r="C177" s="133"/>
      <c r="D177" s="127"/>
      <c r="E177" s="127"/>
      <c r="F177" s="133"/>
      <c r="G177" s="515"/>
      <c r="H177" s="133"/>
      <c r="I177" s="495"/>
      <c r="J177" s="516"/>
      <c r="K177" s="517"/>
      <c r="L177" s="495"/>
      <c r="M177" s="517"/>
      <c r="N177" s="155"/>
      <c r="O177" s="155"/>
      <c r="P177" s="495"/>
      <c r="Q177" s="495"/>
      <c r="R177" s="495"/>
      <c r="S177" s="495"/>
      <c r="T177" s="518"/>
      <c r="U177" s="507"/>
    </row>
    <row r="178" spans="1:22" x14ac:dyDescent="0.25">
      <c r="A178" s="1283"/>
      <c r="B178" s="191">
        <v>8</v>
      </c>
      <c r="C178" s="133"/>
      <c r="D178" s="127"/>
      <c r="E178" s="127"/>
      <c r="F178" s="133"/>
      <c r="G178" s="515"/>
      <c r="H178" s="133"/>
      <c r="I178" s="495"/>
      <c r="J178" s="516"/>
      <c r="K178" s="517"/>
      <c r="L178" s="495"/>
      <c r="M178" s="517"/>
      <c r="N178" s="155"/>
      <c r="O178" s="155"/>
      <c r="P178" s="495"/>
      <c r="Q178" s="495"/>
      <c r="R178" s="495"/>
      <c r="S178" s="495"/>
      <c r="T178" s="518"/>
      <c r="U178" s="507"/>
    </row>
    <row r="179" spans="1:22" x14ac:dyDescent="0.25">
      <c r="A179" s="1283"/>
      <c r="B179" s="191">
        <v>9</v>
      </c>
      <c r="C179" s="133"/>
      <c r="D179" s="127"/>
      <c r="E179" s="127"/>
      <c r="F179" s="133"/>
      <c r="G179" s="515"/>
      <c r="H179" s="133"/>
      <c r="I179" s="495"/>
      <c r="J179" s="516"/>
      <c r="K179" s="517"/>
      <c r="L179" s="495"/>
      <c r="M179" s="517"/>
      <c r="N179" s="155"/>
      <c r="O179" s="155"/>
      <c r="P179" s="495"/>
      <c r="Q179" s="495"/>
      <c r="R179" s="495"/>
      <c r="S179" s="495"/>
      <c r="T179" s="518"/>
      <c r="U179" s="507"/>
    </row>
    <row r="180" spans="1:22" ht="15.75" thickBot="1" x14ac:dyDescent="0.3">
      <c r="A180" s="1284"/>
      <c r="B180" s="192">
        <v>10</v>
      </c>
      <c r="C180" s="148"/>
      <c r="D180" s="147"/>
      <c r="E180" s="147"/>
      <c r="F180" s="148"/>
      <c r="G180" s="519"/>
      <c r="H180" s="148"/>
      <c r="I180" s="520"/>
      <c r="J180" s="521"/>
      <c r="K180" s="522"/>
      <c r="L180" s="520"/>
      <c r="M180" s="522"/>
      <c r="N180" s="156"/>
      <c r="O180" s="156"/>
      <c r="P180" s="520"/>
      <c r="Q180" s="520"/>
      <c r="R180" s="520"/>
      <c r="S180" s="520"/>
      <c r="T180" s="523"/>
      <c r="U180" s="507"/>
    </row>
    <row r="181" spans="1:22" ht="27" customHeight="1" thickBot="1" x14ac:dyDescent="0.3">
      <c r="A181" s="654"/>
      <c r="C181" s="655"/>
      <c r="D181" s="656"/>
      <c r="E181" s="484" t="s">
        <v>379</v>
      </c>
      <c r="F181" s="485">
        <f>COUNTA(F171:F180)</f>
        <v>0</v>
      </c>
      <c r="G181" s="486">
        <f>COUNTA(G171:G180)</f>
        <v>0</v>
      </c>
      <c r="H181" s="655"/>
      <c r="I181" s="501"/>
      <c r="J181" s="657"/>
      <c r="K181" s="658"/>
      <c r="L181" s="1096" t="s">
        <v>655</v>
      </c>
      <c r="M181" s="1097"/>
      <c r="N181" s="659">
        <f>SUM(N171:N180)</f>
        <v>0</v>
      </c>
      <c r="O181" s="660">
        <f>SUM(O171:O180)</f>
        <v>0</v>
      </c>
      <c r="P181" s="501"/>
      <c r="Q181" s="501"/>
      <c r="R181" s="501"/>
      <c r="S181" s="574"/>
      <c r="T181" s="574"/>
      <c r="U181" s="507"/>
    </row>
    <row r="182" spans="1:22" ht="27" customHeight="1" x14ac:dyDescent="0.25">
      <c r="A182" s="149"/>
      <c r="B182" s="128"/>
      <c r="C182" s="128"/>
      <c r="D182" s="128"/>
      <c r="H182" s="524"/>
      <c r="I182" s="524"/>
      <c r="J182" s="525"/>
      <c r="K182" s="524"/>
      <c r="L182" s="1098" t="s">
        <v>656</v>
      </c>
      <c r="M182" s="1099"/>
      <c r="N182" s="661">
        <f>SUMIF(M171:M180,"&lt;=31/12/2025",N171:N180)</f>
        <v>0</v>
      </c>
      <c r="O182" s="662">
        <f>SUMIF(M171:M180,"&lt;=31/12/2025",O171:O180)</f>
        <v>0</v>
      </c>
      <c r="P182" s="128"/>
      <c r="R182" s="128"/>
      <c r="S182" s="132"/>
      <c r="T182" s="603"/>
      <c r="U182" s="527"/>
      <c r="V182" s="526"/>
    </row>
    <row r="183" spans="1:22" ht="27" customHeight="1" thickBot="1" x14ac:dyDescent="0.3">
      <c r="A183" s="149"/>
      <c r="L183" s="1100" t="s">
        <v>659</v>
      </c>
      <c r="M183" s="1101"/>
      <c r="N183" s="663">
        <f>SUMIF(M171:M180,"&gt;31/12/2025",N171:N180)</f>
        <v>0</v>
      </c>
      <c r="O183" s="664">
        <f>SUMIF(M171:M180,"&gt;31/12/2025",O171:O180)</f>
        <v>0</v>
      </c>
      <c r="S183" s="785"/>
      <c r="T183" s="558"/>
      <c r="U183" s="507"/>
    </row>
    <row r="184" spans="1:22" ht="15.75" thickBot="1" x14ac:dyDescent="0.3">
      <c r="A184" s="528"/>
      <c r="B184" s="529"/>
      <c r="C184" s="455"/>
      <c r="D184" s="455"/>
      <c r="E184" s="455"/>
      <c r="F184" s="529"/>
      <c r="G184" s="455"/>
      <c r="H184" s="455"/>
      <c r="I184" s="529"/>
      <c r="J184" s="529"/>
      <c r="K184" s="455"/>
      <c r="L184" s="455"/>
      <c r="M184" s="455"/>
      <c r="N184" s="455"/>
      <c r="O184" s="455"/>
      <c r="P184" s="455"/>
      <c r="Q184" s="455"/>
      <c r="R184" s="455"/>
      <c r="S184" s="530"/>
      <c r="T184" s="455"/>
      <c r="U184" s="531"/>
    </row>
    <row r="185" spans="1:22" ht="15.75" thickBot="1" x14ac:dyDescent="0.3">
      <c r="A185" s="502"/>
      <c r="B185" s="503"/>
      <c r="C185" s="504"/>
      <c r="D185" s="504"/>
      <c r="E185" s="504"/>
      <c r="F185" s="503"/>
      <c r="G185" s="504"/>
      <c r="H185" s="504"/>
      <c r="I185" s="503"/>
      <c r="J185" s="503"/>
      <c r="K185" s="504"/>
      <c r="L185" s="504"/>
      <c r="M185" s="504"/>
      <c r="N185" s="504"/>
      <c r="O185" s="504"/>
      <c r="P185" s="504"/>
      <c r="Q185" s="504"/>
      <c r="R185" s="504"/>
      <c r="S185" s="504"/>
      <c r="T185" s="504"/>
      <c r="U185" s="505"/>
    </row>
    <row r="186" spans="1:22" ht="30.95" customHeight="1" thickBot="1" x14ac:dyDescent="0.3">
      <c r="A186" s="185" t="s">
        <v>9</v>
      </c>
      <c r="B186" s="1116" t="s">
        <v>113</v>
      </c>
      <c r="C186" s="1117"/>
      <c r="E186" s="1285" t="s">
        <v>342</v>
      </c>
      <c r="F186" s="1286"/>
      <c r="G186" s="1120">
        <f>VLOOKUP(B186,'Urbano.Piano inv. forn'!$D$173:$AB$202,3,FALSE)</f>
        <v>0</v>
      </c>
      <c r="H186" s="1121"/>
      <c r="I186" s="115"/>
      <c r="J186" s="1285" t="s">
        <v>343</v>
      </c>
      <c r="K186" s="1286"/>
      <c r="L186" s="1120">
        <f>VLOOKUP(B186,'Urbano.Piano inv. forn'!$D$173:$H$202,4,FALSE)</f>
        <v>0</v>
      </c>
      <c r="M186" s="1121"/>
      <c r="O186" s="194" t="s">
        <v>344</v>
      </c>
      <c r="P186" s="506"/>
      <c r="R186" s="193" t="s">
        <v>345</v>
      </c>
      <c r="S186" s="1108"/>
      <c r="T186" s="1109"/>
      <c r="U186" s="507"/>
    </row>
    <row r="187" spans="1:22" ht="15.75" thickBot="1" x14ac:dyDescent="0.3">
      <c r="A187" s="149"/>
      <c r="B187" s="129"/>
      <c r="C187" s="129"/>
      <c r="E187" s="130"/>
      <c r="F187" s="130"/>
      <c r="G187" s="131"/>
      <c r="H187" s="131"/>
      <c r="I187" s="115"/>
      <c r="J187" s="130"/>
      <c r="K187" s="130"/>
      <c r="L187" s="131"/>
      <c r="M187" s="131"/>
      <c r="O187" s="132"/>
      <c r="R187" s="128"/>
      <c r="S187" s="501"/>
      <c r="U187" s="150"/>
    </row>
    <row r="188" spans="1:22" ht="33.75" customHeight="1" thickBot="1" x14ac:dyDescent="0.3">
      <c r="A188" s="1277" t="s">
        <v>346</v>
      </c>
      <c r="B188" s="1278"/>
      <c r="C188" s="1278"/>
      <c r="D188" s="1287"/>
      <c r="E188" s="1105">
        <f>VLOOKUP(B186,'Urbano.Piano inv. forn'!$D$173:$V$202,17,FALSE)</f>
        <v>0</v>
      </c>
      <c r="F188" s="1106"/>
      <c r="G188" s="1106"/>
      <c r="H188" s="1107"/>
      <c r="I188" s="115"/>
      <c r="J188" s="1277" t="s">
        <v>60</v>
      </c>
      <c r="K188" s="1278"/>
      <c r="L188" s="1105">
        <f>VLOOKUP(B186,'Urbano.Piano inv. forn'!$D$173:$V$202,19,FALSE)</f>
        <v>0</v>
      </c>
      <c r="M188" s="1107"/>
      <c r="N188" s="146"/>
      <c r="O188" s="673" t="s">
        <v>347</v>
      </c>
      <c r="P188" s="151">
        <f>L188+E188</f>
        <v>0</v>
      </c>
      <c r="R188" s="193" t="s">
        <v>348</v>
      </c>
      <c r="S188" s="1108"/>
      <c r="T188" s="1109"/>
      <c r="U188" s="150"/>
      <c r="V188" s="501"/>
    </row>
    <row r="189" spans="1:22" ht="15.75" thickBot="1" x14ac:dyDescent="0.3">
      <c r="A189" s="152"/>
      <c r="B189" s="153"/>
      <c r="C189" s="153"/>
      <c r="D189" s="153"/>
      <c r="E189" s="154"/>
      <c r="F189" s="154"/>
      <c r="G189" s="154"/>
      <c r="H189" s="154"/>
      <c r="I189" s="115"/>
      <c r="J189" s="130"/>
      <c r="K189" s="130"/>
      <c r="L189" s="154"/>
      <c r="M189" s="154"/>
      <c r="N189" s="146"/>
      <c r="O189" s="128"/>
      <c r="P189" s="146"/>
      <c r="R189" s="128"/>
      <c r="S189" s="129"/>
      <c r="T189" s="129"/>
      <c r="U189" s="507"/>
    </row>
    <row r="190" spans="1:22" ht="60" x14ac:dyDescent="0.25">
      <c r="A190" s="1279" t="s">
        <v>349</v>
      </c>
      <c r="B190" s="1281" t="s">
        <v>350</v>
      </c>
      <c r="C190" s="1281" t="s">
        <v>351</v>
      </c>
      <c r="D190" s="186" t="s">
        <v>352</v>
      </c>
      <c r="E190" s="187" t="s">
        <v>353</v>
      </c>
      <c r="F190" s="186" t="s">
        <v>354</v>
      </c>
      <c r="G190" s="186" t="s">
        <v>355</v>
      </c>
      <c r="H190" s="188" t="s">
        <v>312</v>
      </c>
      <c r="I190" s="188" t="s">
        <v>356</v>
      </c>
      <c r="J190" s="188" t="s">
        <v>357</v>
      </c>
      <c r="K190" s="188" t="s">
        <v>358</v>
      </c>
      <c r="L190" s="188" t="s">
        <v>359</v>
      </c>
      <c r="M190" s="188" t="s">
        <v>360</v>
      </c>
      <c r="N190" s="188" t="s">
        <v>361</v>
      </c>
      <c r="O190" s="188" t="s">
        <v>362</v>
      </c>
      <c r="P190" s="188" t="s">
        <v>363</v>
      </c>
      <c r="Q190" s="188" t="s">
        <v>364</v>
      </c>
      <c r="R190" s="188" t="s">
        <v>365</v>
      </c>
      <c r="S190" s="188" t="s">
        <v>366</v>
      </c>
      <c r="T190" s="1288" t="s">
        <v>367</v>
      </c>
      <c r="U190" s="508"/>
    </row>
    <row r="191" spans="1:22" ht="24.75" thickBot="1" x14ac:dyDescent="0.3">
      <c r="A191" s="1280"/>
      <c r="B191" s="1282"/>
      <c r="C191" s="1282"/>
      <c r="D191" s="189" t="s">
        <v>368</v>
      </c>
      <c r="E191" s="189" t="s">
        <v>369</v>
      </c>
      <c r="F191" s="189" t="s">
        <v>370</v>
      </c>
      <c r="G191" s="189" t="s">
        <v>370</v>
      </c>
      <c r="H191" s="189" t="s">
        <v>395</v>
      </c>
      <c r="I191" s="189" t="s">
        <v>397</v>
      </c>
      <c r="J191" s="189" t="s">
        <v>371</v>
      </c>
      <c r="K191" s="189" t="s">
        <v>372</v>
      </c>
      <c r="L191" s="189" t="s">
        <v>373</v>
      </c>
      <c r="M191" s="189" t="s">
        <v>372</v>
      </c>
      <c r="N191" s="189" t="s">
        <v>374</v>
      </c>
      <c r="O191" s="189" t="s">
        <v>341</v>
      </c>
      <c r="P191" s="189" t="s">
        <v>375</v>
      </c>
      <c r="Q191" s="189" t="s">
        <v>376</v>
      </c>
      <c r="R191" s="189" t="s">
        <v>377</v>
      </c>
      <c r="S191" s="189" t="s">
        <v>377</v>
      </c>
      <c r="T191" s="1289"/>
      <c r="U191" s="508"/>
    </row>
    <row r="192" spans="1:22" x14ac:dyDescent="0.25">
      <c r="A192" s="1283" t="str">
        <f>B186</f>
        <v>urb.d.3</v>
      </c>
      <c r="B192" s="190">
        <v>1</v>
      </c>
      <c r="C192" s="208"/>
      <c r="D192" s="134"/>
      <c r="E192" s="134"/>
      <c r="F192" s="208"/>
      <c r="G192" s="510"/>
      <c r="H192" s="135"/>
      <c r="I192" s="511"/>
      <c r="J192" s="512"/>
      <c r="K192" s="513"/>
      <c r="L192" s="511"/>
      <c r="M192" s="513"/>
      <c r="N192" s="164"/>
      <c r="O192" s="164"/>
      <c r="P192" s="511"/>
      <c r="Q192" s="511"/>
      <c r="R192" s="511"/>
      <c r="S192" s="511"/>
      <c r="T192" s="514"/>
      <c r="U192" s="507"/>
    </row>
    <row r="193" spans="1:22" x14ac:dyDescent="0.25">
      <c r="A193" s="1283"/>
      <c r="B193" s="191">
        <v>2</v>
      </c>
      <c r="C193" s="133"/>
      <c r="D193" s="127"/>
      <c r="E193" s="127"/>
      <c r="F193" s="133"/>
      <c r="G193" s="515"/>
      <c r="H193" s="133"/>
      <c r="I193" s="495"/>
      <c r="J193" s="516"/>
      <c r="K193" s="517"/>
      <c r="L193" s="495"/>
      <c r="M193" s="517"/>
      <c r="N193" s="155"/>
      <c r="O193" s="155"/>
      <c r="P193" s="495"/>
      <c r="Q193" s="495" t="s">
        <v>378</v>
      </c>
      <c r="R193" s="495"/>
      <c r="S193" s="495"/>
      <c r="T193" s="518"/>
      <c r="U193" s="507"/>
    </row>
    <row r="194" spans="1:22" x14ac:dyDescent="0.25">
      <c r="A194" s="1283"/>
      <c r="B194" s="191">
        <v>3</v>
      </c>
      <c r="C194" s="133"/>
      <c r="D194" s="127"/>
      <c r="E194" s="127"/>
      <c r="F194" s="133"/>
      <c r="G194" s="515"/>
      <c r="H194" s="133"/>
      <c r="I194" s="495"/>
      <c r="J194" s="516"/>
      <c r="K194" s="517"/>
      <c r="L194" s="495"/>
      <c r="M194" s="517"/>
      <c r="N194" s="155"/>
      <c r="O194" s="155"/>
      <c r="P194" s="495"/>
      <c r="Q194" s="495"/>
      <c r="R194" s="495"/>
      <c r="S194" s="495"/>
      <c r="T194" s="518"/>
      <c r="U194" s="507"/>
    </row>
    <row r="195" spans="1:22" x14ac:dyDescent="0.25">
      <c r="A195" s="1283"/>
      <c r="B195" s="191">
        <v>4</v>
      </c>
      <c r="C195" s="133"/>
      <c r="D195" s="127"/>
      <c r="E195" s="127"/>
      <c r="F195" s="133"/>
      <c r="G195" s="515"/>
      <c r="H195" s="133"/>
      <c r="I195" s="495"/>
      <c r="J195" s="516"/>
      <c r="K195" s="517"/>
      <c r="L195" s="495"/>
      <c r="M195" s="517"/>
      <c r="N195" s="155"/>
      <c r="O195" s="155"/>
      <c r="P195" s="495"/>
      <c r="Q195" s="495"/>
      <c r="R195" s="495"/>
      <c r="S195" s="495"/>
      <c r="T195" s="518"/>
      <c r="U195" s="507"/>
    </row>
    <row r="196" spans="1:22" x14ac:dyDescent="0.25">
      <c r="A196" s="1283"/>
      <c r="B196" s="191">
        <v>5</v>
      </c>
      <c r="C196" s="133"/>
      <c r="D196" s="127"/>
      <c r="E196" s="127"/>
      <c r="F196" s="133"/>
      <c r="G196" s="515"/>
      <c r="H196" s="133"/>
      <c r="I196" s="495"/>
      <c r="J196" s="516"/>
      <c r="K196" s="517"/>
      <c r="L196" s="495"/>
      <c r="M196" s="517"/>
      <c r="N196" s="155"/>
      <c r="O196" s="155"/>
      <c r="P196" s="495"/>
      <c r="Q196" s="495"/>
      <c r="R196" s="495"/>
      <c r="S196" s="495"/>
      <c r="T196" s="518"/>
      <c r="U196" s="507"/>
    </row>
    <row r="197" spans="1:22" x14ac:dyDescent="0.25">
      <c r="A197" s="1283"/>
      <c r="B197" s="191">
        <v>6</v>
      </c>
      <c r="C197" s="133"/>
      <c r="D197" s="127"/>
      <c r="E197" s="127"/>
      <c r="F197" s="133"/>
      <c r="G197" s="515"/>
      <c r="H197" s="133"/>
      <c r="I197" s="495"/>
      <c r="J197" s="516"/>
      <c r="K197" s="517"/>
      <c r="L197" s="495"/>
      <c r="M197" s="517"/>
      <c r="N197" s="155"/>
      <c r="O197" s="155"/>
      <c r="P197" s="495"/>
      <c r="Q197" s="495"/>
      <c r="R197" s="495"/>
      <c r="S197" s="495"/>
      <c r="T197" s="518"/>
      <c r="U197" s="507"/>
    </row>
    <row r="198" spans="1:22" x14ac:dyDescent="0.25">
      <c r="A198" s="1283"/>
      <c r="B198" s="191">
        <v>7</v>
      </c>
      <c r="C198" s="133"/>
      <c r="D198" s="127"/>
      <c r="E198" s="127"/>
      <c r="F198" s="133"/>
      <c r="G198" s="515"/>
      <c r="H198" s="133"/>
      <c r="I198" s="495"/>
      <c r="J198" s="516"/>
      <c r="K198" s="517"/>
      <c r="L198" s="495"/>
      <c r="M198" s="517"/>
      <c r="N198" s="155"/>
      <c r="O198" s="155"/>
      <c r="P198" s="495"/>
      <c r="Q198" s="495"/>
      <c r="R198" s="495"/>
      <c r="S198" s="495"/>
      <c r="T198" s="518"/>
      <c r="U198" s="507"/>
    </row>
    <row r="199" spans="1:22" x14ac:dyDescent="0.25">
      <c r="A199" s="1283"/>
      <c r="B199" s="191">
        <v>8</v>
      </c>
      <c r="C199" s="133"/>
      <c r="D199" s="127"/>
      <c r="E199" s="127"/>
      <c r="F199" s="133"/>
      <c r="G199" s="515"/>
      <c r="H199" s="133"/>
      <c r="I199" s="495"/>
      <c r="J199" s="516"/>
      <c r="K199" s="517"/>
      <c r="L199" s="495"/>
      <c r="M199" s="517"/>
      <c r="N199" s="155"/>
      <c r="O199" s="155"/>
      <c r="P199" s="495"/>
      <c r="Q199" s="495"/>
      <c r="R199" s="495"/>
      <c r="S199" s="495"/>
      <c r="T199" s="518"/>
      <c r="U199" s="507"/>
    </row>
    <row r="200" spans="1:22" x14ac:dyDescent="0.25">
      <c r="A200" s="1283"/>
      <c r="B200" s="191">
        <v>9</v>
      </c>
      <c r="C200" s="133"/>
      <c r="D200" s="127"/>
      <c r="E200" s="127"/>
      <c r="F200" s="133"/>
      <c r="G200" s="515"/>
      <c r="H200" s="133"/>
      <c r="I200" s="495"/>
      <c r="J200" s="516"/>
      <c r="K200" s="517"/>
      <c r="L200" s="495"/>
      <c r="M200" s="517"/>
      <c r="N200" s="155"/>
      <c r="O200" s="155"/>
      <c r="P200" s="495"/>
      <c r="Q200" s="495"/>
      <c r="R200" s="495"/>
      <c r="S200" s="495"/>
      <c r="T200" s="518"/>
      <c r="U200" s="507"/>
    </row>
    <row r="201" spans="1:22" ht="15.75" thickBot="1" x14ac:dyDescent="0.3">
      <c r="A201" s="1284"/>
      <c r="B201" s="192">
        <v>10</v>
      </c>
      <c r="C201" s="148"/>
      <c r="D201" s="147"/>
      <c r="E201" s="147"/>
      <c r="F201" s="148"/>
      <c r="G201" s="519"/>
      <c r="H201" s="148"/>
      <c r="I201" s="520"/>
      <c r="J201" s="521"/>
      <c r="K201" s="522"/>
      <c r="L201" s="520"/>
      <c r="M201" s="522"/>
      <c r="N201" s="156"/>
      <c r="O201" s="156"/>
      <c r="P201" s="520"/>
      <c r="Q201" s="520"/>
      <c r="R201" s="520"/>
      <c r="S201" s="520"/>
      <c r="T201" s="523"/>
      <c r="U201" s="507"/>
    </row>
    <row r="202" spans="1:22" ht="27" customHeight="1" thickBot="1" x14ac:dyDescent="0.3">
      <c r="A202" s="654"/>
      <c r="C202" s="655"/>
      <c r="D202" s="656"/>
      <c r="E202" s="484" t="s">
        <v>379</v>
      </c>
      <c r="F202" s="485">
        <f>COUNTA(F192:F201)</f>
        <v>0</v>
      </c>
      <c r="G202" s="486">
        <f>COUNTA(G192:G201)</f>
        <v>0</v>
      </c>
      <c r="H202" s="655"/>
      <c r="I202" s="501"/>
      <c r="J202" s="657"/>
      <c r="K202" s="658"/>
      <c r="L202" s="1096" t="s">
        <v>655</v>
      </c>
      <c r="M202" s="1097"/>
      <c r="N202" s="659">
        <f>SUM(N192:N201)</f>
        <v>0</v>
      </c>
      <c r="O202" s="660">
        <f>SUM(O192:O201)</f>
        <v>0</v>
      </c>
      <c r="P202" s="501"/>
      <c r="Q202" s="501"/>
      <c r="R202" s="501"/>
      <c r="S202" s="574"/>
      <c r="T202" s="574"/>
      <c r="U202" s="507"/>
    </row>
    <row r="203" spans="1:22" ht="27" customHeight="1" x14ac:dyDescent="0.25">
      <c r="A203" s="149"/>
      <c r="B203" s="128"/>
      <c r="C203" s="128"/>
      <c r="D203" s="128"/>
      <c r="H203" s="524"/>
      <c r="I203" s="524"/>
      <c r="J203" s="525"/>
      <c r="K203" s="524"/>
      <c r="L203" s="1098" t="s">
        <v>656</v>
      </c>
      <c r="M203" s="1099"/>
      <c r="N203" s="661">
        <f>SUMIF(M192:M201,"&lt;=31/12/2025",N192:N201)</f>
        <v>0</v>
      </c>
      <c r="O203" s="662">
        <f>SUMIF(M192:M201,"&lt;=31/12/2025",O192:O201)</f>
        <v>0</v>
      </c>
      <c r="P203" s="128"/>
      <c r="R203" s="128"/>
      <c r="S203" s="132"/>
      <c r="T203" s="603"/>
      <c r="U203" s="527"/>
      <c r="V203" s="526"/>
    </row>
    <row r="204" spans="1:22" ht="27" customHeight="1" thickBot="1" x14ac:dyDescent="0.3">
      <c r="A204" s="149"/>
      <c r="L204" s="1100" t="s">
        <v>660</v>
      </c>
      <c r="M204" s="1101"/>
      <c r="N204" s="663">
        <f>SUMIF(M192:M201,"&gt;31/12/2025",N192:N201)</f>
        <v>0</v>
      </c>
      <c r="O204" s="664">
        <f>SUMIF(M192:M201,"&gt;31/12/2025",O192:O201)</f>
        <v>0</v>
      </c>
      <c r="S204" s="785"/>
      <c r="T204" s="558"/>
      <c r="U204" s="507"/>
    </row>
    <row r="205" spans="1:22" ht="15.75" thickBot="1" x14ac:dyDescent="0.3">
      <c r="A205" s="528"/>
      <c r="B205" s="529"/>
      <c r="C205" s="455"/>
      <c r="D205" s="455"/>
      <c r="E205" s="455"/>
      <c r="F205" s="529"/>
      <c r="G205" s="455"/>
      <c r="H205" s="455"/>
      <c r="I205" s="529"/>
      <c r="J205" s="529"/>
      <c r="K205" s="455"/>
      <c r="L205" s="455"/>
      <c r="M205" s="455"/>
      <c r="N205" s="455"/>
      <c r="O205" s="455"/>
      <c r="P205" s="455"/>
      <c r="Q205" s="455"/>
      <c r="R205" s="455"/>
      <c r="S205" s="530"/>
      <c r="T205" s="455"/>
      <c r="U205" s="531"/>
    </row>
    <row r="206" spans="1:22" ht="15.75" thickBot="1" x14ac:dyDescent="0.3">
      <c r="A206" s="502"/>
      <c r="B206" s="503"/>
      <c r="C206" s="504"/>
      <c r="D206" s="504"/>
      <c r="E206" s="504"/>
      <c r="F206" s="503"/>
      <c r="G206" s="504"/>
      <c r="H206" s="504"/>
      <c r="I206" s="503"/>
      <c r="J206" s="503"/>
      <c r="K206" s="504"/>
      <c r="L206" s="504"/>
      <c r="M206" s="504"/>
      <c r="N206" s="504"/>
      <c r="O206" s="504"/>
      <c r="P206" s="504"/>
      <c r="Q206" s="504"/>
      <c r="R206" s="504"/>
      <c r="S206" s="504"/>
      <c r="T206" s="504"/>
      <c r="U206" s="505"/>
    </row>
    <row r="207" spans="1:22" ht="22.5" customHeight="1" thickBot="1" x14ac:dyDescent="0.3">
      <c r="A207" s="185" t="s">
        <v>9</v>
      </c>
      <c r="B207" s="1116" t="s">
        <v>113</v>
      </c>
      <c r="C207" s="1117"/>
      <c r="E207" s="1285" t="s">
        <v>342</v>
      </c>
      <c r="F207" s="1286"/>
      <c r="G207" s="1120">
        <f>VLOOKUP(B207,'Urbano.Piano inv. forn'!$D$173:$AB$202,3,FALSE)</f>
        <v>0</v>
      </c>
      <c r="H207" s="1121"/>
      <c r="I207" s="115"/>
      <c r="J207" s="1285" t="s">
        <v>343</v>
      </c>
      <c r="K207" s="1286"/>
      <c r="L207" s="1120">
        <f>VLOOKUP(B207,'Urbano.Piano inv. forn'!$D$173:$H$202,4,FALSE)</f>
        <v>0</v>
      </c>
      <c r="M207" s="1121"/>
      <c r="O207" s="194" t="s">
        <v>344</v>
      </c>
      <c r="P207" s="506"/>
      <c r="R207" s="193" t="s">
        <v>345</v>
      </c>
      <c r="S207" s="1108"/>
      <c r="T207" s="1109"/>
      <c r="U207" s="507"/>
    </row>
    <row r="208" spans="1:22" ht="15.75" thickBot="1" x14ac:dyDescent="0.3">
      <c r="A208" s="149"/>
      <c r="B208" s="129"/>
      <c r="C208" s="129"/>
      <c r="E208" s="130"/>
      <c r="F208" s="130"/>
      <c r="G208" s="131"/>
      <c r="H208" s="131"/>
      <c r="I208" s="115"/>
      <c r="J208" s="130"/>
      <c r="K208" s="130"/>
      <c r="L208" s="131"/>
      <c r="M208" s="131"/>
      <c r="O208" s="132"/>
      <c r="R208" s="128"/>
      <c r="S208" s="501"/>
      <c r="U208" s="150"/>
    </row>
    <row r="209" spans="1:22" ht="33.75" customHeight="1" thickBot="1" x14ac:dyDescent="0.3">
      <c r="A209" s="1277" t="s">
        <v>346</v>
      </c>
      <c r="B209" s="1278"/>
      <c r="C209" s="1278"/>
      <c r="D209" s="1287"/>
      <c r="E209" s="1105">
        <f>VLOOKUP(B207,'Urbano.Piano inv. forn'!$D$173:$V$202,17,FALSE)</f>
        <v>0</v>
      </c>
      <c r="F209" s="1106"/>
      <c r="G209" s="1106"/>
      <c r="H209" s="1107"/>
      <c r="I209" s="115"/>
      <c r="J209" s="1277" t="s">
        <v>60</v>
      </c>
      <c r="K209" s="1278"/>
      <c r="L209" s="1105">
        <f>VLOOKUP(B207,'Urbano.Piano inv. forn'!$D$173:$V$202,19,FALSE)</f>
        <v>0</v>
      </c>
      <c r="M209" s="1107"/>
      <c r="N209" s="146"/>
      <c r="O209" s="673" t="s">
        <v>347</v>
      </c>
      <c r="P209" s="151">
        <f>L209+E209</f>
        <v>0</v>
      </c>
      <c r="R209" s="193" t="s">
        <v>348</v>
      </c>
      <c r="S209" s="1108"/>
      <c r="T209" s="1109"/>
      <c r="U209" s="150"/>
      <c r="V209" s="501"/>
    </row>
    <row r="210" spans="1:22" ht="15.75" thickBot="1" x14ac:dyDescent="0.3">
      <c r="A210" s="152"/>
      <c r="B210" s="153"/>
      <c r="C210" s="153"/>
      <c r="D210" s="153"/>
      <c r="E210" s="154"/>
      <c r="F210" s="154"/>
      <c r="G210" s="154"/>
      <c r="H210" s="154"/>
      <c r="I210" s="115"/>
      <c r="J210" s="130"/>
      <c r="K210" s="130"/>
      <c r="L210" s="154"/>
      <c r="M210" s="154"/>
      <c r="N210" s="146"/>
      <c r="O210" s="128"/>
      <c r="P210" s="146"/>
      <c r="R210" s="128"/>
      <c r="S210" s="129"/>
      <c r="T210" s="129"/>
      <c r="U210" s="507"/>
    </row>
    <row r="211" spans="1:22" ht="60" x14ac:dyDescent="0.25">
      <c r="A211" s="1279" t="s">
        <v>349</v>
      </c>
      <c r="B211" s="1281" t="s">
        <v>350</v>
      </c>
      <c r="C211" s="1281" t="s">
        <v>351</v>
      </c>
      <c r="D211" s="186" t="s">
        <v>352</v>
      </c>
      <c r="E211" s="187" t="s">
        <v>353</v>
      </c>
      <c r="F211" s="186" t="s">
        <v>354</v>
      </c>
      <c r="G211" s="186" t="s">
        <v>355</v>
      </c>
      <c r="H211" s="188" t="s">
        <v>312</v>
      </c>
      <c r="I211" s="188" t="s">
        <v>356</v>
      </c>
      <c r="J211" s="188" t="s">
        <v>357</v>
      </c>
      <c r="K211" s="188" t="s">
        <v>358</v>
      </c>
      <c r="L211" s="188" t="s">
        <v>359</v>
      </c>
      <c r="M211" s="188" t="s">
        <v>360</v>
      </c>
      <c r="N211" s="188" t="s">
        <v>361</v>
      </c>
      <c r="O211" s="188" t="s">
        <v>362</v>
      </c>
      <c r="P211" s="188" t="s">
        <v>363</v>
      </c>
      <c r="Q211" s="188" t="s">
        <v>364</v>
      </c>
      <c r="R211" s="188" t="s">
        <v>365</v>
      </c>
      <c r="S211" s="188" t="s">
        <v>366</v>
      </c>
      <c r="T211" s="1288" t="s">
        <v>367</v>
      </c>
      <c r="U211" s="508"/>
    </row>
    <row r="212" spans="1:22" ht="24.75" thickBot="1" x14ac:dyDescent="0.3">
      <c r="A212" s="1280"/>
      <c r="B212" s="1282"/>
      <c r="C212" s="1282"/>
      <c r="D212" s="189" t="s">
        <v>368</v>
      </c>
      <c r="E212" s="189" t="s">
        <v>369</v>
      </c>
      <c r="F212" s="189" t="s">
        <v>370</v>
      </c>
      <c r="G212" s="189" t="s">
        <v>370</v>
      </c>
      <c r="H212" s="189" t="s">
        <v>395</v>
      </c>
      <c r="I212" s="189" t="s">
        <v>397</v>
      </c>
      <c r="J212" s="189" t="s">
        <v>371</v>
      </c>
      <c r="K212" s="189" t="s">
        <v>372</v>
      </c>
      <c r="L212" s="189" t="s">
        <v>373</v>
      </c>
      <c r="M212" s="189" t="s">
        <v>372</v>
      </c>
      <c r="N212" s="189" t="s">
        <v>374</v>
      </c>
      <c r="O212" s="189" t="s">
        <v>341</v>
      </c>
      <c r="P212" s="189" t="s">
        <v>375</v>
      </c>
      <c r="Q212" s="189" t="s">
        <v>376</v>
      </c>
      <c r="R212" s="189" t="s">
        <v>377</v>
      </c>
      <c r="S212" s="189" t="s">
        <v>377</v>
      </c>
      <c r="T212" s="1289"/>
      <c r="U212" s="508"/>
    </row>
    <row r="213" spans="1:22" x14ac:dyDescent="0.25">
      <c r="A213" s="1283" t="str">
        <f>B207</f>
        <v>urb.d.3</v>
      </c>
      <c r="B213" s="190">
        <v>1</v>
      </c>
      <c r="C213" s="208"/>
      <c r="D213" s="134"/>
      <c r="E213" s="134"/>
      <c r="F213" s="208"/>
      <c r="G213" s="510"/>
      <c r="H213" s="135"/>
      <c r="I213" s="511"/>
      <c r="J213" s="512"/>
      <c r="K213" s="513"/>
      <c r="L213" s="511"/>
      <c r="M213" s="513"/>
      <c r="N213" s="164"/>
      <c r="O213" s="164"/>
      <c r="P213" s="511"/>
      <c r="Q213" s="511"/>
      <c r="R213" s="511"/>
      <c r="S213" s="511"/>
      <c r="T213" s="514"/>
      <c r="U213" s="507"/>
    </row>
    <row r="214" spans="1:22" x14ac:dyDescent="0.25">
      <c r="A214" s="1283"/>
      <c r="B214" s="191">
        <v>2</v>
      </c>
      <c r="C214" s="133"/>
      <c r="D214" s="127"/>
      <c r="E214" s="127"/>
      <c r="F214" s="133"/>
      <c r="G214" s="515"/>
      <c r="H214" s="133"/>
      <c r="I214" s="495"/>
      <c r="J214" s="516"/>
      <c r="K214" s="517"/>
      <c r="L214" s="495"/>
      <c r="M214" s="517"/>
      <c r="N214" s="155"/>
      <c r="O214" s="155"/>
      <c r="P214" s="495"/>
      <c r="Q214" s="495" t="s">
        <v>378</v>
      </c>
      <c r="R214" s="495"/>
      <c r="S214" s="495"/>
      <c r="T214" s="518"/>
      <c r="U214" s="507"/>
    </row>
    <row r="215" spans="1:22" x14ac:dyDescent="0.25">
      <c r="A215" s="1283"/>
      <c r="B215" s="191">
        <v>3</v>
      </c>
      <c r="C215" s="133"/>
      <c r="D215" s="127"/>
      <c r="E215" s="127"/>
      <c r="F215" s="133"/>
      <c r="G215" s="515"/>
      <c r="H215" s="133"/>
      <c r="I215" s="495"/>
      <c r="J215" s="516"/>
      <c r="K215" s="517"/>
      <c r="L215" s="495"/>
      <c r="M215" s="517"/>
      <c r="N215" s="155"/>
      <c r="O215" s="155"/>
      <c r="P215" s="495"/>
      <c r="Q215" s="495"/>
      <c r="R215" s="495"/>
      <c r="S215" s="495"/>
      <c r="T215" s="518"/>
      <c r="U215" s="507"/>
    </row>
    <row r="216" spans="1:22" x14ac:dyDescent="0.25">
      <c r="A216" s="1283"/>
      <c r="B216" s="191">
        <v>4</v>
      </c>
      <c r="C216" s="133"/>
      <c r="D216" s="127"/>
      <c r="E216" s="127"/>
      <c r="F216" s="133"/>
      <c r="G216" s="515"/>
      <c r="H216" s="133"/>
      <c r="I216" s="495"/>
      <c r="J216" s="516"/>
      <c r="K216" s="517"/>
      <c r="L216" s="495"/>
      <c r="M216" s="517"/>
      <c r="N216" s="155"/>
      <c r="O216" s="155"/>
      <c r="P216" s="495"/>
      <c r="Q216" s="495"/>
      <c r="R216" s="495"/>
      <c r="S216" s="495"/>
      <c r="T216" s="518"/>
      <c r="U216" s="507"/>
    </row>
    <row r="217" spans="1:22" x14ac:dyDescent="0.25">
      <c r="A217" s="1283"/>
      <c r="B217" s="191">
        <v>5</v>
      </c>
      <c r="C217" s="133"/>
      <c r="D217" s="127"/>
      <c r="E217" s="127"/>
      <c r="F217" s="133"/>
      <c r="G217" s="515"/>
      <c r="H217" s="133"/>
      <c r="I217" s="495"/>
      <c r="J217" s="516"/>
      <c r="K217" s="517"/>
      <c r="L217" s="495"/>
      <c r="M217" s="517"/>
      <c r="N217" s="155"/>
      <c r="O217" s="155"/>
      <c r="P217" s="495"/>
      <c r="Q217" s="495"/>
      <c r="R217" s="495"/>
      <c r="S217" s="495"/>
      <c r="T217" s="518"/>
      <c r="U217" s="507"/>
    </row>
    <row r="218" spans="1:22" x14ac:dyDescent="0.25">
      <c r="A218" s="1283"/>
      <c r="B218" s="191">
        <v>6</v>
      </c>
      <c r="C218" s="133"/>
      <c r="D218" s="127"/>
      <c r="E218" s="127"/>
      <c r="F218" s="133"/>
      <c r="G218" s="515"/>
      <c r="H218" s="133"/>
      <c r="I218" s="495"/>
      <c r="J218" s="516"/>
      <c r="K218" s="517"/>
      <c r="L218" s="495"/>
      <c r="M218" s="517"/>
      <c r="N218" s="155"/>
      <c r="O218" s="155"/>
      <c r="P218" s="495"/>
      <c r="Q218" s="495"/>
      <c r="R218" s="495"/>
      <c r="S218" s="495"/>
      <c r="T218" s="518"/>
      <c r="U218" s="507"/>
    </row>
    <row r="219" spans="1:22" x14ac:dyDescent="0.25">
      <c r="A219" s="1283"/>
      <c r="B219" s="191">
        <v>7</v>
      </c>
      <c r="C219" s="133"/>
      <c r="D219" s="127"/>
      <c r="E219" s="127"/>
      <c r="F219" s="133"/>
      <c r="G219" s="515"/>
      <c r="H219" s="133"/>
      <c r="I219" s="495"/>
      <c r="J219" s="516"/>
      <c r="K219" s="517"/>
      <c r="L219" s="495"/>
      <c r="M219" s="517"/>
      <c r="N219" s="155"/>
      <c r="O219" s="155"/>
      <c r="P219" s="495"/>
      <c r="Q219" s="495"/>
      <c r="R219" s="495"/>
      <c r="S219" s="495"/>
      <c r="T219" s="518"/>
      <c r="U219" s="507"/>
    </row>
    <row r="220" spans="1:22" x14ac:dyDescent="0.25">
      <c r="A220" s="1283"/>
      <c r="B220" s="191">
        <v>8</v>
      </c>
      <c r="C220" s="133"/>
      <c r="D220" s="127"/>
      <c r="E220" s="127"/>
      <c r="F220" s="133"/>
      <c r="G220" s="515"/>
      <c r="H220" s="133"/>
      <c r="I220" s="495"/>
      <c r="J220" s="516"/>
      <c r="K220" s="517"/>
      <c r="L220" s="495"/>
      <c r="M220" s="517"/>
      <c r="N220" s="155"/>
      <c r="O220" s="155"/>
      <c r="P220" s="495"/>
      <c r="Q220" s="495"/>
      <c r="R220" s="495"/>
      <c r="S220" s="495"/>
      <c r="T220" s="518"/>
      <c r="U220" s="507"/>
    </row>
    <row r="221" spans="1:22" x14ac:dyDescent="0.25">
      <c r="A221" s="1283"/>
      <c r="B221" s="191">
        <v>9</v>
      </c>
      <c r="C221" s="133"/>
      <c r="D221" s="127"/>
      <c r="E221" s="127"/>
      <c r="F221" s="133"/>
      <c r="G221" s="515"/>
      <c r="H221" s="133"/>
      <c r="I221" s="495"/>
      <c r="J221" s="516"/>
      <c r="K221" s="517"/>
      <c r="L221" s="495"/>
      <c r="M221" s="517"/>
      <c r="N221" s="155"/>
      <c r="O221" s="155"/>
      <c r="P221" s="495"/>
      <c r="Q221" s="495"/>
      <c r="R221" s="495"/>
      <c r="S221" s="495"/>
      <c r="T221" s="518"/>
      <c r="U221" s="507"/>
    </row>
    <row r="222" spans="1:22" ht="15.75" thickBot="1" x14ac:dyDescent="0.3">
      <c r="A222" s="1284"/>
      <c r="B222" s="192">
        <v>10</v>
      </c>
      <c r="C222" s="148"/>
      <c r="D222" s="147"/>
      <c r="E222" s="147"/>
      <c r="F222" s="148"/>
      <c r="G222" s="519"/>
      <c r="H222" s="148"/>
      <c r="I222" s="520"/>
      <c r="J222" s="521"/>
      <c r="K222" s="522"/>
      <c r="L222" s="520"/>
      <c r="M222" s="522"/>
      <c r="N222" s="156"/>
      <c r="O222" s="156"/>
      <c r="P222" s="520"/>
      <c r="Q222" s="520"/>
      <c r="R222" s="520"/>
      <c r="S222" s="520"/>
      <c r="T222" s="523"/>
      <c r="U222" s="507"/>
    </row>
    <row r="223" spans="1:22" ht="27" customHeight="1" thickBot="1" x14ac:dyDescent="0.3">
      <c r="A223" s="654"/>
      <c r="C223" s="655"/>
      <c r="D223" s="656"/>
      <c r="E223" s="484" t="s">
        <v>379</v>
      </c>
      <c r="F223" s="485">
        <f>COUNTA(F213:F222)</f>
        <v>0</v>
      </c>
      <c r="G223" s="486">
        <f>COUNTA(G213:G222)</f>
        <v>0</v>
      </c>
      <c r="H223" s="655"/>
      <c r="I223" s="501"/>
      <c r="J223" s="657"/>
      <c r="K223" s="658"/>
      <c r="L223" s="1096" t="s">
        <v>655</v>
      </c>
      <c r="M223" s="1097"/>
      <c r="N223" s="659">
        <f>SUM(N213:N222)</f>
        <v>0</v>
      </c>
      <c r="O223" s="660">
        <f>SUM(O213:O222)</f>
        <v>0</v>
      </c>
      <c r="P223" s="501"/>
      <c r="Q223" s="501"/>
      <c r="R223" s="501"/>
      <c r="S223" s="574"/>
      <c r="T223" s="574"/>
      <c r="U223" s="507"/>
    </row>
    <row r="224" spans="1:22" ht="27" customHeight="1" x14ac:dyDescent="0.25">
      <c r="A224" s="149"/>
      <c r="B224" s="128"/>
      <c r="C224" s="128"/>
      <c r="D224" s="128"/>
      <c r="H224" s="524"/>
      <c r="I224" s="524"/>
      <c r="J224" s="525"/>
      <c r="K224" s="524"/>
      <c r="L224" s="1098" t="s">
        <v>656</v>
      </c>
      <c r="M224" s="1099"/>
      <c r="N224" s="661">
        <f>SUMIF(M213:M222,"&lt;=31/12/2025",N213:N222)</f>
        <v>0</v>
      </c>
      <c r="O224" s="662">
        <f>SUMIF(M213:M222,"&lt;=31/12/2025",O213:O222)</f>
        <v>0</v>
      </c>
      <c r="P224" s="128"/>
      <c r="R224" s="128"/>
      <c r="S224" s="132"/>
      <c r="T224" s="603"/>
      <c r="U224" s="527"/>
      <c r="V224" s="526"/>
    </row>
    <row r="225" spans="1:22" ht="27" customHeight="1" thickBot="1" x14ac:dyDescent="0.3">
      <c r="A225" s="149"/>
      <c r="L225" s="1100" t="s">
        <v>659</v>
      </c>
      <c r="M225" s="1101"/>
      <c r="N225" s="663">
        <f>SUMIF(M213:M222,"&gt;31/12/2025",N213:N222)</f>
        <v>0</v>
      </c>
      <c r="O225" s="664">
        <f>SUMIF(M213:M222,"&gt;31/12/2025",O213:O222)</f>
        <v>0</v>
      </c>
      <c r="S225" s="785"/>
      <c r="T225" s="558"/>
      <c r="U225" s="507"/>
    </row>
    <row r="226" spans="1:22" ht="15.75" thickBot="1" x14ac:dyDescent="0.3">
      <c r="A226" s="528"/>
      <c r="B226" s="529"/>
      <c r="C226" s="455"/>
      <c r="D226" s="455"/>
      <c r="E226" s="455"/>
      <c r="F226" s="529"/>
      <c r="G226" s="455"/>
      <c r="H226" s="455"/>
      <c r="I226" s="529"/>
      <c r="J226" s="529"/>
      <c r="K226" s="455"/>
      <c r="L226" s="455"/>
      <c r="M226" s="455"/>
      <c r="N226" s="455"/>
      <c r="O226" s="455"/>
      <c r="P226" s="455"/>
      <c r="Q226" s="455"/>
      <c r="R226" s="455"/>
      <c r="S226" s="530"/>
      <c r="T226" s="455"/>
      <c r="U226" s="531"/>
    </row>
    <row r="227" spans="1:22" ht="15.75" thickBot="1" x14ac:dyDescent="0.3">
      <c r="A227" s="502"/>
      <c r="B227" s="503"/>
      <c r="C227" s="504"/>
      <c r="D227" s="504"/>
      <c r="E227" s="504"/>
      <c r="F227" s="503"/>
      <c r="G227" s="504"/>
      <c r="H227" s="504"/>
      <c r="I227" s="503"/>
      <c r="J227" s="503"/>
      <c r="K227" s="504"/>
      <c r="L227" s="504"/>
      <c r="M227" s="504"/>
      <c r="N227" s="504"/>
      <c r="O227" s="504"/>
      <c r="P227" s="504"/>
      <c r="Q227" s="504"/>
      <c r="R227" s="504"/>
      <c r="S227" s="504"/>
      <c r="T227" s="504"/>
      <c r="U227" s="505"/>
    </row>
    <row r="228" spans="1:22" ht="24.95" customHeight="1" thickBot="1" x14ac:dyDescent="0.3">
      <c r="A228" s="185" t="s">
        <v>9</v>
      </c>
      <c r="B228" s="1116" t="s">
        <v>113</v>
      </c>
      <c r="C228" s="1117"/>
      <c r="E228" s="1285" t="s">
        <v>342</v>
      </c>
      <c r="F228" s="1286"/>
      <c r="G228" s="1120">
        <f>VLOOKUP(B228,'Urbano.Piano inv. forn'!$D$173:$AB$202,3,FALSE)</f>
        <v>0</v>
      </c>
      <c r="H228" s="1121"/>
      <c r="I228" s="115"/>
      <c r="J228" s="1285" t="s">
        <v>343</v>
      </c>
      <c r="K228" s="1286"/>
      <c r="L228" s="1120">
        <f>VLOOKUP(B228,'Urbano.Piano inv. forn'!$D$173:$H$202,4,FALSE)</f>
        <v>0</v>
      </c>
      <c r="M228" s="1121"/>
      <c r="O228" s="194" t="s">
        <v>344</v>
      </c>
      <c r="P228" s="506"/>
      <c r="R228" s="193" t="s">
        <v>345</v>
      </c>
      <c r="S228" s="1108"/>
      <c r="T228" s="1109"/>
      <c r="U228" s="507"/>
    </row>
    <row r="229" spans="1:22" ht="15.75" thickBot="1" x14ac:dyDescent="0.3">
      <c r="A229" s="149"/>
      <c r="B229" s="129"/>
      <c r="C229" s="129"/>
      <c r="E229" s="130"/>
      <c r="F229" s="130"/>
      <c r="G229" s="131"/>
      <c r="H229" s="131"/>
      <c r="I229" s="115"/>
      <c r="J229" s="130"/>
      <c r="K229" s="130"/>
      <c r="L229" s="131"/>
      <c r="M229" s="131"/>
      <c r="O229" s="132"/>
      <c r="R229" s="128"/>
      <c r="S229" s="501"/>
      <c r="U229" s="150"/>
    </row>
    <row r="230" spans="1:22" ht="33.75" customHeight="1" thickBot="1" x14ac:dyDescent="0.3">
      <c r="A230" s="1277" t="s">
        <v>346</v>
      </c>
      <c r="B230" s="1278"/>
      <c r="C230" s="1278"/>
      <c r="D230" s="1287"/>
      <c r="E230" s="1105">
        <f>VLOOKUP(B228,'Urbano.Piano inv. forn'!$D$173:$V$202,17,FALSE)</f>
        <v>0</v>
      </c>
      <c r="F230" s="1106"/>
      <c r="G230" s="1106"/>
      <c r="H230" s="1107"/>
      <c r="I230" s="115"/>
      <c r="J230" s="1277" t="s">
        <v>60</v>
      </c>
      <c r="K230" s="1278"/>
      <c r="L230" s="1105">
        <f>VLOOKUP(B228,'Urbano.Piano inv. forn'!$D$173:$V$202,19,FALSE)</f>
        <v>0</v>
      </c>
      <c r="M230" s="1107"/>
      <c r="N230" s="146"/>
      <c r="O230" s="673" t="s">
        <v>347</v>
      </c>
      <c r="P230" s="151">
        <f>L230+E230</f>
        <v>0</v>
      </c>
      <c r="R230" s="193" t="s">
        <v>348</v>
      </c>
      <c r="S230" s="1108"/>
      <c r="T230" s="1109"/>
      <c r="U230" s="150"/>
      <c r="V230" s="501"/>
    </row>
    <row r="231" spans="1:22" ht="15.75" thickBot="1" x14ac:dyDescent="0.3">
      <c r="A231" s="152"/>
      <c r="B231" s="153"/>
      <c r="C231" s="153"/>
      <c r="D231" s="153"/>
      <c r="E231" s="154"/>
      <c r="F231" s="154"/>
      <c r="G231" s="154"/>
      <c r="H231" s="154"/>
      <c r="I231" s="115"/>
      <c r="J231" s="130"/>
      <c r="K231" s="130"/>
      <c r="L231" s="154"/>
      <c r="M231" s="154"/>
      <c r="N231" s="146"/>
      <c r="O231" s="128"/>
      <c r="P231" s="146"/>
      <c r="R231" s="128"/>
      <c r="S231" s="129"/>
      <c r="T231" s="129"/>
      <c r="U231" s="507"/>
    </row>
    <row r="232" spans="1:22" ht="60" x14ac:dyDescent="0.25">
      <c r="A232" s="1279" t="s">
        <v>349</v>
      </c>
      <c r="B232" s="1281" t="s">
        <v>350</v>
      </c>
      <c r="C232" s="1281" t="s">
        <v>351</v>
      </c>
      <c r="D232" s="186" t="s">
        <v>352</v>
      </c>
      <c r="E232" s="187" t="s">
        <v>353</v>
      </c>
      <c r="F232" s="186" t="s">
        <v>354</v>
      </c>
      <c r="G232" s="186" t="s">
        <v>355</v>
      </c>
      <c r="H232" s="188" t="s">
        <v>312</v>
      </c>
      <c r="I232" s="188" t="s">
        <v>356</v>
      </c>
      <c r="J232" s="188" t="s">
        <v>357</v>
      </c>
      <c r="K232" s="188" t="s">
        <v>358</v>
      </c>
      <c r="L232" s="188" t="s">
        <v>359</v>
      </c>
      <c r="M232" s="188" t="s">
        <v>360</v>
      </c>
      <c r="N232" s="188" t="s">
        <v>361</v>
      </c>
      <c r="O232" s="188" t="s">
        <v>362</v>
      </c>
      <c r="P232" s="188" t="s">
        <v>363</v>
      </c>
      <c r="Q232" s="188" t="s">
        <v>364</v>
      </c>
      <c r="R232" s="188" t="s">
        <v>365</v>
      </c>
      <c r="S232" s="188" t="s">
        <v>366</v>
      </c>
      <c r="T232" s="1288" t="s">
        <v>367</v>
      </c>
      <c r="U232" s="508"/>
    </row>
    <row r="233" spans="1:22" ht="24.75" thickBot="1" x14ac:dyDescent="0.3">
      <c r="A233" s="1280"/>
      <c r="B233" s="1282"/>
      <c r="C233" s="1282"/>
      <c r="D233" s="189" t="s">
        <v>368</v>
      </c>
      <c r="E233" s="189" t="s">
        <v>369</v>
      </c>
      <c r="F233" s="189" t="s">
        <v>370</v>
      </c>
      <c r="G233" s="189" t="s">
        <v>370</v>
      </c>
      <c r="H233" s="189" t="s">
        <v>395</v>
      </c>
      <c r="I233" s="189" t="s">
        <v>397</v>
      </c>
      <c r="J233" s="189" t="s">
        <v>371</v>
      </c>
      <c r="K233" s="189" t="s">
        <v>372</v>
      </c>
      <c r="L233" s="189" t="s">
        <v>373</v>
      </c>
      <c r="M233" s="189" t="s">
        <v>372</v>
      </c>
      <c r="N233" s="189" t="s">
        <v>374</v>
      </c>
      <c r="O233" s="189" t="s">
        <v>341</v>
      </c>
      <c r="P233" s="189" t="s">
        <v>375</v>
      </c>
      <c r="Q233" s="189" t="s">
        <v>376</v>
      </c>
      <c r="R233" s="189" t="s">
        <v>377</v>
      </c>
      <c r="S233" s="189" t="s">
        <v>377</v>
      </c>
      <c r="T233" s="1289"/>
      <c r="U233" s="508"/>
    </row>
    <row r="234" spans="1:22" x14ac:dyDescent="0.25">
      <c r="A234" s="1283" t="str">
        <f>B228</f>
        <v>urb.d.3</v>
      </c>
      <c r="B234" s="190">
        <v>1</v>
      </c>
      <c r="C234" s="208"/>
      <c r="D234" s="134"/>
      <c r="E234" s="134"/>
      <c r="F234" s="208"/>
      <c r="G234" s="510"/>
      <c r="H234" s="135"/>
      <c r="I234" s="511"/>
      <c r="J234" s="512"/>
      <c r="K234" s="513"/>
      <c r="L234" s="511"/>
      <c r="M234" s="513"/>
      <c r="N234" s="164"/>
      <c r="O234" s="164"/>
      <c r="P234" s="511"/>
      <c r="Q234" s="511"/>
      <c r="R234" s="511"/>
      <c r="S234" s="511"/>
      <c r="T234" s="514"/>
      <c r="U234" s="507"/>
    </row>
    <row r="235" spans="1:22" x14ac:dyDescent="0.25">
      <c r="A235" s="1283"/>
      <c r="B235" s="191">
        <v>2</v>
      </c>
      <c r="C235" s="133"/>
      <c r="D235" s="127"/>
      <c r="E235" s="127"/>
      <c r="F235" s="133"/>
      <c r="G235" s="515"/>
      <c r="H235" s="133"/>
      <c r="I235" s="495"/>
      <c r="J235" s="516"/>
      <c r="K235" s="517"/>
      <c r="L235" s="495"/>
      <c r="M235" s="517"/>
      <c r="N235" s="155"/>
      <c r="O235" s="155"/>
      <c r="P235" s="495"/>
      <c r="Q235" s="495" t="s">
        <v>378</v>
      </c>
      <c r="R235" s="495"/>
      <c r="S235" s="495"/>
      <c r="T235" s="518"/>
      <c r="U235" s="507"/>
    </row>
    <row r="236" spans="1:22" x14ac:dyDescent="0.25">
      <c r="A236" s="1283"/>
      <c r="B236" s="191">
        <v>3</v>
      </c>
      <c r="C236" s="133"/>
      <c r="D236" s="127"/>
      <c r="E236" s="127"/>
      <c r="F236" s="133"/>
      <c r="G236" s="515"/>
      <c r="H236" s="133"/>
      <c r="I236" s="495"/>
      <c r="J236" s="516"/>
      <c r="K236" s="517"/>
      <c r="L236" s="495"/>
      <c r="M236" s="517"/>
      <c r="N236" s="155"/>
      <c r="O236" s="155"/>
      <c r="P236" s="495"/>
      <c r="Q236" s="495"/>
      <c r="R236" s="495"/>
      <c r="S236" s="495"/>
      <c r="T236" s="518"/>
      <c r="U236" s="507"/>
    </row>
    <row r="237" spans="1:22" x14ac:dyDescent="0.25">
      <c r="A237" s="1283"/>
      <c r="B237" s="191">
        <v>4</v>
      </c>
      <c r="C237" s="133"/>
      <c r="D237" s="127"/>
      <c r="E237" s="127"/>
      <c r="F237" s="133"/>
      <c r="G237" s="515"/>
      <c r="H237" s="133"/>
      <c r="I237" s="495"/>
      <c r="J237" s="516"/>
      <c r="K237" s="517"/>
      <c r="L237" s="495"/>
      <c r="M237" s="517"/>
      <c r="N237" s="155"/>
      <c r="O237" s="155"/>
      <c r="P237" s="495"/>
      <c r="Q237" s="495"/>
      <c r="R237" s="495"/>
      <c r="S237" s="495"/>
      <c r="T237" s="518"/>
      <c r="U237" s="507"/>
    </row>
    <row r="238" spans="1:22" x14ac:dyDescent="0.25">
      <c r="A238" s="1283"/>
      <c r="B238" s="191">
        <v>5</v>
      </c>
      <c r="C238" s="133"/>
      <c r="D238" s="127"/>
      <c r="E238" s="127"/>
      <c r="F238" s="133"/>
      <c r="G238" s="515"/>
      <c r="H238" s="133"/>
      <c r="I238" s="495"/>
      <c r="J238" s="516"/>
      <c r="K238" s="517"/>
      <c r="L238" s="495"/>
      <c r="M238" s="517"/>
      <c r="N238" s="155"/>
      <c r="O238" s="155"/>
      <c r="P238" s="495"/>
      <c r="Q238" s="495"/>
      <c r="R238" s="495"/>
      <c r="S238" s="495"/>
      <c r="T238" s="518"/>
      <c r="U238" s="507"/>
    </row>
    <row r="239" spans="1:22" x14ac:dyDescent="0.25">
      <c r="A239" s="1283"/>
      <c r="B239" s="191">
        <v>6</v>
      </c>
      <c r="C239" s="133"/>
      <c r="D239" s="127"/>
      <c r="E239" s="127"/>
      <c r="F239" s="133"/>
      <c r="G239" s="515"/>
      <c r="H239" s="133"/>
      <c r="I239" s="495"/>
      <c r="J239" s="516"/>
      <c r="K239" s="517"/>
      <c r="L239" s="495"/>
      <c r="M239" s="517"/>
      <c r="N239" s="155"/>
      <c r="O239" s="155"/>
      <c r="P239" s="495"/>
      <c r="Q239" s="495"/>
      <c r="R239" s="495"/>
      <c r="S239" s="495"/>
      <c r="T239" s="518"/>
      <c r="U239" s="507"/>
    </row>
    <row r="240" spans="1:22" x14ac:dyDescent="0.25">
      <c r="A240" s="1283"/>
      <c r="B240" s="191">
        <v>7</v>
      </c>
      <c r="C240" s="133"/>
      <c r="D240" s="127"/>
      <c r="E240" s="127"/>
      <c r="F240" s="133"/>
      <c r="G240" s="515"/>
      <c r="H240" s="133"/>
      <c r="I240" s="495"/>
      <c r="J240" s="516"/>
      <c r="K240" s="517"/>
      <c r="L240" s="495"/>
      <c r="M240" s="517"/>
      <c r="N240" s="155"/>
      <c r="O240" s="155"/>
      <c r="P240" s="495"/>
      <c r="Q240" s="495"/>
      <c r="R240" s="495"/>
      <c r="S240" s="495"/>
      <c r="T240" s="518"/>
      <c r="U240" s="507"/>
    </row>
    <row r="241" spans="1:22" x14ac:dyDescent="0.25">
      <c r="A241" s="1283"/>
      <c r="B241" s="191">
        <v>8</v>
      </c>
      <c r="C241" s="133"/>
      <c r="D241" s="127"/>
      <c r="E241" s="127"/>
      <c r="F241" s="133"/>
      <c r="G241" s="515"/>
      <c r="H241" s="133"/>
      <c r="I241" s="495"/>
      <c r="J241" s="516"/>
      <c r="K241" s="517"/>
      <c r="L241" s="495"/>
      <c r="M241" s="517"/>
      <c r="N241" s="155"/>
      <c r="O241" s="155"/>
      <c r="P241" s="495"/>
      <c r="Q241" s="495"/>
      <c r="R241" s="495"/>
      <c r="S241" s="495"/>
      <c r="T241" s="518"/>
      <c r="U241" s="507"/>
    </row>
    <row r="242" spans="1:22" x14ac:dyDescent="0.25">
      <c r="A242" s="1283"/>
      <c r="B242" s="191">
        <v>9</v>
      </c>
      <c r="C242" s="133"/>
      <c r="D242" s="127"/>
      <c r="E242" s="127"/>
      <c r="F242" s="133"/>
      <c r="G242" s="515"/>
      <c r="H242" s="133"/>
      <c r="I242" s="495"/>
      <c r="J242" s="516"/>
      <c r="K242" s="517"/>
      <c r="L242" s="495"/>
      <c r="M242" s="517"/>
      <c r="N242" s="155"/>
      <c r="O242" s="155"/>
      <c r="P242" s="495"/>
      <c r="Q242" s="495"/>
      <c r="R242" s="495"/>
      <c r="S242" s="495"/>
      <c r="T242" s="518"/>
      <c r="U242" s="507"/>
    </row>
    <row r="243" spans="1:22" ht="15.75" thickBot="1" x14ac:dyDescent="0.3">
      <c r="A243" s="1284"/>
      <c r="B243" s="192">
        <v>10</v>
      </c>
      <c r="C243" s="148"/>
      <c r="D243" s="147"/>
      <c r="E243" s="147"/>
      <c r="F243" s="148"/>
      <c r="G243" s="519"/>
      <c r="H243" s="148"/>
      <c r="I243" s="520"/>
      <c r="J243" s="521"/>
      <c r="K243" s="522"/>
      <c r="L243" s="520"/>
      <c r="M243" s="522"/>
      <c r="N243" s="156"/>
      <c r="O243" s="156"/>
      <c r="P243" s="520"/>
      <c r="Q243" s="520"/>
      <c r="R243" s="520"/>
      <c r="S243" s="520"/>
      <c r="T243" s="523"/>
      <c r="U243" s="507"/>
    </row>
    <row r="244" spans="1:22" ht="27" customHeight="1" thickBot="1" x14ac:dyDescent="0.3">
      <c r="A244" s="654"/>
      <c r="C244" s="655"/>
      <c r="D244" s="656"/>
      <c r="E244" s="484" t="s">
        <v>379</v>
      </c>
      <c r="F244" s="485">
        <f>COUNTA(F234:F243)</f>
        <v>0</v>
      </c>
      <c r="G244" s="486">
        <f>COUNTA(G234:G243)</f>
        <v>0</v>
      </c>
      <c r="H244" s="655"/>
      <c r="I244" s="501"/>
      <c r="J244" s="657"/>
      <c r="K244" s="658"/>
      <c r="L244" s="1096" t="s">
        <v>655</v>
      </c>
      <c r="M244" s="1097"/>
      <c r="N244" s="659">
        <f>SUM(N234:N243)</f>
        <v>0</v>
      </c>
      <c r="O244" s="660">
        <f>SUM(O234:O243)</f>
        <v>0</v>
      </c>
      <c r="P244" s="501"/>
      <c r="Q244" s="501"/>
      <c r="R244" s="501"/>
      <c r="S244" s="574"/>
      <c r="T244" s="574"/>
      <c r="U244" s="507"/>
    </row>
    <row r="245" spans="1:22" ht="27" customHeight="1" x14ac:dyDescent="0.25">
      <c r="A245" s="149"/>
      <c r="B245" s="128"/>
      <c r="C245" s="128"/>
      <c r="D245" s="128"/>
      <c r="H245" s="524"/>
      <c r="I245" s="524"/>
      <c r="J245" s="525"/>
      <c r="K245" s="524"/>
      <c r="L245" s="1098" t="s">
        <v>656</v>
      </c>
      <c r="M245" s="1099"/>
      <c r="N245" s="661">
        <f>SUMIF(M234:M243,"&lt;=31/12/2025",N234:N243)</f>
        <v>0</v>
      </c>
      <c r="O245" s="662">
        <f>SUMIF(M234:M243,"&lt;=31/12/2025",O234:O243)</f>
        <v>0</v>
      </c>
      <c r="P245" s="128"/>
      <c r="R245" s="128"/>
      <c r="S245" s="132"/>
      <c r="T245" s="603"/>
      <c r="U245" s="527"/>
      <c r="V245" s="526"/>
    </row>
    <row r="246" spans="1:22" ht="27" customHeight="1" thickBot="1" x14ac:dyDescent="0.3">
      <c r="A246" s="149"/>
      <c r="L246" s="1100" t="s">
        <v>659</v>
      </c>
      <c r="M246" s="1101"/>
      <c r="N246" s="663">
        <f>SUMIF(M234:M243,"&gt;31/12/2025",N234:N243)</f>
        <v>0</v>
      </c>
      <c r="O246" s="664">
        <f>SUMIF(M234:M243,"&gt;31/12/2025",O234:O243)</f>
        <v>0</v>
      </c>
      <c r="S246" s="785"/>
      <c r="T246" s="558"/>
      <c r="U246" s="507"/>
    </row>
    <row r="247" spans="1:22" ht="15.75" thickBot="1" x14ac:dyDescent="0.3">
      <c r="A247" s="528"/>
      <c r="B247" s="529"/>
      <c r="C247" s="455"/>
      <c r="D247" s="455"/>
      <c r="E247" s="455"/>
      <c r="F247" s="529"/>
      <c r="G247" s="455"/>
      <c r="H247" s="455"/>
      <c r="I247" s="529"/>
      <c r="J247" s="529"/>
      <c r="K247" s="455"/>
      <c r="L247" s="455"/>
      <c r="M247" s="455"/>
      <c r="N247" s="455"/>
      <c r="O247" s="455"/>
      <c r="P247" s="455"/>
      <c r="Q247" s="455"/>
      <c r="R247" s="455"/>
      <c r="S247" s="530"/>
      <c r="T247" s="455"/>
      <c r="U247" s="531"/>
    </row>
    <row r="248" spans="1:22" ht="15.75" thickBot="1" x14ac:dyDescent="0.3">
      <c r="A248" s="502"/>
      <c r="B248" s="503"/>
      <c r="C248" s="504"/>
      <c r="D248" s="504"/>
      <c r="E248" s="504"/>
      <c r="F248" s="503"/>
      <c r="G248" s="504"/>
      <c r="H248" s="504"/>
      <c r="I248" s="503"/>
      <c r="J248" s="503"/>
      <c r="K248" s="504"/>
      <c r="L248" s="504"/>
      <c r="M248" s="504"/>
      <c r="N248" s="504"/>
      <c r="O248" s="504"/>
      <c r="P248" s="504"/>
      <c r="Q248" s="504"/>
      <c r="R248" s="504"/>
      <c r="S248" s="504"/>
      <c r="T248" s="504"/>
      <c r="U248" s="505"/>
    </row>
    <row r="249" spans="1:22" ht="34.5" customHeight="1" thickBot="1" x14ac:dyDescent="0.3">
      <c r="A249" s="185" t="s">
        <v>9</v>
      </c>
      <c r="B249" s="1116" t="s">
        <v>113</v>
      </c>
      <c r="C249" s="1117"/>
      <c r="E249" s="1285" t="s">
        <v>342</v>
      </c>
      <c r="F249" s="1286"/>
      <c r="G249" s="1120">
        <f>VLOOKUP(B249,'Urbano.Piano inv. forn'!$D$173:$AB$202,3,FALSE)</f>
        <v>0</v>
      </c>
      <c r="H249" s="1121"/>
      <c r="I249" s="115"/>
      <c r="J249" s="1285" t="s">
        <v>343</v>
      </c>
      <c r="K249" s="1286"/>
      <c r="L249" s="1120">
        <f>VLOOKUP(B249,'Urbano.Piano inv. forn'!$D$173:$H$202,4,FALSE)</f>
        <v>0</v>
      </c>
      <c r="M249" s="1121"/>
      <c r="O249" s="194" t="s">
        <v>344</v>
      </c>
      <c r="P249" s="506"/>
      <c r="R249" s="193" t="s">
        <v>345</v>
      </c>
      <c r="S249" s="1108"/>
      <c r="T249" s="1109"/>
      <c r="U249" s="507"/>
    </row>
    <row r="250" spans="1:22" ht="15.75" thickBot="1" x14ac:dyDescent="0.3">
      <c r="A250" s="149"/>
      <c r="B250" s="129"/>
      <c r="C250" s="129"/>
      <c r="E250" s="130"/>
      <c r="F250" s="130"/>
      <c r="G250" s="131"/>
      <c r="H250" s="131"/>
      <c r="I250" s="115"/>
      <c r="J250" s="130"/>
      <c r="K250" s="130"/>
      <c r="L250" s="131"/>
      <c r="M250" s="131"/>
      <c r="O250" s="132"/>
      <c r="R250" s="128"/>
      <c r="S250" s="501"/>
      <c r="U250" s="150"/>
    </row>
    <row r="251" spans="1:22" ht="33.75" customHeight="1" thickBot="1" x14ac:dyDescent="0.3">
      <c r="A251" s="1277" t="s">
        <v>346</v>
      </c>
      <c r="B251" s="1278"/>
      <c r="C251" s="1278"/>
      <c r="D251" s="1287"/>
      <c r="E251" s="1105">
        <f>VLOOKUP(B249,'Urbano.Piano inv. forn'!$D$173:$V$202,17,FALSE)</f>
        <v>0</v>
      </c>
      <c r="F251" s="1106"/>
      <c r="G251" s="1106"/>
      <c r="H251" s="1107"/>
      <c r="I251" s="115"/>
      <c r="J251" s="1277" t="s">
        <v>60</v>
      </c>
      <c r="K251" s="1278"/>
      <c r="L251" s="1105">
        <f>VLOOKUP(B249,'Urbano.Piano inv. forn'!$D$173:$V$202,19,FALSE)</f>
        <v>0</v>
      </c>
      <c r="M251" s="1107"/>
      <c r="N251" s="146"/>
      <c r="O251" s="673" t="s">
        <v>347</v>
      </c>
      <c r="P251" s="151">
        <f>L251+E251</f>
        <v>0</v>
      </c>
      <c r="R251" s="193" t="s">
        <v>348</v>
      </c>
      <c r="S251" s="1108"/>
      <c r="T251" s="1109"/>
      <c r="U251" s="150"/>
      <c r="V251" s="501"/>
    </row>
    <row r="252" spans="1:22" ht="15.75" thickBot="1" x14ac:dyDescent="0.3">
      <c r="A252" s="152"/>
      <c r="B252" s="153"/>
      <c r="C252" s="153"/>
      <c r="D252" s="153"/>
      <c r="E252" s="154"/>
      <c r="F252" s="154"/>
      <c r="G252" s="154"/>
      <c r="H252" s="154"/>
      <c r="I252" s="115"/>
      <c r="J252" s="130"/>
      <c r="K252" s="130"/>
      <c r="L252" s="154"/>
      <c r="M252" s="154"/>
      <c r="N252" s="146"/>
      <c r="O252" s="128"/>
      <c r="P252" s="146"/>
      <c r="R252" s="128"/>
      <c r="S252" s="129"/>
      <c r="T252" s="129"/>
      <c r="U252" s="507"/>
    </row>
    <row r="253" spans="1:22" ht="60" x14ac:dyDescent="0.25">
      <c r="A253" s="1279" t="s">
        <v>349</v>
      </c>
      <c r="B253" s="1281" t="s">
        <v>350</v>
      </c>
      <c r="C253" s="1281" t="s">
        <v>351</v>
      </c>
      <c r="D253" s="186" t="s">
        <v>352</v>
      </c>
      <c r="E253" s="187" t="s">
        <v>353</v>
      </c>
      <c r="F253" s="186" t="s">
        <v>354</v>
      </c>
      <c r="G253" s="186" t="s">
        <v>355</v>
      </c>
      <c r="H253" s="188" t="s">
        <v>312</v>
      </c>
      <c r="I253" s="188" t="s">
        <v>356</v>
      </c>
      <c r="J253" s="188" t="s">
        <v>357</v>
      </c>
      <c r="K253" s="188" t="s">
        <v>358</v>
      </c>
      <c r="L253" s="188" t="s">
        <v>359</v>
      </c>
      <c r="M253" s="188" t="s">
        <v>360</v>
      </c>
      <c r="N253" s="188" t="s">
        <v>361</v>
      </c>
      <c r="O253" s="188" t="s">
        <v>362</v>
      </c>
      <c r="P253" s="188" t="s">
        <v>363</v>
      </c>
      <c r="Q253" s="188" t="s">
        <v>364</v>
      </c>
      <c r="R253" s="188" t="s">
        <v>365</v>
      </c>
      <c r="S253" s="188" t="s">
        <v>366</v>
      </c>
      <c r="T253" s="1288" t="s">
        <v>367</v>
      </c>
      <c r="U253" s="508"/>
    </row>
    <row r="254" spans="1:22" ht="24.75" thickBot="1" x14ac:dyDescent="0.3">
      <c r="A254" s="1280"/>
      <c r="B254" s="1282"/>
      <c r="C254" s="1282"/>
      <c r="D254" s="189" t="s">
        <v>368</v>
      </c>
      <c r="E254" s="189" t="s">
        <v>369</v>
      </c>
      <c r="F254" s="189" t="s">
        <v>370</v>
      </c>
      <c r="G254" s="189" t="s">
        <v>370</v>
      </c>
      <c r="H254" s="189" t="s">
        <v>395</v>
      </c>
      <c r="I254" s="189" t="s">
        <v>397</v>
      </c>
      <c r="J254" s="189" t="s">
        <v>371</v>
      </c>
      <c r="K254" s="189" t="s">
        <v>372</v>
      </c>
      <c r="L254" s="189" t="s">
        <v>373</v>
      </c>
      <c r="M254" s="189" t="s">
        <v>372</v>
      </c>
      <c r="N254" s="189" t="s">
        <v>374</v>
      </c>
      <c r="O254" s="189" t="s">
        <v>341</v>
      </c>
      <c r="P254" s="189" t="s">
        <v>375</v>
      </c>
      <c r="Q254" s="189" t="s">
        <v>376</v>
      </c>
      <c r="R254" s="189" t="s">
        <v>377</v>
      </c>
      <c r="S254" s="189" t="s">
        <v>377</v>
      </c>
      <c r="T254" s="1289"/>
      <c r="U254" s="508"/>
    </row>
    <row r="255" spans="1:22" x14ac:dyDescent="0.25">
      <c r="A255" s="1283" t="str">
        <f>B249</f>
        <v>urb.d.3</v>
      </c>
      <c r="B255" s="190">
        <v>1</v>
      </c>
      <c r="C255" s="208"/>
      <c r="D255" s="134"/>
      <c r="E255" s="134"/>
      <c r="F255" s="208"/>
      <c r="G255" s="510"/>
      <c r="H255" s="135"/>
      <c r="I255" s="511"/>
      <c r="J255" s="512"/>
      <c r="K255" s="513"/>
      <c r="L255" s="511"/>
      <c r="M255" s="513"/>
      <c r="N255" s="164"/>
      <c r="O255" s="164"/>
      <c r="P255" s="511"/>
      <c r="Q255" s="511"/>
      <c r="R255" s="511"/>
      <c r="S255" s="511"/>
      <c r="T255" s="514"/>
      <c r="U255" s="507"/>
    </row>
    <row r="256" spans="1:22" x14ac:dyDescent="0.25">
      <c r="A256" s="1283"/>
      <c r="B256" s="191">
        <v>2</v>
      </c>
      <c r="C256" s="133"/>
      <c r="D256" s="127"/>
      <c r="E256" s="127"/>
      <c r="F256" s="133"/>
      <c r="G256" s="515"/>
      <c r="H256" s="133"/>
      <c r="I256" s="495"/>
      <c r="J256" s="516"/>
      <c r="K256" s="517"/>
      <c r="L256" s="495"/>
      <c r="M256" s="517"/>
      <c r="N256" s="155"/>
      <c r="O256" s="155"/>
      <c r="P256" s="495"/>
      <c r="Q256" s="495" t="s">
        <v>378</v>
      </c>
      <c r="R256" s="495"/>
      <c r="S256" s="495"/>
      <c r="T256" s="518"/>
      <c r="U256" s="507"/>
    </row>
    <row r="257" spans="1:22" x14ac:dyDescent="0.25">
      <c r="A257" s="1283"/>
      <c r="B257" s="191">
        <v>3</v>
      </c>
      <c r="C257" s="133"/>
      <c r="D257" s="127"/>
      <c r="E257" s="127"/>
      <c r="F257" s="133"/>
      <c r="G257" s="515"/>
      <c r="H257" s="133"/>
      <c r="I257" s="495"/>
      <c r="J257" s="516"/>
      <c r="K257" s="517"/>
      <c r="L257" s="495"/>
      <c r="M257" s="517"/>
      <c r="N257" s="155"/>
      <c r="O257" s="155"/>
      <c r="P257" s="495"/>
      <c r="Q257" s="495"/>
      <c r="R257" s="495"/>
      <c r="S257" s="495"/>
      <c r="T257" s="518"/>
      <c r="U257" s="507"/>
    </row>
    <row r="258" spans="1:22" x14ac:dyDescent="0.25">
      <c r="A258" s="1283"/>
      <c r="B258" s="191">
        <v>4</v>
      </c>
      <c r="C258" s="133"/>
      <c r="D258" s="127"/>
      <c r="E258" s="127"/>
      <c r="F258" s="133"/>
      <c r="G258" s="515"/>
      <c r="H258" s="133"/>
      <c r="I258" s="495"/>
      <c r="J258" s="516"/>
      <c r="K258" s="517"/>
      <c r="L258" s="495"/>
      <c r="M258" s="517"/>
      <c r="N258" s="155"/>
      <c r="O258" s="155"/>
      <c r="P258" s="495"/>
      <c r="Q258" s="495"/>
      <c r="R258" s="495"/>
      <c r="S258" s="495"/>
      <c r="T258" s="518"/>
      <c r="U258" s="507"/>
    </row>
    <row r="259" spans="1:22" x14ac:dyDescent="0.25">
      <c r="A259" s="1283"/>
      <c r="B259" s="191">
        <v>5</v>
      </c>
      <c r="C259" s="133"/>
      <c r="D259" s="127"/>
      <c r="E259" s="127"/>
      <c r="F259" s="133"/>
      <c r="G259" s="515"/>
      <c r="H259" s="133"/>
      <c r="I259" s="495"/>
      <c r="J259" s="516"/>
      <c r="K259" s="517"/>
      <c r="L259" s="495"/>
      <c r="M259" s="517"/>
      <c r="N259" s="155"/>
      <c r="O259" s="155"/>
      <c r="P259" s="495"/>
      <c r="Q259" s="495"/>
      <c r="R259" s="495"/>
      <c r="S259" s="495"/>
      <c r="T259" s="518"/>
      <c r="U259" s="507"/>
    </row>
    <row r="260" spans="1:22" x14ac:dyDescent="0.25">
      <c r="A260" s="1283"/>
      <c r="B260" s="191">
        <v>6</v>
      </c>
      <c r="C260" s="133"/>
      <c r="D260" s="127"/>
      <c r="E260" s="127"/>
      <c r="F260" s="133"/>
      <c r="G260" s="515"/>
      <c r="H260" s="133"/>
      <c r="I260" s="495"/>
      <c r="J260" s="516"/>
      <c r="K260" s="517"/>
      <c r="L260" s="495"/>
      <c r="M260" s="517"/>
      <c r="N260" s="155"/>
      <c r="O260" s="155"/>
      <c r="P260" s="495"/>
      <c r="Q260" s="495"/>
      <c r="R260" s="495"/>
      <c r="S260" s="495"/>
      <c r="T260" s="518"/>
      <c r="U260" s="507"/>
    </row>
    <row r="261" spans="1:22" x14ac:dyDescent="0.25">
      <c r="A261" s="1283"/>
      <c r="B261" s="191">
        <v>7</v>
      </c>
      <c r="C261" s="133"/>
      <c r="D261" s="127"/>
      <c r="E261" s="127"/>
      <c r="F261" s="133"/>
      <c r="G261" s="515"/>
      <c r="H261" s="133"/>
      <c r="I261" s="495"/>
      <c r="J261" s="516"/>
      <c r="K261" s="517"/>
      <c r="L261" s="495"/>
      <c r="M261" s="517"/>
      <c r="N261" s="155"/>
      <c r="O261" s="155"/>
      <c r="P261" s="495"/>
      <c r="Q261" s="495"/>
      <c r="R261" s="495"/>
      <c r="S261" s="495"/>
      <c r="T261" s="518"/>
      <c r="U261" s="507"/>
    </row>
    <row r="262" spans="1:22" x14ac:dyDescent="0.25">
      <c r="A262" s="1283"/>
      <c r="B262" s="191">
        <v>8</v>
      </c>
      <c r="C262" s="133"/>
      <c r="D262" s="127"/>
      <c r="E262" s="127"/>
      <c r="F262" s="133"/>
      <c r="G262" s="515"/>
      <c r="H262" s="133"/>
      <c r="I262" s="495"/>
      <c r="J262" s="516"/>
      <c r="K262" s="517"/>
      <c r="L262" s="495"/>
      <c r="M262" s="517"/>
      <c r="N262" s="155"/>
      <c r="O262" s="155"/>
      <c r="P262" s="495"/>
      <c r="Q262" s="495"/>
      <c r="R262" s="495"/>
      <c r="S262" s="495"/>
      <c r="T262" s="518"/>
      <c r="U262" s="507"/>
    </row>
    <row r="263" spans="1:22" x14ac:dyDescent="0.25">
      <c r="A263" s="1283"/>
      <c r="B263" s="191">
        <v>9</v>
      </c>
      <c r="C263" s="133"/>
      <c r="D263" s="127"/>
      <c r="E263" s="127"/>
      <c r="F263" s="133"/>
      <c r="G263" s="515"/>
      <c r="H263" s="133"/>
      <c r="I263" s="495"/>
      <c r="J263" s="516"/>
      <c r="K263" s="517"/>
      <c r="L263" s="495"/>
      <c r="M263" s="517"/>
      <c r="N263" s="155"/>
      <c r="O263" s="155"/>
      <c r="P263" s="495"/>
      <c r="Q263" s="495"/>
      <c r="R263" s="495"/>
      <c r="S263" s="495"/>
      <c r="T263" s="518"/>
      <c r="U263" s="507"/>
    </row>
    <row r="264" spans="1:22" ht="15.75" thickBot="1" x14ac:dyDescent="0.3">
      <c r="A264" s="1284"/>
      <c r="B264" s="192">
        <v>10</v>
      </c>
      <c r="C264" s="148"/>
      <c r="D264" s="147"/>
      <c r="E264" s="147"/>
      <c r="F264" s="148"/>
      <c r="G264" s="519"/>
      <c r="H264" s="148"/>
      <c r="I264" s="520"/>
      <c r="J264" s="521"/>
      <c r="K264" s="522"/>
      <c r="L264" s="520"/>
      <c r="M264" s="522"/>
      <c r="N264" s="156"/>
      <c r="O264" s="156"/>
      <c r="P264" s="520"/>
      <c r="Q264" s="520"/>
      <c r="R264" s="520"/>
      <c r="S264" s="520"/>
      <c r="T264" s="523"/>
      <c r="U264" s="507"/>
    </row>
    <row r="265" spans="1:22" ht="27" customHeight="1" thickBot="1" x14ac:dyDescent="0.3">
      <c r="A265" s="654"/>
      <c r="C265" s="655"/>
      <c r="D265" s="656"/>
      <c r="E265" s="484" t="s">
        <v>379</v>
      </c>
      <c r="F265" s="485">
        <f>COUNTA(F255:F264)</f>
        <v>0</v>
      </c>
      <c r="G265" s="486">
        <f>COUNTA(G255:G264)</f>
        <v>0</v>
      </c>
      <c r="H265" s="655"/>
      <c r="I265" s="501"/>
      <c r="J265" s="657"/>
      <c r="K265" s="658"/>
      <c r="L265" s="1096" t="s">
        <v>655</v>
      </c>
      <c r="M265" s="1097"/>
      <c r="N265" s="659">
        <f>SUM(N255:N264)</f>
        <v>0</v>
      </c>
      <c r="O265" s="660">
        <f>SUM(O255:O264)</f>
        <v>0</v>
      </c>
      <c r="P265" s="501"/>
      <c r="Q265" s="501"/>
      <c r="R265" s="501"/>
      <c r="S265" s="574"/>
      <c r="T265" s="574"/>
      <c r="U265" s="507"/>
    </row>
    <row r="266" spans="1:22" ht="27" customHeight="1" x14ac:dyDescent="0.25">
      <c r="A266" s="149"/>
      <c r="B266" s="128"/>
      <c r="C266" s="128"/>
      <c r="D266" s="128"/>
      <c r="H266" s="524"/>
      <c r="I266" s="524"/>
      <c r="J266" s="525"/>
      <c r="K266" s="524"/>
      <c r="L266" s="1098" t="s">
        <v>656</v>
      </c>
      <c r="M266" s="1099"/>
      <c r="N266" s="661">
        <f>SUMIF(M255:M264,"&lt;=31/12/2025",N255:N264)</f>
        <v>0</v>
      </c>
      <c r="O266" s="662">
        <f>SUMIF(M255:M264,"&lt;=31/12/2025",O255:O264)</f>
        <v>0</v>
      </c>
      <c r="P266" s="128"/>
      <c r="R266" s="128"/>
      <c r="S266" s="132"/>
      <c r="T266" s="603"/>
      <c r="U266" s="527"/>
      <c r="V266" s="526"/>
    </row>
    <row r="267" spans="1:22" ht="27" customHeight="1" thickBot="1" x14ac:dyDescent="0.3">
      <c r="A267" s="149"/>
      <c r="L267" s="1100" t="s">
        <v>659</v>
      </c>
      <c r="M267" s="1101"/>
      <c r="N267" s="663">
        <f>SUMIF(M255:M264,"&gt;31/12/2025",N255:N264)</f>
        <v>0</v>
      </c>
      <c r="O267" s="664">
        <f>SUMIF(M255:M264,"&gt;31/12/2025",O255:O264)</f>
        <v>0</v>
      </c>
      <c r="S267" s="785"/>
      <c r="T267" s="558"/>
      <c r="U267" s="507"/>
    </row>
    <row r="268" spans="1:22" ht="15.75" thickBot="1" x14ac:dyDescent="0.3">
      <c r="A268" s="528"/>
      <c r="B268" s="529"/>
      <c r="C268" s="455"/>
      <c r="D268" s="455"/>
      <c r="E268" s="455"/>
      <c r="F268" s="529"/>
      <c r="G268" s="455"/>
      <c r="H268" s="455"/>
      <c r="I268" s="529"/>
      <c r="J268" s="529"/>
      <c r="K268" s="455"/>
      <c r="L268" s="455"/>
      <c r="M268" s="455"/>
      <c r="N268" s="455"/>
      <c r="O268" s="455"/>
      <c r="P268" s="455"/>
      <c r="Q268" s="455"/>
      <c r="R268" s="455"/>
      <c r="S268" s="530"/>
      <c r="T268" s="455"/>
      <c r="U268" s="531"/>
    </row>
    <row r="269" spans="1:22" ht="15.75" thickBot="1" x14ac:dyDescent="0.3">
      <c r="A269" s="502"/>
      <c r="B269" s="503"/>
      <c r="C269" s="504"/>
      <c r="D269" s="504"/>
      <c r="E269" s="504"/>
      <c r="F269" s="503"/>
      <c r="G269" s="504"/>
      <c r="H269" s="504"/>
      <c r="I269" s="503"/>
      <c r="J269" s="503"/>
      <c r="K269" s="504"/>
      <c r="L269" s="504"/>
      <c r="M269" s="504"/>
      <c r="N269" s="504"/>
      <c r="O269" s="504"/>
      <c r="P269" s="504"/>
      <c r="Q269" s="504"/>
      <c r="R269" s="504"/>
      <c r="S269" s="504"/>
      <c r="T269" s="504"/>
      <c r="U269" s="505"/>
    </row>
    <row r="270" spans="1:22" ht="24" customHeight="1" thickBot="1" x14ac:dyDescent="0.3">
      <c r="A270" s="185" t="s">
        <v>9</v>
      </c>
      <c r="B270" s="1116" t="s">
        <v>113</v>
      </c>
      <c r="C270" s="1117"/>
      <c r="E270" s="1285" t="s">
        <v>342</v>
      </c>
      <c r="F270" s="1286"/>
      <c r="G270" s="1120">
        <f>VLOOKUP(B270,'Urbano.Piano inv. forn'!$D$173:$AB$202,3,FALSE)</f>
        <v>0</v>
      </c>
      <c r="H270" s="1121"/>
      <c r="I270" s="115"/>
      <c r="J270" s="1285" t="s">
        <v>343</v>
      </c>
      <c r="K270" s="1286"/>
      <c r="L270" s="1120">
        <f>VLOOKUP(B270,'Urbano.Piano inv. forn'!$D$173:$H$202,4,FALSE)</f>
        <v>0</v>
      </c>
      <c r="M270" s="1121"/>
      <c r="O270" s="194" t="s">
        <v>344</v>
      </c>
      <c r="P270" s="506"/>
      <c r="R270" s="193" t="s">
        <v>345</v>
      </c>
      <c r="S270" s="1108"/>
      <c r="T270" s="1109"/>
      <c r="U270" s="507"/>
    </row>
    <row r="271" spans="1:22" ht="15.75" thickBot="1" x14ac:dyDescent="0.3">
      <c r="A271" s="149"/>
      <c r="B271" s="129"/>
      <c r="C271" s="129"/>
      <c r="E271" s="130"/>
      <c r="F271" s="130"/>
      <c r="G271" s="131"/>
      <c r="H271" s="131"/>
      <c r="I271" s="115"/>
      <c r="J271" s="130"/>
      <c r="K271" s="130"/>
      <c r="L271" s="131"/>
      <c r="M271" s="131"/>
      <c r="O271" s="132"/>
      <c r="R271" s="128"/>
      <c r="S271" s="501"/>
      <c r="U271" s="150"/>
    </row>
    <row r="272" spans="1:22" ht="33.75" customHeight="1" thickBot="1" x14ac:dyDescent="0.3">
      <c r="A272" s="1277" t="s">
        <v>346</v>
      </c>
      <c r="B272" s="1278"/>
      <c r="C272" s="1278"/>
      <c r="D272" s="1287"/>
      <c r="E272" s="1105">
        <f>VLOOKUP(B270,'Urbano.Piano inv. forn'!$D$173:$V$202,17,FALSE)</f>
        <v>0</v>
      </c>
      <c r="F272" s="1106"/>
      <c r="G272" s="1106"/>
      <c r="H272" s="1107"/>
      <c r="I272" s="115"/>
      <c r="J272" s="1277" t="s">
        <v>60</v>
      </c>
      <c r="K272" s="1278"/>
      <c r="L272" s="1105">
        <f>VLOOKUP(B270,'Urbano.Piano inv. forn'!$D$173:$V$202,19,FALSE)</f>
        <v>0</v>
      </c>
      <c r="M272" s="1107"/>
      <c r="N272" s="146"/>
      <c r="O272" s="673" t="s">
        <v>347</v>
      </c>
      <c r="P272" s="151">
        <f>L272+E272</f>
        <v>0</v>
      </c>
      <c r="R272" s="193" t="s">
        <v>348</v>
      </c>
      <c r="S272" s="1108"/>
      <c r="T272" s="1109"/>
      <c r="U272" s="150"/>
      <c r="V272" s="501"/>
    </row>
    <row r="273" spans="1:22" ht="15.75" thickBot="1" x14ac:dyDescent="0.3">
      <c r="A273" s="152"/>
      <c r="B273" s="153"/>
      <c r="C273" s="153"/>
      <c r="D273" s="153"/>
      <c r="E273" s="154"/>
      <c r="F273" s="154"/>
      <c r="G273" s="154"/>
      <c r="H273" s="154"/>
      <c r="I273" s="115"/>
      <c r="J273" s="130"/>
      <c r="K273" s="130"/>
      <c r="L273" s="154"/>
      <c r="M273" s="154"/>
      <c r="N273" s="146"/>
      <c r="O273" s="128"/>
      <c r="P273" s="146"/>
      <c r="R273" s="128"/>
      <c r="S273" s="129"/>
      <c r="T273" s="129"/>
      <c r="U273" s="507"/>
    </row>
    <row r="274" spans="1:22" ht="60" x14ac:dyDescent="0.25">
      <c r="A274" s="1279" t="s">
        <v>349</v>
      </c>
      <c r="B274" s="1281" t="s">
        <v>350</v>
      </c>
      <c r="C274" s="1281" t="s">
        <v>351</v>
      </c>
      <c r="D274" s="186" t="s">
        <v>352</v>
      </c>
      <c r="E274" s="187" t="s">
        <v>353</v>
      </c>
      <c r="F274" s="186" t="s">
        <v>354</v>
      </c>
      <c r="G274" s="186" t="s">
        <v>355</v>
      </c>
      <c r="H274" s="188" t="s">
        <v>312</v>
      </c>
      <c r="I274" s="188" t="s">
        <v>356</v>
      </c>
      <c r="J274" s="188" t="s">
        <v>357</v>
      </c>
      <c r="K274" s="188" t="s">
        <v>358</v>
      </c>
      <c r="L274" s="188" t="s">
        <v>359</v>
      </c>
      <c r="M274" s="188" t="s">
        <v>360</v>
      </c>
      <c r="N274" s="188" t="s">
        <v>361</v>
      </c>
      <c r="O274" s="188" t="s">
        <v>362</v>
      </c>
      <c r="P274" s="188" t="s">
        <v>363</v>
      </c>
      <c r="Q274" s="188" t="s">
        <v>364</v>
      </c>
      <c r="R274" s="188" t="s">
        <v>365</v>
      </c>
      <c r="S274" s="188" t="s">
        <v>366</v>
      </c>
      <c r="T274" s="1288" t="s">
        <v>367</v>
      </c>
      <c r="U274" s="508"/>
    </row>
    <row r="275" spans="1:22" ht="24.75" thickBot="1" x14ac:dyDescent="0.3">
      <c r="A275" s="1280"/>
      <c r="B275" s="1282"/>
      <c r="C275" s="1282"/>
      <c r="D275" s="189" t="s">
        <v>368</v>
      </c>
      <c r="E275" s="189" t="s">
        <v>369</v>
      </c>
      <c r="F275" s="189" t="s">
        <v>370</v>
      </c>
      <c r="G275" s="189" t="s">
        <v>370</v>
      </c>
      <c r="H275" s="189" t="s">
        <v>395</v>
      </c>
      <c r="I275" s="189" t="s">
        <v>397</v>
      </c>
      <c r="J275" s="189" t="s">
        <v>371</v>
      </c>
      <c r="K275" s="189" t="s">
        <v>372</v>
      </c>
      <c r="L275" s="189" t="s">
        <v>373</v>
      </c>
      <c r="M275" s="189" t="s">
        <v>372</v>
      </c>
      <c r="N275" s="189" t="s">
        <v>374</v>
      </c>
      <c r="O275" s="189" t="s">
        <v>341</v>
      </c>
      <c r="P275" s="189" t="s">
        <v>375</v>
      </c>
      <c r="Q275" s="189" t="s">
        <v>376</v>
      </c>
      <c r="R275" s="189" t="s">
        <v>377</v>
      </c>
      <c r="S275" s="189" t="s">
        <v>377</v>
      </c>
      <c r="T275" s="1289"/>
      <c r="U275" s="508"/>
    </row>
    <row r="276" spans="1:22" x14ac:dyDescent="0.25">
      <c r="A276" s="1283" t="str">
        <f>B270</f>
        <v>urb.d.3</v>
      </c>
      <c r="B276" s="190">
        <v>1</v>
      </c>
      <c r="C276" s="208"/>
      <c r="D276" s="134"/>
      <c r="E276" s="134"/>
      <c r="F276" s="208"/>
      <c r="G276" s="510"/>
      <c r="H276" s="135"/>
      <c r="I276" s="511"/>
      <c r="J276" s="512"/>
      <c r="K276" s="513"/>
      <c r="L276" s="511"/>
      <c r="M276" s="513"/>
      <c r="N276" s="164"/>
      <c r="O276" s="164"/>
      <c r="P276" s="511"/>
      <c r="Q276" s="511"/>
      <c r="R276" s="511"/>
      <c r="S276" s="511"/>
      <c r="T276" s="514"/>
      <c r="U276" s="507"/>
    </row>
    <row r="277" spans="1:22" x14ac:dyDescent="0.25">
      <c r="A277" s="1283"/>
      <c r="B277" s="191">
        <v>2</v>
      </c>
      <c r="C277" s="133"/>
      <c r="D277" s="127"/>
      <c r="E277" s="127"/>
      <c r="F277" s="133"/>
      <c r="G277" s="515"/>
      <c r="H277" s="133"/>
      <c r="I277" s="495"/>
      <c r="J277" s="516"/>
      <c r="K277" s="517"/>
      <c r="L277" s="495"/>
      <c r="M277" s="517"/>
      <c r="N277" s="155"/>
      <c r="O277" s="155"/>
      <c r="P277" s="495"/>
      <c r="Q277" s="495" t="s">
        <v>378</v>
      </c>
      <c r="R277" s="495"/>
      <c r="S277" s="495"/>
      <c r="T277" s="518"/>
      <c r="U277" s="507"/>
    </row>
    <row r="278" spans="1:22" x14ac:dyDescent="0.25">
      <c r="A278" s="1283"/>
      <c r="B278" s="191">
        <v>3</v>
      </c>
      <c r="C278" s="133"/>
      <c r="D278" s="127"/>
      <c r="E278" s="127"/>
      <c r="F278" s="133"/>
      <c r="G278" s="515"/>
      <c r="H278" s="133"/>
      <c r="I278" s="495"/>
      <c r="J278" s="516"/>
      <c r="K278" s="517"/>
      <c r="L278" s="495"/>
      <c r="M278" s="517"/>
      <c r="N278" s="155"/>
      <c r="O278" s="155"/>
      <c r="P278" s="495"/>
      <c r="Q278" s="495"/>
      <c r="R278" s="495"/>
      <c r="S278" s="495"/>
      <c r="T278" s="518"/>
      <c r="U278" s="507"/>
    </row>
    <row r="279" spans="1:22" x14ac:dyDescent="0.25">
      <c r="A279" s="1283"/>
      <c r="B279" s="191">
        <v>4</v>
      </c>
      <c r="C279" s="133"/>
      <c r="D279" s="127"/>
      <c r="E279" s="127"/>
      <c r="F279" s="133"/>
      <c r="G279" s="515"/>
      <c r="H279" s="133"/>
      <c r="I279" s="495"/>
      <c r="J279" s="516"/>
      <c r="K279" s="517"/>
      <c r="L279" s="495"/>
      <c r="M279" s="517"/>
      <c r="N279" s="155"/>
      <c r="O279" s="155"/>
      <c r="P279" s="495"/>
      <c r="Q279" s="495"/>
      <c r="R279" s="495"/>
      <c r="S279" s="495"/>
      <c r="T279" s="518"/>
      <c r="U279" s="507"/>
    </row>
    <row r="280" spans="1:22" x14ac:dyDescent="0.25">
      <c r="A280" s="1283"/>
      <c r="B280" s="191">
        <v>5</v>
      </c>
      <c r="C280" s="133"/>
      <c r="D280" s="127"/>
      <c r="E280" s="127"/>
      <c r="F280" s="133"/>
      <c r="G280" s="515"/>
      <c r="H280" s="133"/>
      <c r="I280" s="495"/>
      <c r="J280" s="516"/>
      <c r="K280" s="517"/>
      <c r="L280" s="495"/>
      <c r="M280" s="517"/>
      <c r="N280" s="155"/>
      <c r="O280" s="155"/>
      <c r="P280" s="495"/>
      <c r="Q280" s="495"/>
      <c r="R280" s="495"/>
      <c r="S280" s="495"/>
      <c r="T280" s="518"/>
      <c r="U280" s="507"/>
    </row>
    <row r="281" spans="1:22" x14ac:dyDescent="0.25">
      <c r="A281" s="1283"/>
      <c r="B281" s="191">
        <v>6</v>
      </c>
      <c r="C281" s="133"/>
      <c r="D281" s="127"/>
      <c r="E281" s="127"/>
      <c r="F281" s="133"/>
      <c r="G281" s="515"/>
      <c r="H281" s="133"/>
      <c r="I281" s="495"/>
      <c r="J281" s="516"/>
      <c r="K281" s="517"/>
      <c r="L281" s="495"/>
      <c r="M281" s="517"/>
      <c r="N281" s="155"/>
      <c r="O281" s="155"/>
      <c r="P281" s="495"/>
      <c r="Q281" s="495"/>
      <c r="R281" s="495"/>
      <c r="S281" s="495"/>
      <c r="T281" s="518"/>
      <c r="U281" s="507"/>
    </row>
    <row r="282" spans="1:22" x14ac:dyDescent="0.25">
      <c r="A282" s="1283"/>
      <c r="B282" s="191">
        <v>7</v>
      </c>
      <c r="C282" s="133"/>
      <c r="D282" s="127"/>
      <c r="E282" s="127"/>
      <c r="F282" s="133"/>
      <c r="G282" s="515"/>
      <c r="H282" s="133"/>
      <c r="I282" s="495"/>
      <c r="J282" s="516"/>
      <c r="K282" s="517"/>
      <c r="L282" s="495"/>
      <c r="M282" s="517"/>
      <c r="N282" s="155"/>
      <c r="O282" s="155"/>
      <c r="P282" s="495"/>
      <c r="Q282" s="495"/>
      <c r="R282" s="495"/>
      <c r="S282" s="495"/>
      <c r="T282" s="518"/>
      <c r="U282" s="507"/>
    </row>
    <row r="283" spans="1:22" x14ac:dyDescent="0.25">
      <c r="A283" s="1283"/>
      <c r="B283" s="191">
        <v>8</v>
      </c>
      <c r="C283" s="133"/>
      <c r="D283" s="127"/>
      <c r="E283" s="127"/>
      <c r="F283" s="133"/>
      <c r="G283" s="515"/>
      <c r="H283" s="133"/>
      <c r="I283" s="495"/>
      <c r="J283" s="516"/>
      <c r="K283" s="517"/>
      <c r="L283" s="495"/>
      <c r="M283" s="517"/>
      <c r="N283" s="155"/>
      <c r="O283" s="155"/>
      <c r="P283" s="495"/>
      <c r="Q283" s="495"/>
      <c r="R283" s="495"/>
      <c r="S283" s="495"/>
      <c r="T283" s="518"/>
      <c r="U283" s="507"/>
    </row>
    <row r="284" spans="1:22" x14ac:dyDescent="0.25">
      <c r="A284" s="1283"/>
      <c r="B284" s="191">
        <v>9</v>
      </c>
      <c r="C284" s="133"/>
      <c r="D284" s="127"/>
      <c r="E284" s="127"/>
      <c r="F284" s="133"/>
      <c r="G284" s="515"/>
      <c r="H284" s="133"/>
      <c r="I284" s="495"/>
      <c r="J284" s="516"/>
      <c r="K284" s="517"/>
      <c r="L284" s="495"/>
      <c r="M284" s="517"/>
      <c r="N284" s="155"/>
      <c r="O284" s="155"/>
      <c r="P284" s="495"/>
      <c r="Q284" s="495"/>
      <c r="R284" s="495"/>
      <c r="S284" s="495"/>
      <c r="T284" s="518"/>
      <c r="U284" s="507"/>
    </row>
    <row r="285" spans="1:22" ht="15.75" thickBot="1" x14ac:dyDescent="0.3">
      <c r="A285" s="1284"/>
      <c r="B285" s="192">
        <v>10</v>
      </c>
      <c r="C285" s="148"/>
      <c r="D285" s="147"/>
      <c r="E285" s="147"/>
      <c r="F285" s="148"/>
      <c r="G285" s="519"/>
      <c r="H285" s="148"/>
      <c r="I285" s="520"/>
      <c r="J285" s="521"/>
      <c r="K285" s="522"/>
      <c r="L285" s="520"/>
      <c r="M285" s="522"/>
      <c r="N285" s="156"/>
      <c r="O285" s="156"/>
      <c r="P285" s="520"/>
      <c r="Q285" s="520"/>
      <c r="R285" s="520"/>
      <c r="S285" s="520"/>
      <c r="T285" s="523"/>
      <c r="U285" s="507"/>
    </row>
    <row r="286" spans="1:22" ht="27" customHeight="1" thickBot="1" x14ac:dyDescent="0.3">
      <c r="A286" s="654"/>
      <c r="C286" s="655"/>
      <c r="D286" s="656"/>
      <c r="E286" s="484" t="s">
        <v>379</v>
      </c>
      <c r="F286" s="485">
        <f>COUNTA(F276:F285)</f>
        <v>0</v>
      </c>
      <c r="G286" s="486">
        <f>COUNTA(G276:G285)</f>
        <v>0</v>
      </c>
      <c r="H286" s="655"/>
      <c r="I286" s="501"/>
      <c r="J286" s="657"/>
      <c r="K286" s="658"/>
      <c r="L286" s="1096" t="s">
        <v>655</v>
      </c>
      <c r="M286" s="1097"/>
      <c r="N286" s="659">
        <f>SUM(N276:N285)</f>
        <v>0</v>
      </c>
      <c r="O286" s="660">
        <f>SUM(O276:O285)</f>
        <v>0</v>
      </c>
      <c r="P286" s="501"/>
      <c r="Q286" s="501"/>
      <c r="R286" s="501"/>
      <c r="S286" s="574"/>
      <c r="T286" s="574"/>
      <c r="U286" s="507"/>
    </row>
    <row r="287" spans="1:22" ht="27" customHeight="1" x14ac:dyDescent="0.25">
      <c r="A287" s="149"/>
      <c r="B287" s="128"/>
      <c r="C287" s="128"/>
      <c r="D287" s="128"/>
      <c r="H287" s="524"/>
      <c r="I287" s="524"/>
      <c r="J287" s="525"/>
      <c r="K287" s="524"/>
      <c r="L287" s="1098" t="s">
        <v>656</v>
      </c>
      <c r="M287" s="1099"/>
      <c r="N287" s="661">
        <f>SUMIF(M276:M285,"&lt;=31/12/2025",N276:N285)</f>
        <v>0</v>
      </c>
      <c r="O287" s="662">
        <f>SUMIF(M276:M285,"&lt;=31/12/2025",O276:O285)</f>
        <v>0</v>
      </c>
      <c r="P287" s="128"/>
      <c r="R287" s="128"/>
      <c r="S287" s="132"/>
      <c r="T287" s="603"/>
      <c r="U287" s="527"/>
      <c r="V287" s="526"/>
    </row>
    <row r="288" spans="1:22" ht="27" customHeight="1" thickBot="1" x14ac:dyDescent="0.3">
      <c r="A288" s="149"/>
      <c r="L288" s="1100" t="s">
        <v>659</v>
      </c>
      <c r="M288" s="1101"/>
      <c r="N288" s="663">
        <f>SUMIF(M276:M285,"&gt;31/12/2025",N276:N285)</f>
        <v>0</v>
      </c>
      <c r="O288" s="664">
        <f>SUMIF(M276:M285,"&gt;31/12/2025",O276:O285)</f>
        <v>0</v>
      </c>
      <c r="S288" s="785"/>
      <c r="T288" s="558"/>
      <c r="U288" s="507"/>
    </row>
    <row r="289" spans="1:22" ht="15.75" thickBot="1" x14ac:dyDescent="0.3">
      <c r="A289" s="528"/>
      <c r="B289" s="529"/>
      <c r="C289" s="455"/>
      <c r="D289" s="455"/>
      <c r="E289" s="455"/>
      <c r="F289" s="529"/>
      <c r="G289" s="455"/>
      <c r="H289" s="455"/>
      <c r="I289" s="529"/>
      <c r="J289" s="529"/>
      <c r="K289" s="455"/>
      <c r="L289" s="455"/>
      <c r="M289" s="455"/>
      <c r="N289" s="455"/>
      <c r="O289" s="455"/>
      <c r="P289" s="455"/>
      <c r="Q289" s="455"/>
      <c r="R289" s="455"/>
      <c r="S289" s="530"/>
      <c r="T289" s="455"/>
      <c r="U289" s="531"/>
    </row>
    <row r="290" spans="1:22" ht="15.75" thickBot="1" x14ac:dyDescent="0.3">
      <c r="A290" s="502"/>
      <c r="B290" s="503"/>
      <c r="C290" s="504"/>
      <c r="D290" s="504"/>
      <c r="E290" s="504"/>
      <c r="F290" s="503"/>
      <c r="G290" s="504"/>
      <c r="H290" s="504"/>
      <c r="I290" s="503"/>
      <c r="J290" s="503"/>
      <c r="K290" s="504"/>
      <c r="L290" s="504"/>
      <c r="M290" s="504"/>
      <c r="N290" s="504"/>
      <c r="O290" s="504"/>
      <c r="P290" s="504"/>
      <c r="Q290" s="504"/>
      <c r="R290" s="504"/>
      <c r="S290" s="504"/>
      <c r="T290" s="504"/>
      <c r="U290" s="505"/>
    </row>
    <row r="291" spans="1:22" ht="27.95" customHeight="1" thickBot="1" x14ac:dyDescent="0.3">
      <c r="A291" s="185" t="s">
        <v>9</v>
      </c>
      <c r="B291" s="1116" t="s">
        <v>113</v>
      </c>
      <c r="C291" s="1117"/>
      <c r="E291" s="1285" t="s">
        <v>342</v>
      </c>
      <c r="F291" s="1286"/>
      <c r="G291" s="1120">
        <f>VLOOKUP(B291,'Urbano.Piano inv. forn'!$D$173:$AB$202,3,FALSE)</f>
        <v>0</v>
      </c>
      <c r="H291" s="1121"/>
      <c r="I291" s="115"/>
      <c r="J291" s="1285" t="s">
        <v>343</v>
      </c>
      <c r="K291" s="1286"/>
      <c r="L291" s="1120">
        <f>VLOOKUP(B291,'Urbano.Piano inv. forn'!$D$173:$H$202,4,FALSE)</f>
        <v>0</v>
      </c>
      <c r="M291" s="1121"/>
      <c r="O291" s="194" t="s">
        <v>344</v>
      </c>
      <c r="P291" s="506"/>
      <c r="R291" s="193" t="s">
        <v>345</v>
      </c>
      <c r="S291" s="1108"/>
      <c r="T291" s="1109"/>
      <c r="U291" s="507"/>
    </row>
    <row r="292" spans="1:22" ht="15.75" thickBot="1" x14ac:dyDescent="0.3">
      <c r="A292" s="149"/>
      <c r="B292" s="129"/>
      <c r="C292" s="129"/>
      <c r="E292" s="130"/>
      <c r="F292" s="130"/>
      <c r="G292" s="131"/>
      <c r="H292" s="131"/>
      <c r="I292" s="115"/>
      <c r="J292" s="130"/>
      <c r="K292" s="130"/>
      <c r="L292" s="131"/>
      <c r="M292" s="131"/>
      <c r="O292" s="132"/>
      <c r="R292" s="128"/>
      <c r="S292" s="501"/>
      <c r="U292" s="150"/>
    </row>
    <row r="293" spans="1:22" ht="33.75" customHeight="1" thickBot="1" x14ac:dyDescent="0.3">
      <c r="A293" s="1277" t="s">
        <v>346</v>
      </c>
      <c r="B293" s="1278"/>
      <c r="C293" s="1278"/>
      <c r="D293" s="1287"/>
      <c r="E293" s="1105">
        <f>VLOOKUP(B291,'Urbano.Piano inv. forn'!$D$173:$V$202,17,FALSE)</f>
        <v>0</v>
      </c>
      <c r="F293" s="1106"/>
      <c r="G293" s="1106"/>
      <c r="H293" s="1107"/>
      <c r="I293" s="115"/>
      <c r="J293" s="1277" t="s">
        <v>60</v>
      </c>
      <c r="K293" s="1278"/>
      <c r="L293" s="1105">
        <f>VLOOKUP(B291,'Urbano.Piano inv. forn'!$D$173:$V$202,19,FALSE)</f>
        <v>0</v>
      </c>
      <c r="M293" s="1107"/>
      <c r="N293" s="146"/>
      <c r="O293" s="673" t="s">
        <v>347</v>
      </c>
      <c r="P293" s="151">
        <f>L293+E293</f>
        <v>0</v>
      </c>
      <c r="R293" s="193" t="s">
        <v>348</v>
      </c>
      <c r="S293" s="1108"/>
      <c r="T293" s="1109"/>
      <c r="U293" s="150"/>
      <c r="V293" s="501"/>
    </row>
    <row r="294" spans="1:22" ht="15.75" thickBot="1" x14ac:dyDescent="0.3">
      <c r="A294" s="152"/>
      <c r="B294" s="153"/>
      <c r="C294" s="153"/>
      <c r="D294" s="153"/>
      <c r="E294" s="154"/>
      <c r="F294" s="154"/>
      <c r="G294" s="154"/>
      <c r="H294" s="154"/>
      <c r="I294" s="115"/>
      <c r="J294" s="130"/>
      <c r="K294" s="130"/>
      <c r="L294" s="154"/>
      <c r="M294" s="154"/>
      <c r="N294" s="146"/>
      <c r="O294" s="128"/>
      <c r="P294" s="146"/>
      <c r="R294" s="128"/>
      <c r="S294" s="129"/>
      <c r="T294" s="129"/>
      <c r="U294" s="507"/>
    </row>
    <row r="295" spans="1:22" ht="60" x14ac:dyDescent="0.25">
      <c r="A295" s="1279" t="s">
        <v>349</v>
      </c>
      <c r="B295" s="1281" t="s">
        <v>350</v>
      </c>
      <c r="C295" s="1281" t="s">
        <v>351</v>
      </c>
      <c r="D295" s="186" t="s">
        <v>352</v>
      </c>
      <c r="E295" s="187" t="s">
        <v>353</v>
      </c>
      <c r="F295" s="186" t="s">
        <v>354</v>
      </c>
      <c r="G295" s="186" t="s">
        <v>355</v>
      </c>
      <c r="H295" s="188" t="s">
        <v>312</v>
      </c>
      <c r="I295" s="188" t="s">
        <v>356</v>
      </c>
      <c r="J295" s="188" t="s">
        <v>357</v>
      </c>
      <c r="K295" s="188" t="s">
        <v>358</v>
      </c>
      <c r="L295" s="188" t="s">
        <v>359</v>
      </c>
      <c r="M295" s="188" t="s">
        <v>360</v>
      </c>
      <c r="N295" s="188" t="s">
        <v>361</v>
      </c>
      <c r="O295" s="188" t="s">
        <v>362</v>
      </c>
      <c r="P295" s="188" t="s">
        <v>363</v>
      </c>
      <c r="Q295" s="188" t="s">
        <v>364</v>
      </c>
      <c r="R295" s="188" t="s">
        <v>365</v>
      </c>
      <c r="S295" s="188" t="s">
        <v>366</v>
      </c>
      <c r="T295" s="1288" t="s">
        <v>367</v>
      </c>
      <c r="U295" s="508"/>
    </row>
    <row r="296" spans="1:22" ht="24.75" thickBot="1" x14ac:dyDescent="0.3">
      <c r="A296" s="1280"/>
      <c r="B296" s="1282"/>
      <c r="C296" s="1282"/>
      <c r="D296" s="189" t="s">
        <v>368</v>
      </c>
      <c r="E296" s="189" t="s">
        <v>369</v>
      </c>
      <c r="F296" s="189" t="s">
        <v>370</v>
      </c>
      <c r="G296" s="189" t="s">
        <v>370</v>
      </c>
      <c r="H296" s="189" t="s">
        <v>395</v>
      </c>
      <c r="I296" s="189" t="s">
        <v>397</v>
      </c>
      <c r="J296" s="189" t="s">
        <v>371</v>
      </c>
      <c r="K296" s="189" t="s">
        <v>372</v>
      </c>
      <c r="L296" s="189" t="s">
        <v>373</v>
      </c>
      <c r="M296" s="189" t="s">
        <v>372</v>
      </c>
      <c r="N296" s="189" t="s">
        <v>374</v>
      </c>
      <c r="O296" s="189" t="s">
        <v>341</v>
      </c>
      <c r="P296" s="189" t="s">
        <v>375</v>
      </c>
      <c r="Q296" s="189" t="s">
        <v>376</v>
      </c>
      <c r="R296" s="189" t="s">
        <v>377</v>
      </c>
      <c r="S296" s="189" t="s">
        <v>377</v>
      </c>
      <c r="T296" s="1289"/>
      <c r="U296" s="508"/>
    </row>
    <row r="297" spans="1:22" x14ac:dyDescent="0.25">
      <c r="A297" s="1283" t="str">
        <f>B291</f>
        <v>urb.d.3</v>
      </c>
      <c r="B297" s="190">
        <v>1</v>
      </c>
      <c r="C297" s="208"/>
      <c r="D297" s="134"/>
      <c r="E297" s="134"/>
      <c r="F297" s="208"/>
      <c r="G297" s="510"/>
      <c r="H297" s="135"/>
      <c r="I297" s="511"/>
      <c r="J297" s="512"/>
      <c r="K297" s="513"/>
      <c r="L297" s="511"/>
      <c r="M297" s="513"/>
      <c r="N297" s="164"/>
      <c r="O297" s="164"/>
      <c r="P297" s="511"/>
      <c r="Q297" s="511"/>
      <c r="R297" s="511"/>
      <c r="S297" s="511"/>
      <c r="T297" s="514"/>
      <c r="U297" s="507"/>
    </row>
    <row r="298" spans="1:22" x14ac:dyDescent="0.25">
      <c r="A298" s="1283"/>
      <c r="B298" s="191">
        <v>2</v>
      </c>
      <c r="C298" s="133"/>
      <c r="D298" s="127"/>
      <c r="E298" s="127"/>
      <c r="F298" s="133"/>
      <c r="G298" s="515"/>
      <c r="H298" s="133"/>
      <c r="I298" s="495"/>
      <c r="J298" s="516"/>
      <c r="K298" s="517"/>
      <c r="L298" s="495"/>
      <c r="M298" s="517"/>
      <c r="N298" s="155"/>
      <c r="O298" s="155"/>
      <c r="P298" s="495"/>
      <c r="Q298" s="495" t="s">
        <v>378</v>
      </c>
      <c r="R298" s="495"/>
      <c r="S298" s="495"/>
      <c r="T298" s="518"/>
      <c r="U298" s="507"/>
    </row>
    <row r="299" spans="1:22" x14ac:dyDescent="0.25">
      <c r="A299" s="1283"/>
      <c r="B299" s="191">
        <v>3</v>
      </c>
      <c r="C299" s="133"/>
      <c r="D299" s="127"/>
      <c r="E299" s="127"/>
      <c r="F299" s="133"/>
      <c r="G299" s="515"/>
      <c r="H299" s="133"/>
      <c r="I299" s="495"/>
      <c r="J299" s="516"/>
      <c r="K299" s="517"/>
      <c r="L299" s="495"/>
      <c r="M299" s="517"/>
      <c r="N299" s="155"/>
      <c r="O299" s="155"/>
      <c r="P299" s="495"/>
      <c r="Q299" s="495"/>
      <c r="R299" s="495"/>
      <c r="S299" s="495"/>
      <c r="T299" s="518"/>
      <c r="U299" s="507"/>
    </row>
    <row r="300" spans="1:22" x14ac:dyDescent="0.25">
      <c r="A300" s="1283"/>
      <c r="B300" s="191">
        <v>4</v>
      </c>
      <c r="C300" s="133"/>
      <c r="D300" s="127"/>
      <c r="E300" s="127"/>
      <c r="F300" s="133"/>
      <c r="G300" s="515"/>
      <c r="H300" s="133"/>
      <c r="I300" s="495"/>
      <c r="J300" s="516"/>
      <c r="K300" s="517"/>
      <c r="L300" s="495"/>
      <c r="M300" s="517"/>
      <c r="N300" s="155"/>
      <c r="O300" s="155"/>
      <c r="P300" s="495"/>
      <c r="Q300" s="495"/>
      <c r="R300" s="495"/>
      <c r="S300" s="495"/>
      <c r="T300" s="518"/>
      <c r="U300" s="507"/>
    </row>
    <row r="301" spans="1:22" x14ac:dyDescent="0.25">
      <c r="A301" s="1283"/>
      <c r="B301" s="191">
        <v>5</v>
      </c>
      <c r="C301" s="133"/>
      <c r="D301" s="127"/>
      <c r="E301" s="127"/>
      <c r="F301" s="133"/>
      <c r="G301" s="515"/>
      <c r="H301" s="133"/>
      <c r="I301" s="495"/>
      <c r="J301" s="516"/>
      <c r="K301" s="517"/>
      <c r="L301" s="495"/>
      <c r="M301" s="517"/>
      <c r="N301" s="155"/>
      <c r="O301" s="155"/>
      <c r="P301" s="495"/>
      <c r="Q301" s="495"/>
      <c r="R301" s="495"/>
      <c r="S301" s="495"/>
      <c r="T301" s="518"/>
      <c r="U301" s="507"/>
    </row>
    <row r="302" spans="1:22" x14ac:dyDescent="0.25">
      <c r="A302" s="1283"/>
      <c r="B302" s="191">
        <v>6</v>
      </c>
      <c r="C302" s="133"/>
      <c r="D302" s="127"/>
      <c r="E302" s="127"/>
      <c r="F302" s="133"/>
      <c r="G302" s="515"/>
      <c r="H302" s="133"/>
      <c r="I302" s="495"/>
      <c r="J302" s="516"/>
      <c r="K302" s="517"/>
      <c r="L302" s="495"/>
      <c r="M302" s="517"/>
      <c r="N302" s="155"/>
      <c r="O302" s="155"/>
      <c r="P302" s="495"/>
      <c r="Q302" s="495"/>
      <c r="R302" s="495"/>
      <c r="S302" s="495"/>
      <c r="T302" s="518"/>
      <c r="U302" s="507"/>
    </row>
    <row r="303" spans="1:22" x14ac:dyDescent="0.25">
      <c r="A303" s="1283"/>
      <c r="B303" s="191">
        <v>7</v>
      </c>
      <c r="C303" s="133"/>
      <c r="D303" s="127"/>
      <c r="E303" s="127"/>
      <c r="F303" s="133"/>
      <c r="G303" s="515"/>
      <c r="H303" s="133"/>
      <c r="I303" s="495"/>
      <c r="J303" s="516"/>
      <c r="K303" s="517"/>
      <c r="L303" s="495"/>
      <c r="M303" s="517"/>
      <c r="N303" s="155"/>
      <c r="O303" s="155"/>
      <c r="P303" s="495"/>
      <c r="Q303" s="495"/>
      <c r="R303" s="495"/>
      <c r="S303" s="495"/>
      <c r="T303" s="518"/>
      <c r="U303" s="507"/>
    </row>
    <row r="304" spans="1:22" x14ac:dyDescent="0.25">
      <c r="A304" s="1283"/>
      <c r="B304" s="191">
        <v>8</v>
      </c>
      <c r="C304" s="133"/>
      <c r="D304" s="127"/>
      <c r="E304" s="127"/>
      <c r="F304" s="133"/>
      <c r="G304" s="515"/>
      <c r="H304" s="133"/>
      <c r="I304" s="495"/>
      <c r="J304" s="516"/>
      <c r="K304" s="517"/>
      <c r="L304" s="495"/>
      <c r="M304" s="517"/>
      <c r="N304" s="155"/>
      <c r="O304" s="155"/>
      <c r="P304" s="495"/>
      <c r="Q304" s="495"/>
      <c r="R304" s="495"/>
      <c r="S304" s="495"/>
      <c r="T304" s="518"/>
      <c r="U304" s="507"/>
    </row>
    <row r="305" spans="1:22" x14ac:dyDescent="0.25">
      <c r="A305" s="1283"/>
      <c r="B305" s="191">
        <v>9</v>
      </c>
      <c r="C305" s="133"/>
      <c r="D305" s="127"/>
      <c r="E305" s="127"/>
      <c r="F305" s="133"/>
      <c r="G305" s="515"/>
      <c r="H305" s="133"/>
      <c r="I305" s="495"/>
      <c r="J305" s="516"/>
      <c r="K305" s="517"/>
      <c r="L305" s="495"/>
      <c r="M305" s="517"/>
      <c r="N305" s="155"/>
      <c r="O305" s="155"/>
      <c r="P305" s="495"/>
      <c r="Q305" s="495"/>
      <c r="R305" s="495"/>
      <c r="S305" s="495"/>
      <c r="T305" s="518"/>
      <c r="U305" s="507"/>
    </row>
    <row r="306" spans="1:22" ht="15.75" thickBot="1" x14ac:dyDescent="0.3">
      <c r="A306" s="1284"/>
      <c r="B306" s="192">
        <v>10</v>
      </c>
      <c r="C306" s="148"/>
      <c r="D306" s="147"/>
      <c r="E306" s="147"/>
      <c r="F306" s="148"/>
      <c r="G306" s="519"/>
      <c r="H306" s="148"/>
      <c r="I306" s="520"/>
      <c r="J306" s="521"/>
      <c r="K306" s="522"/>
      <c r="L306" s="520"/>
      <c r="M306" s="522"/>
      <c r="N306" s="156"/>
      <c r="O306" s="156"/>
      <c r="P306" s="520"/>
      <c r="Q306" s="520"/>
      <c r="R306" s="520"/>
      <c r="S306" s="520"/>
      <c r="T306" s="523"/>
      <c r="U306" s="507"/>
    </row>
    <row r="307" spans="1:22" ht="27" customHeight="1" thickBot="1" x14ac:dyDescent="0.3">
      <c r="A307" s="654"/>
      <c r="C307" s="655"/>
      <c r="D307" s="656"/>
      <c r="E307" s="484" t="s">
        <v>379</v>
      </c>
      <c r="F307" s="485">
        <f>COUNTA(F297:F306)</f>
        <v>0</v>
      </c>
      <c r="G307" s="486">
        <f>COUNTA(G297:G306)</f>
        <v>0</v>
      </c>
      <c r="H307" s="655"/>
      <c r="I307" s="501"/>
      <c r="J307" s="657"/>
      <c r="K307" s="658"/>
      <c r="L307" s="1096" t="s">
        <v>655</v>
      </c>
      <c r="M307" s="1097"/>
      <c r="N307" s="659">
        <f>SUM(N297:N306)</f>
        <v>0</v>
      </c>
      <c r="O307" s="660">
        <f>SUM(O297:O306)</f>
        <v>0</v>
      </c>
      <c r="P307" s="501"/>
      <c r="Q307" s="501"/>
      <c r="R307" s="501"/>
      <c r="S307" s="574"/>
      <c r="T307" s="574"/>
      <c r="U307" s="507"/>
    </row>
    <row r="308" spans="1:22" ht="27" customHeight="1" x14ac:dyDescent="0.25">
      <c r="A308" s="149"/>
      <c r="B308" s="128"/>
      <c r="C308" s="128"/>
      <c r="D308" s="128"/>
      <c r="H308" s="524"/>
      <c r="I308" s="524"/>
      <c r="J308" s="525"/>
      <c r="K308" s="524"/>
      <c r="L308" s="1098" t="s">
        <v>656</v>
      </c>
      <c r="M308" s="1099"/>
      <c r="N308" s="661">
        <f>SUMIF(M297:M306,"&lt;=31/12/2025",N297:N306)</f>
        <v>0</v>
      </c>
      <c r="O308" s="662">
        <f>SUMIF(M297:M306,"&lt;=31/12/2025",O297:O306)</f>
        <v>0</v>
      </c>
      <c r="P308" s="128"/>
      <c r="R308" s="128"/>
      <c r="S308" s="132"/>
      <c r="T308" s="603"/>
      <c r="U308" s="527"/>
      <c r="V308" s="526"/>
    </row>
    <row r="309" spans="1:22" ht="27" customHeight="1" thickBot="1" x14ac:dyDescent="0.3">
      <c r="A309" s="149"/>
      <c r="L309" s="1100" t="s">
        <v>659</v>
      </c>
      <c r="M309" s="1101"/>
      <c r="N309" s="663">
        <f>SUMIF(M297:M306,"&gt;31/12/2025",N297:N306)</f>
        <v>0</v>
      </c>
      <c r="O309" s="664">
        <f>SUMIF(M297:M306,"&gt;31/12/2025",O297:O306)</f>
        <v>0</v>
      </c>
      <c r="S309" s="785"/>
      <c r="T309" s="558"/>
      <c r="U309" s="507"/>
    </row>
    <row r="310" spans="1:22" ht="15.75" thickBot="1" x14ac:dyDescent="0.3">
      <c r="A310" s="528"/>
      <c r="B310" s="529"/>
      <c r="C310" s="455"/>
      <c r="D310" s="455"/>
      <c r="E310" s="455"/>
      <c r="F310" s="529"/>
      <c r="G310" s="455"/>
      <c r="H310" s="455"/>
      <c r="I310" s="529"/>
      <c r="J310" s="529"/>
      <c r="K310" s="455"/>
      <c r="L310" s="455"/>
      <c r="M310" s="455"/>
      <c r="N310" s="455"/>
      <c r="O310" s="455"/>
      <c r="P310" s="455"/>
      <c r="Q310" s="455"/>
      <c r="R310" s="455"/>
      <c r="S310" s="530"/>
      <c r="T310" s="455"/>
      <c r="U310" s="531"/>
    </row>
    <row r="311" spans="1:22" ht="15.75" thickBot="1" x14ac:dyDescent="0.3">
      <c r="A311" s="502"/>
      <c r="B311" s="503"/>
      <c r="C311" s="504"/>
      <c r="D311" s="504"/>
      <c r="E311" s="504"/>
      <c r="F311" s="503"/>
      <c r="G311" s="504"/>
      <c r="H311" s="504"/>
      <c r="I311" s="503"/>
      <c r="J311" s="503"/>
      <c r="K311" s="504"/>
      <c r="L311" s="504"/>
      <c r="M311" s="504"/>
      <c r="N311" s="504"/>
      <c r="O311" s="504"/>
      <c r="P311" s="504"/>
      <c r="Q311" s="504"/>
      <c r="R311" s="504"/>
      <c r="S311" s="504"/>
      <c r="T311" s="504"/>
      <c r="U311" s="505"/>
    </row>
    <row r="312" spans="1:22" ht="27.95" customHeight="1" thickBot="1" x14ac:dyDescent="0.3">
      <c r="A312" s="185" t="s">
        <v>9</v>
      </c>
      <c r="B312" s="1116" t="s">
        <v>113</v>
      </c>
      <c r="C312" s="1117"/>
      <c r="E312" s="1285" t="s">
        <v>342</v>
      </c>
      <c r="F312" s="1286"/>
      <c r="G312" s="1120">
        <f>VLOOKUP(B312,'Urbano.Piano inv. forn'!$D$173:$AB$202,3,FALSE)</f>
        <v>0</v>
      </c>
      <c r="H312" s="1121"/>
      <c r="I312" s="115"/>
      <c r="J312" s="1285" t="s">
        <v>343</v>
      </c>
      <c r="K312" s="1286"/>
      <c r="L312" s="1120">
        <f>VLOOKUP(B312,'Urbano.Piano inv. forn'!$D$173:$H$202,4,FALSE)</f>
        <v>0</v>
      </c>
      <c r="M312" s="1121"/>
      <c r="O312" s="194" t="s">
        <v>344</v>
      </c>
      <c r="P312" s="506"/>
      <c r="R312" s="193" t="s">
        <v>345</v>
      </c>
      <c r="S312" s="1108"/>
      <c r="T312" s="1109"/>
      <c r="U312" s="507"/>
    </row>
    <row r="313" spans="1:22" ht="15.75" thickBot="1" x14ac:dyDescent="0.3">
      <c r="A313" s="149"/>
      <c r="B313" s="129"/>
      <c r="C313" s="129"/>
      <c r="E313" s="130"/>
      <c r="F313" s="130"/>
      <c r="G313" s="131"/>
      <c r="H313" s="131"/>
      <c r="I313" s="115"/>
      <c r="J313" s="130"/>
      <c r="K313" s="130"/>
      <c r="L313" s="131"/>
      <c r="M313" s="131"/>
      <c r="O313" s="132"/>
      <c r="R313" s="128"/>
      <c r="S313" s="501"/>
      <c r="U313" s="150"/>
    </row>
    <row r="314" spans="1:22" ht="33.75" customHeight="1" thickBot="1" x14ac:dyDescent="0.3">
      <c r="A314" s="1277" t="s">
        <v>346</v>
      </c>
      <c r="B314" s="1278"/>
      <c r="C314" s="1278"/>
      <c r="D314" s="1287"/>
      <c r="E314" s="1105">
        <f>VLOOKUP(B312,'Urbano.Piano inv. forn'!$D$173:$V$202,17,FALSE)</f>
        <v>0</v>
      </c>
      <c r="F314" s="1106"/>
      <c r="G314" s="1106"/>
      <c r="H314" s="1107"/>
      <c r="I314" s="115"/>
      <c r="J314" s="1277" t="s">
        <v>60</v>
      </c>
      <c r="K314" s="1278"/>
      <c r="L314" s="1105">
        <f>VLOOKUP(B312,'Urbano.Piano inv. forn'!$D$173:$V$202,19,FALSE)</f>
        <v>0</v>
      </c>
      <c r="M314" s="1107"/>
      <c r="N314" s="146"/>
      <c r="O314" s="673" t="s">
        <v>347</v>
      </c>
      <c r="P314" s="151">
        <f>L314+E314</f>
        <v>0</v>
      </c>
      <c r="R314" s="193" t="s">
        <v>348</v>
      </c>
      <c r="S314" s="1108"/>
      <c r="T314" s="1109"/>
      <c r="U314" s="150"/>
      <c r="V314" s="501"/>
    </row>
    <row r="315" spans="1:22" ht="15.75" thickBot="1" x14ac:dyDescent="0.3">
      <c r="A315" s="152"/>
      <c r="B315" s="153"/>
      <c r="C315" s="153"/>
      <c r="D315" s="153"/>
      <c r="E315" s="154"/>
      <c r="F315" s="154"/>
      <c r="G315" s="154"/>
      <c r="H315" s="154"/>
      <c r="I315" s="115"/>
      <c r="J315" s="130"/>
      <c r="K315" s="130"/>
      <c r="L315" s="154"/>
      <c r="M315" s="154"/>
      <c r="N315" s="146"/>
      <c r="O315" s="128"/>
      <c r="P315" s="146"/>
      <c r="R315" s="128"/>
      <c r="S315" s="129"/>
      <c r="T315" s="129"/>
      <c r="U315" s="507"/>
    </row>
    <row r="316" spans="1:22" ht="60" x14ac:dyDescent="0.25">
      <c r="A316" s="1279" t="s">
        <v>349</v>
      </c>
      <c r="B316" s="1281" t="s">
        <v>350</v>
      </c>
      <c r="C316" s="1281" t="s">
        <v>351</v>
      </c>
      <c r="D316" s="186" t="s">
        <v>352</v>
      </c>
      <c r="E316" s="187" t="s">
        <v>353</v>
      </c>
      <c r="F316" s="186" t="s">
        <v>354</v>
      </c>
      <c r="G316" s="186" t="s">
        <v>355</v>
      </c>
      <c r="H316" s="188" t="s">
        <v>312</v>
      </c>
      <c r="I316" s="188" t="s">
        <v>356</v>
      </c>
      <c r="J316" s="188" t="s">
        <v>357</v>
      </c>
      <c r="K316" s="188" t="s">
        <v>358</v>
      </c>
      <c r="L316" s="188" t="s">
        <v>359</v>
      </c>
      <c r="M316" s="188" t="s">
        <v>360</v>
      </c>
      <c r="N316" s="188" t="s">
        <v>361</v>
      </c>
      <c r="O316" s="188" t="s">
        <v>362</v>
      </c>
      <c r="P316" s="188" t="s">
        <v>363</v>
      </c>
      <c r="Q316" s="188" t="s">
        <v>364</v>
      </c>
      <c r="R316" s="188" t="s">
        <v>365</v>
      </c>
      <c r="S316" s="188" t="s">
        <v>366</v>
      </c>
      <c r="T316" s="1288" t="s">
        <v>367</v>
      </c>
      <c r="U316" s="508"/>
    </row>
    <row r="317" spans="1:22" ht="24.75" thickBot="1" x14ac:dyDescent="0.3">
      <c r="A317" s="1280"/>
      <c r="B317" s="1282"/>
      <c r="C317" s="1282"/>
      <c r="D317" s="189" t="s">
        <v>368</v>
      </c>
      <c r="E317" s="189" t="s">
        <v>369</v>
      </c>
      <c r="F317" s="189" t="s">
        <v>370</v>
      </c>
      <c r="G317" s="189" t="s">
        <v>370</v>
      </c>
      <c r="H317" s="189" t="s">
        <v>395</v>
      </c>
      <c r="I317" s="189" t="s">
        <v>397</v>
      </c>
      <c r="J317" s="189" t="s">
        <v>371</v>
      </c>
      <c r="K317" s="189" t="s">
        <v>372</v>
      </c>
      <c r="L317" s="189" t="s">
        <v>373</v>
      </c>
      <c r="M317" s="189" t="s">
        <v>372</v>
      </c>
      <c r="N317" s="189" t="s">
        <v>374</v>
      </c>
      <c r="O317" s="189" t="s">
        <v>341</v>
      </c>
      <c r="P317" s="189" t="s">
        <v>375</v>
      </c>
      <c r="Q317" s="189" t="s">
        <v>376</v>
      </c>
      <c r="R317" s="189" t="s">
        <v>377</v>
      </c>
      <c r="S317" s="189" t="s">
        <v>377</v>
      </c>
      <c r="T317" s="1289"/>
      <c r="U317" s="508"/>
    </row>
    <row r="318" spans="1:22" x14ac:dyDescent="0.25">
      <c r="A318" s="1283" t="str">
        <f>B312</f>
        <v>urb.d.3</v>
      </c>
      <c r="B318" s="190">
        <v>1</v>
      </c>
      <c r="C318" s="208"/>
      <c r="D318" s="134"/>
      <c r="E318" s="134"/>
      <c r="F318" s="208"/>
      <c r="G318" s="510"/>
      <c r="H318" s="135"/>
      <c r="I318" s="511"/>
      <c r="J318" s="512"/>
      <c r="K318" s="513"/>
      <c r="L318" s="511"/>
      <c r="M318" s="513"/>
      <c r="N318" s="164"/>
      <c r="O318" s="164"/>
      <c r="P318" s="511"/>
      <c r="Q318" s="511"/>
      <c r="R318" s="511"/>
      <c r="S318" s="511"/>
      <c r="T318" s="514"/>
      <c r="U318" s="507"/>
    </row>
    <row r="319" spans="1:22" x14ac:dyDescent="0.25">
      <c r="A319" s="1283"/>
      <c r="B319" s="191">
        <v>2</v>
      </c>
      <c r="C319" s="133"/>
      <c r="D319" s="127"/>
      <c r="E319" s="127"/>
      <c r="F319" s="133"/>
      <c r="G319" s="515"/>
      <c r="H319" s="133"/>
      <c r="I319" s="495"/>
      <c r="J319" s="516"/>
      <c r="K319" s="517"/>
      <c r="L319" s="495"/>
      <c r="M319" s="517"/>
      <c r="N319" s="155"/>
      <c r="O319" s="155"/>
      <c r="P319" s="495"/>
      <c r="Q319" s="495" t="s">
        <v>378</v>
      </c>
      <c r="R319" s="495"/>
      <c r="S319" s="495"/>
      <c r="T319" s="518"/>
      <c r="U319" s="507"/>
    </row>
    <row r="320" spans="1:22" x14ac:dyDescent="0.25">
      <c r="A320" s="1283"/>
      <c r="B320" s="191">
        <v>3</v>
      </c>
      <c r="C320" s="133"/>
      <c r="D320" s="127"/>
      <c r="E320" s="127"/>
      <c r="F320" s="133"/>
      <c r="G320" s="515"/>
      <c r="H320" s="133"/>
      <c r="I320" s="495"/>
      <c r="J320" s="516"/>
      <c r="K320" s="517"/>
      <c r="L320" s="495"/>
      <c r="M320" s="517"/>
      <c r="N320" s="155"/>
      <c r="O320" s="155"/>
      <c r="P320" s="495"/>
      <c r="Q320" s="495"/>
      <c r="R320" s="495"/>
      <c r="S320" s="495"/>
      <c r="T320" s="518"/>
      <c r="U320" s="507"/>
    </row>
    <row r="321" spans="1:22" x14ac:dyDescent="0.25">
      <c r="A321" s="1283"/>
      <c r="B321" s="191">
        <v>4</v>
      </c>
      <c r="C321" s="133"/>
      <c r="D321" s="127"/>
      <c r="E321" s="127"/>
      <c r="F321" s="133"/>
      <c r="G321" s="515"/>
      <c r="H321" s="133"/>
      <c r="I321" s="495"/>
      <c r="J321" s="516"/>
      <c r="K321" s="517"/>
      <c r="L321" s="495"/>
      <c r="M321" s="517"/>
      <c r="N321" s="155"/>
      <c r="O321" s="155"/>
      <c r="P321" s="495"/>
      <c r="Q321" s="495"/>
      <c r="R321" s="495"/>
      <c r="S321" s="495"/>
      <c r="T321" s="518"/>
      <c r="U321" s="507"/>
    </row>
    <row r="322" spans="1:22" x14ac:dyDescent="0.25">
      <c r="A322" s="1283"/>
      <c r="B322" s="191">
        <v>5</v>
      </c>
      <c r="C322" s="133"/>
      <c r="D322" s="127"/>
      <c r="E322" s="127"/>
      <c r="F322" s="133"/>
      <c r="G322" s="515"/>
      <c r="H322" s="133"/>
      <c r="I322" s="495"/>
      <c r="J322" s="516"/>
      <c r="K322" s="517"/>
      <c r="L322" s="495"/>
      <c r="M322" s="517"/>
      <c r="N322" s="155"/>
      <c r="O322" s="155"/>
      <c r="P322" s="495"/>
      <c r="Q322" s="495"/>
      <c r="R322" s="495"/>
      <c r="S322" s="495"/>
      <c r="T322" s="518"/>
      <c r="U322" s="507"/>
    </row>
    <row r="323" spans="1:22" x14ac:dyDescent="0.25">
      <c r="A323" s="1283"/>
      <c r="B323" s="191">
        <v>6</v>
      </c>
      <c r="C323" s="133"/>
      <c r="D323" s="127"/>
      <c r="E323" s="127"/>
      <c r="F323" s="133"/>
      <c r="G323" s="515"/>
      <c r="H323" s="133"/>
      <c r="I323" s="495"/>
      <c r="J323" s="516"/>
      <c r="K323" s="517"/>
      <c r="L323" s="495"/>
      <c r="M323" s="517"/>
      <c r="N323" s="155"/>
      <c r="O323" s="155"/>
      <c r="P323" s="495"/>
      <c r="Q323" s="495"/>
      <c r="R323" s="495"/>
      <c r="S323" s="495"/>
      <c r="T323" s="518"/>
      <c r="U323" s="507"/>
    </row>
    <row r="324" spans="1:22" x14ac:dyDescent="0.25">
      <c r="A324" s="1283"/>
      <c r="B324" s="191">
        <v>7</v>
      </c>
      <c r="C324" s="133"/>
      <c r="D324" s="127"/>
      <c r="E324" s="127"/>
      <c r="F324" s="133"/>
      <c r="G324" s="515"/>
      <c r="H324" s="133"/>
      <c r="I324" s="495"/>
      <c r="J324" s="516"/>
      <c r="K324" s="517"/>
      <c r="L324" s="495"/>
      <c r="M324" s="517"/>
      <c r="N324" s="155"/>
      <c r="O324" s="155"/>
      <c r="P324" s="495"/>
      <c r="Q324" s="495"/>
      <c r="R324" s="495"/>
      <c r="S324" s="495"/>
      <c r="T324" s="518"/>
      <c r="U324" s="507"/>
    </row>
    <row r="325" spans="1:22" x14ac:dyDescent="0.25">
      <c r="A325" s="1283"/>
      <c r="B325" s="191">
        <v>8</v>
      </c>
      <c r="C325" s="133"/>
      <c r="D325" s="127"/>
      <c r="E325" s="127"/>
      <c r="F325" s="133"/>
      <c r="G325" s="515"/>
      <c r="H325" s="133"/>
      <c r="I325" s="495"/>
      <c r="J325" s="516"/>
      <c r="K325" s="517"/>
      <c r="L325" s="495"/>
      <c r="M325" s="517"/>
      <c r="N325" s="155"/>
      <c r="O325" s="155"/>
      <c r="P325" s="495"/>
      <c r="Q325" s="495"/>
      <c r="R325" s="495"/>
      <c r="S325" s="495"/>
      <c r="T325" s="518"/>
      <c r="U325" s="507"/>
    </row>
    <row r="326" spans="1:22" x14ac:dyDescent="0.25">
      <c r="A326" s="1283"/>
      <c r="B326" s="191">
        <v>9</v>
      </c>
      <c r="C326" s="133"/>
      <c r="D326" s="127"/>
      <c r="E326" s="127"/>
      <c r="F326" s="133"/>
      <c r="G326" s="515"/>
      <c r="H326" s="133"/>
      <c r="I326" s="495"/>
      <c r="J326" s="516"/>
      <c r="K326" s="517"/>
      <c r="L326" s="495"/>
      <c r="M326" s="517"/>
      <c r="N326" s="155"/>
      <c r="O326" s="155"/>
      <c r="P326" s="495"/>
      <c r="Q326" s="495"/>
      <c r="R326" s="495"/>
      <c r="S326" s="495"/>
      <c r="T326" s="518"/>
      <c r="U326" s="507"/>
    </row>
    <row r="327" spans="1:22" ht="15.75" thickBot="1" x14ac:dyDescent="0.3">
      <c r="A327" s="1284"/>
      <c r="B327" s="192">
        <v>10</v>
      </c>
      <c r="C327" s="148"/>
      <c r="D327" s="147"/>
      <c r="E327" s="147"/>
      <c r="F327" s="148"/>
      <c r="G327" s="519"/>
      <c r="H327" s="148"/>
      <c r="I327" s="520"/>
      <c r="J327" s="521"/>
      <c r="K327" s="522"/>
      <c r="L327" s="520"/>
      <c r="M327" s="522"/>
      <c r="N327" s="156"/>
      <c r="O327" s="156"/>
      <c r="P327" s="520"/>
      <c r="Q327" s="520"/>
      <c r="R327" s="520"/>
      <c r="S327" s="520"/>
      <c r="T327" s="523"/>
      <c r="U327" s="507"/>
    </row>
    <row r="328" spans="1:22" ht="27" customHeight="1" thickBot="1" x14ac:dyDescent="0.3">
      <c r="A328" s="654"/>
      <c r="C328" s="655"/>
      <c r="D328" s="656"/>
      <c r="E328" s="484" t="s">
        <v>379</v>
      </c>
      <c r="F328" s="485">
        <f>COUNTA(F318:F327)</f>
        <v>0</v>
      </c>
      <c r="G328" s="486">
        <f>COUNTA(G318:G327)</f>
        <v>0</v>
      </c>
      <c r="H328" s="655"/>
      <c r="I328" s="501"/>
      <c r="J328" s="657"/>
      <c r="K328" s="658"/>
      <c r="L328" s="1096" t="s">
        <v>655</v>
      </c>
      <c r="M328" s="1097"/>
      <c r="N328" s="659">
        <f>SUM(N318:N327)</f>
        <v>0</v>
      </c>
      <c r="O328" s="660">
        <f>SUM(O318:O327)</f>
        <v>0</v>
      </c>
      <c r="P328" s="501"/>
      <c r="Q328" s="501"/>
      <c r="R328" s="501"/>
      <c r="S328" s="574"/>
      <c r="T328" s="574"/>
      <c r="U328" s="507"/>
    </row>
    <row r="329" spans="1:22" ht="27" customHeight="1" x14ac:dyDescent="0.25">
      <c r="A329" s="149"/>
      <c r="B329" s="128"/>
      <c r="C329" s="128"/>
      <c r="D329" s="128"/>
      <c r="H329" s="524"/>
      <c r="I329" s="524"/>
      <c r="J329" s="525"/>
      <c r="K329" s="524"/>
      <c r="L329" s="1098" t="s">
        <v>656</v>
      </c>
      <c r="M329" s="1099"/>
      <c r="N329" s="661">
        <f>SUMIF(M318:M327,"&lt;=31/12/2025",N318:N327)</f>
        <v>0</v>
      </c>
      <c r="O329" s="662">
        <f>SUMIF(M318:M327,"&lt;=31/12/2025",O318:O327)</f>
        <v>0</v>
      </c>
      <c r="P329" s="128"/>
      <c r="R329" s="128"/>
      <c r="S329" s="132"/>
      <c r="T329" s="603"/>
      <c r="U329" s="527"/>
      <c r="V329" s="526"/>
    </row>
    <row r="330" spans="1:22" ht="27" customHeight="1" thickBot="1" x14ac:dyDescent="0.3">
      <c r="A330" s="149"/>
      <c r="L330" s="1100" t="s">
        <v>659</v>
      </c>
      <c r="M330" s="1101"/>
      <c r="N330" s="663">
        <f>SUMIF(M318:M327,"&gt;31/12/2025",N318:N327)</f>
        <v>0</v>
      </c>
      <c r="O330" s="664">
        <f>SUMIF(M318:M327,"&gt;31/12/2025",O318:O327)</f>
        <v>0</v>
      </c>
      <c r="S330" s="785"/>
      <c r="T330" s="558"/>
      <c r="U330" s="507"/>
    </row>
    <row r="331" spans="1:22" ht="15.75" thickBot="1" x14ac:dyDescent="0.3">
      <c r="A331" s="528"/>
      <c r="B331" s="529"/>
      <c r="C331" s="455"/>
      <c r="D331" s="455"/>
      <c r="E331" s="455"/>
      <c r="F331" s="529"/>
      <c r="G331" s="455"/>
      <c r="H331" s="455"/>
      <c r="I331" s="529"/>
      <c r="J331" s="529"/>
      <c r="K331" s="455"/>
      <c r="L331" s="455"/>
      <c r="M331" s="455"/>
      <c r="N331" s="455"/>
      <c r="O331" s="455"/>
      <c r="P331" s="455"/>
      <c r="Q331" s="455"/>
      <c r="R331" s="455"/>
      <c r="S331" s="530"/>
      <c r="T331" s="455"/>
      <c r="U331" s="531"/>
    </row>
    <row r="332" spans="1:22" ht="15.75" thickBot="1" x14ac:dyDescent="0.3">
      <c r="A332" s="502"/>
      <c r="B332" s="503"/>
      <c r="C332" s="504"/>
      <c r="D332" s="504"/>
      <c r="E332" s="504"/>
      <c r="F332" s="503"/>
      <c r="G332" s="504"/>
      <c r="H332" s="504"/>
      <c r="I332" s="503"/>
      <c r="J332" s="503"/>
      <c r="K332" s="504"/>
      <c r="L332" s="504"/>
      <c r="M332" s="504"/>
      <c r="N332" s="504"/>
      <c r="O332" s="504"/>
      <c r="P332" s="504"/>
      <c r="Q332" s="504"/>
      <c r="R332" s="504"/>
      <c r="S332" s="504"/>
      <c r="T332" s="504"/>
      <c r="U332" s="505"/>
    </row>
    <row r="333" spans="1:22" ht="30" customHeight="1" thickBot="1" x14ac:dyDescent="0.3">
      <c r="A333" s="185" t="s">
        <v>9</v>
      </c>
      <c r="B333" s="1116" t="s">
        <v>113</v>
      </c>
      <c r="C333" s="1117"/>
      <c r="E333" s="1285" t="s">
        <v>342</v>
      </c>
      <c r="F333" s="1286"/>
      <c r="G333" s="1120">
        <f>VLOOKUP(B333,'Urbano.Piano inv. forn'!$D$173:$AB$202,3,FALSE)</f>
        <v>0</v>
      </c>
      <c r="H333" s="1121"/>
      <c r="I333" s="115"/>
      <c r="J333" s="1285" t="s">
        <v>343</v>
      </c>
      <c r="K333" s="1286"/>
      <c r="L333" s="1120">
        <f>VLOOKUP(B333,'Urbano.Piano inv. forn'!$D$173:$H$202,4,FALSE)</f>
        <v>0</v>
      </c>
      <c r="M333" s="1121"/>
      <c r="O333" s="194" t="s">
        <v>344</v>
      </c>
      <c r="P333" s="506"/>
      <c r="R333" s="193" t="s">
        <v>345</v>
      </c>
      <c r="S333" s="1108"/>
      <c r="T333" s="1109"/>
      <c r="U333" s="507"/>
    </row>
    <row r="334" spans="1:22" ht="15.75" thickBot="1" x14ac:dyDescent="0.3">
      <c r="A334" s="149"/>
      <c r="B334" s="129"/>
      <c r="C334" s="129"/>
      <c r="E334" s="130"/>
      <c r="F334" s="130"/>
      <c r="G334" s="131"/>
      <c r="H334" s="131"/>
      <c r="I334" s="115"/>
      <c r="J334" s="130"/>
      <c r="K334" s="130"/>
      <c r="L334" s="131"/>
      <c r="M334" s="131"/>
      <c r="O334" s="132"/>
      <c r="R334" s="128"/>
      <c r="S334" s="501"/>
      <c r="U334" s="150"/>
    </row>
    <row r="335" spans="1:22" ht="33.75" customHeight="1" thickBot="1" x14ac:dyDescent="0.3">
      <c r="A335" s="1277" t="s">
        <v>346</v>
      </c>
      <c r="B335" s="1278"/>
      <c r="C335" s="1278"/>
      <c r="D335" s="1287"/>
      <c r="E335" s="1105">
        <f>VLOOKUP(B333,'Urbano.Piano inv. forn'!$D$173:$V$202,17,FALSE)</f>
        <v>0</v>
      </c>
      <c r="F335" s="1106"/>
      <c r="G335" s="1106"/>
      <c r="H335" s="1107"/>
      <c r="I335" s="115"/>
      <c r="J335" s="1277" t="s">
        <v>60</v>
      </c>
      <c r="K335" s="1278"/>
      <c r="L335" s="1105">
        <f>VLOOKUP(B333,'Urbano.Piano inv. forn'!$D$173:$V$202,19,FALSE)</f>
        <v>0</v>
      </c>
      <c r="M335" s="1107"/>
      <c r="N335" s="146"/>
      <c r="O335" s="673" t="s">
        <v>347</v>
      </c>
      <c r="P335" s="151">
        <f>L335+E335</f>
        <v>0</v>
      </c>
      <c r="R335" s="193" t="s">
        <v>348</v>
      </c>
      <c r="S335" s="1108"/>
      <c r="T335" s="1109"/>
      <c r="U335" s="150"/>
      <c r="V335" s="501"/>
    </row>
    <row r="336" spans="1:22" ht="15.75" thickBot="1" x14ac:dyDescent="0.3">
      <c r="A336" s="152"/>
      <c r="B336" s="153"/>
      <c r="C336" s="153"/>
      <c r="D336" s="153"/>
      <c r="E336" s="154"/>
      <c r="F336" s="154"/>
      <c r="G336" s="154"/>
      <c r="H336" s="154"/>
      <c r="I336" s="115"/>
      <c r="J336" s="130"/>
      <c r="K336" s="130"/>
      <c r="L336" s="154"/>
      <c r="M336" s="154"/>
      <c r="N336" s="146"/>
      <c r="O336" s="128"/>
      <c r="P336" s="146"/>
      <c r="R336" s="128"/>
      <c r="S336" s="129"/>
      <c r="T336" s="129"/>
      <c r="U336" s="507"/>
    </row>
    <row r="337" spans="1:22" ht="60" x14ac:dyDescent="0.25">
      <c r="A337" s="1279" t="s">
        <v>349</v>
      </c>
      <c r="B337" s="1281" t="s">
        <v>350</v>
      </c>
      <c r="C337" s="1281" t="s">
        <v>351</v>
      </c>
      <c r="D337" s="186" t="s">
        <v>352</v>
      </c>
      <c r="E337" s="187" t="s">
        <v>353</v>
      </c>
      <c r="F337" s="186" t="s">
        <v>354</v>
      </c>
      <c r="G337" s="186" t="s">
        <v>355</v>
      </c>
      <c r="H337" s="188" t="s">
        <v>312</v>
      </c>
      <c r="I337" s="188" t="s">
        <v>356</v>
      </c>
      <c r="J337" s="188" t="s">
        <v>357</v>
      </c>
      <c r="K337" s="188" t="s">
        <v>358</v>
      </c>
      <c r="L337" s="188" t="s">
        <v>359</v>
      </c>
      <c r="M337" s="188" t="s">
        <v>360</v>
      </c>
      <c r="N337" s="188" t="s">
        <v>361</v>
      </c>
      <c r="O337" s="188" t="s">
        <v>362</v>
      </c>
      <c r="P337" s="188" t="s">
        <v>363</v>
      </c>
      <c r="Q337" s="188" t="s">
        <v>364</v>
      </c>
      <c r="R337" s="188" t="s">
        <v>365</v>
      </c>
      <c r="S337" s="188" t="s">
        <v>366</v>
      </c>
      <c r="T337" s="1288" t="s">
        <v>367</v>
      </c>
      <c r="U337" s="508"/>
    </row>
    <row r="338" spans="1:22" ht="24.75" thickBot="1" x14ac:dyDescent="0.3">
      <c r="A338" s="1280"/>
      <c r="B338" s="1282"/>
      <c r="C338" s="1282"/>
      <c r="D338" s="189" t="s">
        <v>368</v>
      </c>
      <c r="E338" s="189" t="s">
        <v>369</v>
      </c>
      <c r="F338" s="189" t="s">
        <v>370</v>
      </c>
      <c r="G338" s="189" t="s">
        <v>370</v>
      </c>
      <c r="H338" s="189" t="s">
        <v>395</v>
      </c>
      <c r="I338" s="189" t="s">
        <v>397</v>
      </c>
      <c r="J338" s="189" t="s">
        <v>371</v>
      </c>
      <c r="K338" s="189" t="s">
        <v>372</v>
      </c>
      <c r="L338" s="189" t="s">
        <v>373</v>
      </c>
      <c r="M338" s="189" t="s">
        <v>372</v>
      </c>
      <c r="N338" s="189" t="s">
        <v>374</v>
      </c>
      <c r="O338" s="189" t="s">
        <v>341</v>
      </c>
      <c r="P338" s="189" t="s">
        <v>375</v>
      </c>
      <c r="Q338" s="189" t="s">
        <v>376</v>
      </c>
      <c r="R338" s="189" t="s">
        <v>377</v>
      </c>
      <c r="S338" s="189" t="s">
        <v>377</v>
      </c>
      <c r="T338" s="1289"/>
      <c r="U338" s="508"/>
    </row>
    <row r="339" spans="1:22" x14ac:dyDescent="0.25">
      <c r="A339" s="1283" t="str">
        <f>B333</f>
        <v>urb.d.3</v>
      </c>
      <c r="B339" s="190">
        <v>1</v>
      </c>
      <c r="C339" s="208"/>
      <c r="D339" s="134"/>
      <c r="E339" s="134"/>
      <c r="F339" s="208"/>
      <c r="G339" s="510"/>
      <c r="H339" s="135"/>
      <c r="I339" s="511"/>
      <c r="J339" s="512"/>
      <c r="K339" s="513"/>
      <c r="L339" s="511"/>
      <c r="M339" s="513"/>
      <c r="N339" s="164"/>
      <c r="O339" s="164"/>
      <c r="P339" s="511"/>
      <c r="Q339" s="511"/>
      <c r="R339" s="511"/>
      <c r="S339" s="511"/>
      <c r="T339" s="514"/>
      <c r="U339" s="507"/>
    </row>
    <row r="340" spans="1:22" x14ac:dyDescent="0.25">
      <c r="A340" s="1283"/>
      <c r="B340" s="191">
        <v>2</v>
      </c>
      <c r="C340" s="133"/>
      <c r="D340" s="127"/>
      <c r="E340" s="127"/>
      <c r="F340" s="133"/>
      <c r="G340" s="515"/>
      <c r="H340" s="133"/>
      <c r="I340" s="495"/>
      <c r="J340" s="516"/>
      <c r="K340" s="517"/>
      <c r="L340" s="495"/>
      <c r="M340" s="517"/>
      <c r="N340" s="155"/>
      <c r="O340" s="155"/>
      <c r="P340" s="495"/>
      <c r="Q340" s="495" t="s">
        <v>378</v>
      </c>
      <c r="R340" s="495"/>
      <c r="S340" s="495"/>
      <c r="T340" s="518"/>
      <c r="U340" s="507"/>
    </row>
    <row r="341" spans="1:22" x14ac:dyDescent="0.25">
      <c r="A341" s="1283"/>
      <c r="B341" s="191">
        <v>3</v>
      </c>
      <c r="C341" s="133"/>
      <c r="D341" s="127"/>
      <c r="E341" s="127"/>
      <c r="F341" s="133"/>
      <c r="G341" s="515"/>
      <c r="H341" s="133"/>
      <c r="I341" s="495"/>
      <c r="J341" s="516"/>
      <c r="K341" s="517"/>
      <c r="L341" s="495"/>
      <c r="M341" s="517"/>
      <c r="N341" s="155"/>
      <c r="O341" s="155"/>
      <c r="P341" s="495"/>
      <c r="Q341" s="495"/>
      <c r="R341" s="495"/>
      <c r="S341" s="495"/>
      <c r="T341" s="518"/>
      <c r="U341" s="507"/>
    </row>
    <row r="342" spans="1:22" x14ac:dyDescent="0.25">
      <c r="A342" s="1283"/>
      <c r="B342" s="191">
        <v>4</v>
      </c>
      <c r="C342" s="133"/>
      <c r="D342" s="127"/>
      <c r="E342" s="127"/>
      <c r="F342" s="133"/>
      <c r="G342" s="515"/>
      <c r="H342" s="133"/>
      <c r="I342" s="495"/>
      <c r="J342" s="516"/>
      <c r="K342" s="517"/>
      <c r="L342" s="495"/>
      <c r="M342" s="517"/>
      <c r="N342" s="155"/>
      <c r="O342" s="155"/>
      <c r="P342" s="495"/>
      <c r="Q342" s="495"/>
      <c r="R342" s="495"/>
      <c r="S342" s="495"/>
      <c r="T342" s="518"/>
      <c r="U342" s="507"/>
    </row>
    <row r="343" spans="1:22" x14ac:dyDescent="0.25">
      <c r="A343" s="1283"/>
      <c r="B343" s="191">
        <v>5</v>
      </c>
      <c r="C343" s="133"/>
      <c r="D343" s="127"/>
      <c r="E343" s="127"/>
      <c r="F343" s="133"/>
      <c r="G343" s="515"/>
      <c r="H343" s="133"/>
      <c r="I343" s="495"/>
      <c r="J343" s="516"/>
      <c r="K343" s="517"/>
      <c r="L343" s="495"/>
      <c r="M343" s="517"/>
      <c r="N343" s="155"/>
      <c r="O343" s="155"/>
      <c r="P343" s="495"/>
      <c r="Q343" s="495"/>
      <c r="R343" s="495"/>
      <c r="S343" s="495"/>
      <c r="T343" s="518"/>
      <c r="U343" s="507"/>
    </row>
    <row r="344" spans="1:22" x14ac:dyDescent="0.25">
      <c r="A344" s="1283"/>
      <c r="B344" s="191">
        <v>6</v>
      </c>
      <c r="C344" s="133"/>
      <c r="D344" s="127"/>
      <c r="E344" s="127"/>
      <c r="F344" s="133"/>
      <c r="G344" s="515"/>
      <c r="H344" s="133"/>
      <c r="I344" s="495"/>
      <c r="J344" s="516"/>
      <c r="K344" s="517"/>
      <c r="L344" s="495"/>
      <c r="M344" s="517"/>
      <c r="N344" s="155"/>
      <c r="O344" s="155"/>
      <c r="P344" s="495"/>
      <c r="Q344" s="495"/>
      <c r="R344" s="495"/>
      <c r="S344" s="495"/>
      <c r="T344" s="518"/>
      <c r="U344" s="507"/>
    </row>
    <row r="345" spans="1:22" x14ac:dyDescent="0.25">
      <c r="A345" s="1283"/>
      <c r="B345" s="191">
        <v>7</v>
      </c>
      <c r="C345" s="133"/>
      <c r="D345" s="127"/>
      <c r="E345" s="127"/>
      <c r="F345" s="133"/>
      <c r="G345" s="515"/>
      <c r="H345" s="133"/>
      <c r="I345" s="495"/>
      <c r="J345" s="516"/>
      <c r="K345" s="517"/>
      <c r="L345" s="495"/>
      <c r="M345" s="517"/>
      <c r="N345" s="155"/>
      <c r="O345" s="155"/>
      <c r="P345" s="495"/>
      <c r="Q345" s="495"/>
      <c r="R345" s="495"/>
      <c r="S345" s="495"/>
      <c r="T345" s="518"/>
      <c r="U345" s="507"/>
    </row>
    <row r="346" spans="1:22" x14ac:dyDescent="0.25">
      <c r="A346" s="1283"/>
      <c r="B346" s="191">
        <v>8</v>
      </c>
      <c r="C346" s="133"/>
      <c r="D346" s="127"/>
      <c r="E346" s="127"/>
      <c r="F346" s="133"/>
      <c r="G346" s="515"/>
      <c r="H346" s="133"/>
      <c r="I346" s="495"/>
      <c r="J346" s="516"/>
      <c r="K346" s="517"/>
      <c r="L346" s="495"/>
      <c r="M346" s="517"/>
      <c r="N346" s="155"/>
      <c r="O346" s="155"/>
      <c r="P346" s="495"/>
      <c r="Q346" s="495"/>
      <c r="R346" s="495"/>
      <c r="S346" s="495"/>
      <c r="T346" s="518"/>
      <c r="U346" s="507"/>
    </row>
    <row r="347" spans="1:22" x14ac:dyDescent="0.25">
      <c r="A347" s="1283"/>
      <c r="B347" s="191">
        <v>9</v>
      </c>
      <c r="C347" s="133"/>
      <c r="D347" s="127"/>
      <c r="E347" s="127"/>
      <c r="F347" s="133"/>
      <c r="G347" s="515"/>
      <c r="H347" s="133"/>
      <c r="I347" s="495"/>
      <c r="J347" s="516"/>
      <c r="K347" s="517"/>
      <c r="L347" s="495"/>
      <c r="M347" s="517"/>
      <c r="N347" s="155"/>
      <c r="O347" s="155"/>
      <c r="P347" s="495"/>
      <c r="Q347" s="495"/>
      <c r="R347" s="495"/>
      <c r="S347" s="495"/>
      <c r="T347" s="518"/>
      <c r="U347" s="507"/>
    </row>
    <row r="348" spans="1:22" ht="15.75" thickBot="1" x14ac:dyDescent="0.3">
      <c r="A348" s="1284"/>
      <c r="B348" s="192">
        <v>10</v>
      </c>
      <c r="C348" s="148"/>
      <c r="D348" s="147"/>
      <c r="E348" s="147"/>
      <c r="F348" s="148"/>
      <c r="G348" s="519"/>
      <c r="H348" s="148"/>
      <c r="I348" s="520"/>
      <c r="J348" s="521"/>
      <c r="K348" s="522"/>
      <c r="L348" s="520"/>
      <c r="M348" s="522"/>
      <c r="N348" s="156"/>
      <c r="O348" s="156"/>
      <c r="P348" s="520"/>
      <c r="Q348" s="520"/>
      <c r="R348" s="520"/>
      <c r="S348" s="520"/>
      <c r="T348" s="523"/>
      <c r="U348" s="507"/>
    </row>
    <row r="349" spans="1:22" ht="27" customHeight="1" thickBot="1" x14ac:dyDescent="0.3">
      <c r="A349" s="654"/>
      <c r="C349" s="655"/>
      <c r="D349" s="656"/>
      <c r="E349" s="484" t="s">
        <v>379</v>
      </c>
      <c r="F349" s="485">
        <f>COUNTA(F339:F348)</f>
        <v>0</v>
      </c>
      <c r="G349" s="486">
        <f>COUNTA(G339:G348)</f>
        <v>0</v>
      </c>
      <c r="H349" s="655"/>
      <c r="I349" s="501"/>
      <c r="J349" s="657"/>
      <c r="K349" s="658"/>
      <c r="L349" s="1096" t="s">
        <v>655</v>
      </c>
      <c r="M349" s="1097"/>
      <c r="N349" s="659">
        <f>SUM(N339:N348)</f>
        <v>0</v>
      </c>
      <c r="O349" s="660">
        <f>SUM(O339:O348)</f>
        <v>0</v>
      </c>
      <c r="P349" s="501"/>
      <c r="Q349" s="501"/>
      <c r="R349" s="501"/>
      <c r="S349" s="574"/>
      <c r="T349" s="574"/>
      <c r="U349" s="507"/>
    </row>
    <row r="350" spans="1:22" ht="27" customHeight="1" x14ac:dyDescent="0.25">
      <c r="A350" s="149"/>
      <c r="B350" s="128"/>
      <c r="C350" s="128"/>
      <c r="D350" s="128"/>
      <c r="H350" s="524"/>
      <c r="I350" s="524"/>
      <c r="J350" s="525"/>
      <c r="K350" s="524"/>
      <c r="L350" s="1098" t="s">
        <v>656</v>
      </c>
      <c r="M350" s="1099"/>
      <c r="N350" s="661">
        <f>SUMIF(M339:M348,"&lt;=31/12/2025",N339:N348)</f>
        <v>0</v>
      </c>
      <c r="O350" s="662">
        <f>SUMIF(M339:M348,"&lt;=31/12/2025",O339:O348)</f>
        <v>0</v>
      </c>
      <c r="P350" s="128"/>
      <c r="R350" s="128"/>
      <c r="S350" s="132"/>
      <c r="T350" s="603"/>
      <c r="U350" s="527"/>
      <c r="V350" s="526"/>
    </row>
    <row r="351" spans="1:22" ht="27" customHeight="1" thickBot="1" x14ac:dyDescent="0.3">
      <c r="A351" s="149"/>
      <c r="L351" s="1100" t="s">
        <v>659</v>
      </c>
      <c r="M351" s="1101"/>
      <c r="N351" s="663">
        <f>SUMIF(M339:M348,"&gt;31/12/2025",N339:N348)</f>
        <v>0</v>
      </c>
      <c r="O351" s="664">
        <f>SUMIF(M339:M348,"&gt;31/12/2025",O339:O348)</f>
        <v>0</v>
      </c>
      <c r="S351" s="785"/>
      <c r="T351" s="558"/>
      <c r="U351" s="507"/>
    </row>
    <row r="352" spans="1:22" ht="15.75" thickBot="1" x14ac:dyDescent="0.3">
      <c r="A352" s="528"/>
      <c r="B352" s="529"/>
      <c r="C352" s="455"/>
      <c r="D352" s="455"/>
      <c r="E352" s="455"/>
      <c r="F352" s="529"/>
      <c r="G352" s="455"/>
      <c r="H352" s="455"/>
      <c r="I352" s="529"/>
      <c r="J352" s="529"/>
      <c r="K352" s="455"/>
      <c r="L352" s="455"/>
      <c r="M352" s="455"/>
      <c r="N352" s="455"/>
      <c r="O352" s="455"/>
      <c r="P352" s="455"/>
      <c r="Q352" s="455"/>
      <c r="R352" s="455"/>
      <c r="S352" s="530"/>
      <c r="T352" s="455"/>
      <c r="U352" s="531"/>
    </row>
    <row r="353" spans="1:22" ht="15.75" thickBot="1" x14ac:dyDescent="0.3">
      <c r="A353" s="502"/>
      <c r="B353" s="503"/>
      <c r="C353" s="504"/>
      <c r="D353" s="504"/>
      <c r="E353" s="504"/>
      <c r="F353" s="503"/>
      <c r="G353" s="504"/>
      <c r="H353" s="504"/>
      <c r="I353" s="503"/>
      <c r="J353" s="503"/>
      <c r="K353" s="504"/>
      <c r="L353" s="504"/>
      <c r="M353" s="504"/>
      <c r="N353" s="504"/>
      <c r="O353" s="504"/>
      <c r="P353" s="504"/>
      <c r="Q353" s="504"/>
      <c r="R353" s="504"/>
      <c r="S353" s="504"/>
      <c r="T353" s="504"/>
      <c r="U353" s="505"/>
    </row>
    <row r="354" spans="1:22" ht="31.5" customHeight="1" thickBot="1" x14ac:dyDescent="0.3">
      <c r="A354" s="185" t="s">
        <v>9</v>
      </c>
      <c r="B354" s="1116" t="s">
        <v>113</v>
      </c>
      <c r="C354" s="1117"/>
      <c r="E354" s="1285" t="s">
        <v>342</v>
      </c>
      <c r="F354" s="1286"/>
      <c r="G354" s="1120">
        <f>VLOOKUP(B354,'Urbano.Piano inv. forn'!$D$173:$AB$202,3,FALSE)</f>
        <v>0</v>
      </c>
      <c r="H354" s="1121"/>
      <c r="I354" s="115"/>
      <c r="J354" s="1285" t="s">
        <v>343</v>
      </c>
      <c r="K354" s="1286"/>
      <c r="L354" s="1120">
        <f>VLOOKUP(B354,'Urbano.Piano inv. forn'!$D$173:$H$202,4,FALSE)</f>
        <v>0</v>
      </c>
      <c r="M354" s="1121"/>
      <c r="O354" s="194" t="s">
        <v>344</v>
      </c>
      <c r="P354" s="506"/>
      <c r="R354" s="193" t="s">
        <v>345</v>
      </c>
      <c r="S354" s="1108"/>
      <c r="T354" s="1109"/>
      <c r="U354" s="507"/>
    </row>
    <row r="355" spans="1:22" ht="15.75" thickBot="1" x14ac:dyDescent="0.3">
      <c r="A355" s="149"/>
      <c r="B355" s="129"/>
      <c r="C355" s="129"/>
      <c r="E355" s="130"/>
      <c r="F355" s="130"/>
      <c r="G355" s="131"/>
      <c r="H355" s="131"/>
      <c r="I355" s="115"/>
      <c r="J355" s="130"/>
      <c r="K355" s="130"/>
      <c r="L355" s="131"/>
      <c r="M355" s="131"/>
      <c r="O355" s="132"/>
      <c r="R355" s="128"/>
      <c r="S355" s="501"/>
      <c r="U355" s="150"/>
    </row>
    <row r="356" spans="1:22" ht="33.75" customHeight="1" thickBot="1" x14ac:dyDescent="0.3">
      <c r="A356" s="1277" t="s">
        <v>346</v>
      </c>
      <c r="B356" s="1278"/>
      <c r="C356" s="1278"/>
      <c r="D356" s="1287"/>
      <c r="E356" s="1105">
        <f>VLOOKUP(B354,'Urbano.Piano inv. forn'!$D$173:$V$202,17,FALSE)</f>
        <v>0</v>
      </c>
      <c r="F356" s="1106"/>
      <c r="G356" s="1106"/>
      <c r="H356" s="1107"/>
      <c r="I356" s="115"/>
      <c r="J356" s="1277" t="s">
        <v>60</v>
      </c>
      <c r="K356" s="1278"/>
      <c r="L356" s="1105">
        <f>VLOOKUP(B354,'Urbano.Piano inv. forn'!$D$173:$V$202,19,FALSE)</f>
        <v>0</v>
      </c>
      <c r="M356" s="1107"/>
      <c r="N356" s="146"/>
      <c r="O356" s="673" t="s">
        <v>347</v>
      </c>
      <c r="P356" s="151">
        <f>L356+E356</f>
        <v>0</v>
      </c>
      <c r="R356" s="193" t="s">
        <v>348</v>
      </c>
      <c r="S356" s="1108"/>
      <c r="T356" s="1109"/>
      <c r="U356" s="150"/>
      <c r="V356" s="501"/>
    </row>
    <row r="357" spans="1:22" ht="15.75" thickBot="1" x14ac:dyDescent="0.3">
      <c r="A357" s="152"/>
      <c r="B357" s="153"/>
      <c r="C357" s="153"/>
      <c r="D357" s="153"/>
      <c r="E357" s="154"/>
      <c r="F357" s="154"/>
      <c r="G357" s="154"/>
      <c r="H357" s="154"/>
      <c r="I357" s="115"/>
      <c r="J357" s="130"/>
      <c r="K357" s="130"/>
      <c r="L357" s="154"/>
      <c r="M357" s="154"/>
      <c r="N357" s="146"/>
      <c r="O357" s="128"/>
      <c r="P357" s="146"/>
      <c r="R357" s="128"/>
      <c r="S357" s="129"/>
      <c r="T357" s="129"/>
      <c r="U357" s="507"/>
    </row>
    <row r="358" spans="1:22" ht="60" x14ac:dyDescent="0.25">
      <c r="A358" s="1279" t="s">
        <v>349</v>
      </c>
      <c r="B358" s="1281" t="s">
        <v>350</v>
      </c>
      <c r="C358" s="1281" t="s">
        <v>351</v>
      </c>
      <c r="D358" s="186" t="s">
        <v>352</v>
      </c>
      <c r="E358" s="187" t="s">
        <v>353</v>
      </c>
      <c r="F358" s="186" t="s">
        <v>354</v>
      </c>
      <c r="G358" s="186" t="s">
        <v>355</v>
      </c>
      <c r="H358" s="188" t="s">
        <v>312</v>
      </c>
      <c r="I358" s="188" t="s">
        <v>356</v>
      </c>
      <c r="J358" s="188" t="s">
        <v>357</v>
      </c>
      <c r="K358" s="188" t="s">
        <v>358</v>
      </c>
      <c r="L358" s="188" t="s">
        <v>359</v>
      </c>
      <c r="M358" s="188" t="s">
        <v>360</v>
      </c>
      <c r="N358" s="188" t="s">
        <v>361</v>
      </c>
      <c r="O358" s="188" t="s">
        <v>362</v>
      </c>
      <c r="P358" s="188" t="s">
        <v>363</v>
      </c>
      <c r="Q358" s="188" t="s">
        <v>364</v>
      </c>
      <c r="R358" s="188" t="s">
        <v>365</v>
      </c>
      <c r="S358" s="188" t="s">
        <v>366</v>
      </c>
      <c r="T358" s="1288" t="s">
        <v>367</v>
      </c>
      <c r="U358" s="508"/>
    </row>
    <row r="359" spans="1:22" ht="24.75" thickBot="1" x14ac:dyDescent="0.3">
      <c r="A359" s="1280"/>
      <c r="B359" s="1282"/>
      <c r="C359" s="1282"/>
      <c r="D359" s="189" t="s">
        <v>368</v>
      </c>
      <c r="E359" s="189" t="s">
        <v>369</v>
      </c>
      <c r="F359" s="189" t="s">
        <v>370</v>
      </c>
      <c r="G359" s="189" t="s">
        <v>370</v>
      </c>
      <c r="H359" s="189" t="s">
        <v>395</v>
      </c>
      <c r="I359" s="189" t="s">
        <v>397</v>
      </c>
      <c r="J359" s="189" t="s">
        <v>371</v>
      </c>
      <c r="K359" s="189" t="s">
        <v>372</v>
      </c>
      <c r="L359" s="189" t="s">
        <v>373</v>
      </c>
      <c r="M359" s="189" t="s">
        <v>372</v>
      </c>
      <c r="N359" s="189" t="s">
        <v>374</v>
      </c>
      <c r="O359" s="189" t="s">
        <v>341</v>
      </c>
      <c r="P359" s="189" t="s">
        <v>375</v>
      </c>
      <c r="Q359" s="189" t="s">
        <v>376</v>
      </c>
      <c r="R359" s="189" t="s">
        <v>377</v>
      </c>
      <c r="S359" s="189" t="s">
        <v>377</v>
      </c>
      <c r="T359" s="1289"/>
      <c r="U359" s="508"/>
    </row>
    <row r="360" spans="1:22" x14ac:dyDescent="0.25">
      <c r="A360" s="1283" t="str">
        <f>B354</f>
        <v>urb.d.3</v>
      </c>
      <c r="B360" s="190">
        <v>1</v>
      </c>
      <c r="C360" s="208"/>
      <c r="D360" s="134"/>
      <c r="E360" s="134"/>
      <c r="F360" s="208"/>
      <c r="G360" s="510"/>
      <c r="H360" s="135"/>
      <c r="I360" s="511"/>
      <c r="J360" s="512"/>
      <c r="K360" s="513"/>
      <c r="L360" s="511"/>
      <c r="M360" s="513"/>
      <c r="N360" s="164"/>
      <c r="O360" s="164"/>
      <c r="P360" s="511"/>
      <c r="Q360" s="511"/>
      <c r="R360" s="511"/>
      <c r="S360" s="511"/>
      <c r="T360" s="514"/>
      <c r="U360" s="507"/>
    </row>
    <row r="361" spans="1:22" x14ac:dyDescent="0.25">
      <c r="A361" s="1283"/>
      <c r="B361" s="191">
        <v>2</v>
      </c>
      <c r="C361" s="133"/>
      <c r="D361" s="127"/>
      <c r="E361" s="127"/>
      <c r="F361" s="133"/>
      <c r="G361" s="515"/>
      <c r="H361" s="133"/>
      <c r="I361" s="495"/>
      <c r="J361" s="516"/>
      <c r="K361" s="517"/>
      <c r="L361" s="495"/>
      <c r="M361" s="517"/>
      <c r="N361" s="155"/>
      <c r="O361" s="155"/>
      <c r="P361" s="495"/>
      <c r="Q361" s="495" t="s">
        <v>378</v>
      </c>
      <c r="R361" s="495"/>
      <c r="S361" s="495"/>
      <c r="T361" s="518"/>
      <c r="U361" s="507"/>
    </row>
    <row r="362" spans="1:22" x14ac:dyDescent="0.25">
      <c r="A362" s="1283"/>
      <c r="B362" s="191">
        <v>3</v>
      </c>
      <c r="C362" s="133"/>
      <c r="D362" s="127"/>
      <c r="E362" s="127"/>
      <c r="F362" s="133"/>
      <c r="G362" s="515"/>
      <c r="H362" s="133"/>
      <c r="I362" s="495"/>
      <c r="J362" s="516"/>
      <c r="K362" s="517"/>
      <c r="L362" s="495"/>
      <c r="M362" s="517"/>
      <c r="N362" s="155"/>
      <c r="O362" s="155"/>
      <c r="P362" s="495"/>
      <c r="Q362" s="495"/>
      <c r="R362" s="495"/>
      <c r="S362" s="495"/>
      <c r="T362" s="518"/>
      <c r="U362" s="507"/>
    </row>
    <row r="363" spans="1:22" x14ac:dyDescent="0.25">
      <c r="A363" s="1283"/>
      <c r="B363" s="191">
        <v>4</v>
      </c>
      <c r="C363" s="133"/>
      <c r="D363" s="127"/>
      <c r="E363" s="127"/>
      <c r="F363" s="133"/>
      <c r="G363" s="515"/>
      <c r="H363" s="133"/>
      <c r="I363" s="495"/>
      <c r="J363" s="516"/>
      <c r="K363" s="517"/>
      <c r="L363" s="495"/>
      <c r="M363" s="517"/>
      <c r="N363" s="155"/>
      <c r="O363" s="155"/>
      <c r="P363" s="495"/>
      <c r="Q363" s="495"/>
      <c r="R363" s="495"/>
      <c r="S363" s="495"/>
      <c r="T363" s="518"/>
      <c r="U363" s="507"/>
    </row>
    <row r="364" spans="1:22" x14ac:dyDescent="0.25">
      <c r="A364" s="1283"/>
      <c r="B364" s="191">
        <v>5</v>
      </c>
      <c r="C364" s="133"/>
      <c r="D364" s="127"/>
      <c r="E364" s="127"/>
      <c r="F364" s="133"/>
      <c r="G364" s="515"/>
      <c r="H364" s="133"/>
      <c r="I364" s="495"/>
      <c r="J364" s="516"/>
      <c r="K364" s="517"/>
      <c r="L364" s="495"/>
      <c r="M364" s="517"/>
      <c r="N364" s="155"/>
      <c r="O364" s="155"/>
      <c r="P364" s="495"/>
      <c r="Q364" s="495"/>
      <c r="R364" s="495"/>
      <c r="S364" s="495"/>
      <c r="T364" s="518"/>
      <c r="U364" s="507"/>
    </row>
    <row r="365" spans="1:22" x14ac:dyDescent="0.25">
      <c r="A365" s="1283"/>
      <c r="B365" s="191">
        <v>6</v>
      </c>
      <c r="C365" s="133"/>
      <c r="D365" s="127"/>
      <c r="E365" s="127"/>
      <c r="F365" s="133"/>
      <c r="G365" s="515"/>
      <c r="H365" s="133"/>
      <c r="I365" s="495"/>
      <c r="J365" s="516"/>
      <c r="K365" s="517"/>
      <c r="L365" s="495"/>
      <c r="M365" s="517"/>
      <c r="N365" s="155"/>
      <c r="O365" s="155"/>
      <c r="P365" s="495"/>
      <c r="Q365" s="495"/>
      <c r="R365" s="495"/>
      <c r="S365" s="495"/>
      <c r="T365" s="518"/>
      <c r="U365" s="507"/>
    </row>
    <row r="366" spans="1:22" x14ac:dyDescent="0.25">
      <c r="A366" s="1283"/>
      <c r="B366" s="191">
        <v>7</v>
      </c>
      <c r="C366" s="133"/>
      <c r="D366" s="127"/>
      <c r="E366" s="127"/>
      <c r="F366" s="133"/>
      <c r="G366" s="515"/>
      <c r="H366" s="133"/>
      <c r="I366" s="495"/>
      <c r="J366" s="516"/>
      <c r="K366" s="517"/>
      <c r="L366" s="495"/>
      <c r="M366" s="517"/>
      <c r="N366" s="155"/>
      <c r="O366" s="155"/>
      <c r="P366" s="495"/>
      <c r="Q366" s="495"/>
      <c r="R366" s="495"/>
      <c r="S366" s="495"/>
      <c r="T366" s="518"/>
      <c r="U366" s="507"/>
    </row>
    <row r="367" spans="1:22" x14ac:dyDescent="0.25">
      <c r="A367" s="1283"/>
      <c r="B367" s="191">
        <v>8</v>
      </c>
      <c r="C367" s="133"/>
      <c r="D367" s="127"/>
      <c r="E367" s="127"/>
      <c r="F367" s="133"/>
      <c r="G367" s="515"/>
      <c r="H367" s="133"/>
      <c r="I367" s="495"/>
      <c r="J367" s="516"/>
      <c r="K367" s="517"/>
      <c r="L367" s="495"/>
      <c r="M367" s="517"/>
      <c r="N367" s="155"/>
      <c r="O367" s="155"/>
      <c r="P367" s="495"/>
      <c r="Q367" s="495"/>
      <c r="R367" s="495"/>
      <c r="S367" s="495"/>
      <c r="T367" s="518"/>
      <c r="U367" s="507"/>
    </row>
    <row r="368" spans="1:22" x14ac:dyDescent="0.25">
      <c r="A368" s="1283"/>
      <c r="B368" s="191">
        <v>9</v>
      </c>
      <c r="C368" s="133"/>
      <c r="D368" s="127"/>
      <c r="E368" s="127"/>
      <c r="F368" s="133"/>
      <c r="G368" s="515"/>
      <c r="H368" s="133"/>
      <c r="I368" s="495"/>
      <c r="J368" s="516"/>
      <c r="K368" s="517"/>
      <c r="L368" s="495"/>
      <c r="M368" s="517"/>
      <c r="N368" s="155"/>
      <c r="O368" s="155"/>
      <c r="P368" s="495"/>
      <c r="Q368" s="495"/>
      <c r="R368" s="495"/>
      <c r="S368" s="495"/>
      <c r="T368" s="518"/>
      <c r="U368" s="507"/>
    </row>
    <row r="369" spans="1:22" ht="15.75" thickBot="1" x14ac:dyDescent="0.3">
      <c r="A369" s="1284"/>
      <c r="B369" s="192">
        <v>10</v>
      </c>
      <c r="C369" s="148"/>
      <c r="D369" s="147"/>
      <c r="E369" s="147"/>
      <c r="F369" s="148"/>
      <c r="G369" s="519"/>
      <c r="H369" s="148"/>
      <c r="I369" s="520"/>
      <c r="J369" s="521"/>
      <c r="K369" s="522"/>
      <c r="L369" s="520"/>
      <c r="M369" s="522"/>
      <c r="N369" s="156"/>
      <c r="O369" s="156"/>
      <c r="P369" s="520"/>
      <c r="Q369" s="520"/>
      <c r="R369" s="520"/>
      <c r="S369" s="520"/>
      <c r="T369" s="523"/>
      <c r="U369" s="507"/>
    </row>
    <row r="370" spans="1:22" ht="25.5" thickBot="1" x14ac:dyDescent="0.3">
      <c r="A370" s="654"/>
      <c r="C370" s="655"/>
      <c r="D370" s="656"/>
      <c r="E370" s="484" t="s">
        <v>379</v>
      </c>
      <c r="F370" s="485">
        <f>COUNTA(F360:F369)</f>
        <v>0</v>
      </c>
      <c r="G370" s="486">
        <f>COUNTA(G360:G369)</f>
        <v>0</v>
      </c>
      <c r="H370" s="655"/>
      <c r="I370" s="501"/>
      <c r="J370" s="657"/>
      <c r="K370" s="658"/>
      <c r="L370" s="1290" t="s">
        <v>655</v>
      </c>
      <c r="M370" s="1291"/>
      <c r="N370" s="659">
        <f>SUM(N360:N369)</f>
        <v>0</v>
      </c>
      <c r="O370" s="660">
        <f>SUM(O360:O369)</f>
        <v>0</v>
      </c>
      <c r="P370" s="501"/>
      <c r="R370" s="128"/>
      <c r="S370" s="132"/>
      <c r="T370" s="603"/>
      <c r="U370" s="527"/>
    </row>
    <row r="371" spans="1:22" x14ac:dyDescent="0.25">
      <c r="A371" s="149"/>
      <c r="B371" s="128"/>
      <c r="C371" s="128"/>
      <c r="D371" s="128"/>
      <c r="H371" s="524"/>
      <c r="I371" s="524"/>
      <c r="J371" s="525"/>
      <c r="K371" s="524"/>
      <c r="L371" s="1292" t="s">
        <v>656</v>
      </c>
      <c r="M371" s="1293"/>
      <c r="N371" s="661">
        <f>SUMIF(M360:M369,"&lt;=31/12/2025",N360:N369)</f>
        <v>0</v>
      </c>
      <c r="O371" s="662">
        <f>SUMIF(M360:M369,"&lt;=31/12/2025",O360:O369)</f>
        <v>0</v>
      </c>
      <c r="P371" s="128"/>
      <c r="R371" s="128"/>
      <c r="S371" s="132"/>
      <c r="T371" s="603"/>
      <c r="U371" s="527"/>
    </row>
    <row r="372" spans="1:22" ht="24.6" customHeight="1" thickBot="1" x14ac:dyDescent="0.3">
      <c r="A372" s="149"/>
      <c r="L372" s="1294" t="s">
        <v>659</v>
      </c>
      <c r="M372" s="1295"/>
      <c r="N372" s="663">
        <f>SUMIF(M360:M369,"&gt;31/12/2025",N360:N369)</f>
        <v>0</v>
      </c>
      <c r="O372" s="664">
        <f>SUMIF(M360:M369,"&gt;31/12/2025",O360:O369)</f>
        <v>0</v>
      </c>
      <c r="R372" s="128"/>
      <c r="S372" s="132"/>
      <c r="T372" s="603"/>
      <c r="U372" s="527"/>
    </row>
    <row r="373" spans="1:22" ht="15.75" thickBot="1" x14ac:dyDescent="0.3">
      <c r="A373" s="528"/>
      <c r="B373" s="529"/>
      <c r="C373" s="455"/>
      <c r="D373" s="455"/>
      <c r="E373" s="455"/>
      <c r="F373" s="529"/>
      <c r="G373" s="455"/>
      <c r="H373" s="455"/>
      <c r="I373" s="529"/>
      <c r="J373" s="529"/>
      <c r="K373" s="455"/>
      <c r="L373" s="455"/>
      <c r="M373" s="455"/>
      <c r="N373" s="455"/>
      <c r="O373" s="455"/>
      <c r="P373" s="455"/>
      <c r="Q373" s="455"/>
      <c r="R373" s="455"/>
      <c r="S373" s="530"/>
      <c r="T373" s="455"/>
      <c r="U373" s="531"/>
    </row>
    <row r="374" spans="1:22" ht="15.75" thickBot="1" x14ac:dyDescent="0.3">
      <c r="A374" s="502"/>
      <c r="B374" s="503"/>
      <c r="C374" s="504"/>
      <c r="D374" s="504"/>
      <c r="E374" s="504"/>
      <c r="F374" s="503"/>
      <c r="G374" s="504"/>
      <c r="H374" s="504"/>
      <c r="I374" s="503"/>
      <c r="J374" s="503"/>
      <c r="K374" s="504"/>
      <c r="L374" s="504"/>
      <c r="M374" s="504"/>
      <c r="N374" s="504"/>
      <c r="O374" s="504"/>
      <c r="P374" s="504"/>
      <c r="Q374" s="504"/>
      <c r="R374" s="504"/>
      <c r="S374" s="504"/>
      <c r="T374" s="504"/>
      <c r="U374" s="505"/>
    </row>
    <row r="375" spans="1:22" ht="28.5" customHeight="1" thickBot="1" x14ac:dyDescent="0.3">
      <c r="A375" s="185" t="s">
        <v>9</v>
      </c>
      <c r="B375" s="1116" t="s">
        <v>113</v>
      </c>
      <c r="C375" s="1117"/>
      <c r="E375" s="1285" t="s">
        <v>342</v>
      </c>
      <c r="F375" s="1286"/>
      <c r="G375" s="1120">
        <f>VLOOKUP(B375,'Urbano.Piano inv. forn'!$D$173:$AB$202,3,FALSE)</f>
        <v>0</v>
      </c>
      <c r="H375" s="1121"/>
      <c r="I375" s="115"/>
      <c r="J375" s="1285" t="s">
        <v>343</v>
      </c>
      <c r="K375" s="1286"/>
      <c r="L375" s="1120">
        <f>VLOOKUP(B375,'Urbano.Piano inv. forn'!$D$173:$H$202,4,FALSE)</f>
        <v>0</v>
      </c>
      <c r="M375" s="1121"/>
      <c r="O375" s="194" t="s">
        <v>344</v>
      </c>
      <c r="P375" s="506"/>
      <c r="R375" s="193" t="s">
        <v>345</v>
      </c>
      <c r="S375" s="1108"/>
      <c r="T375" s="1109"/>
      <c r="U375" s="507"/>
    </row>
    <row r="376" spans="1:22" ht="15.75" thickBot="1" x14ac:dyDescent="0.3">
      <c r="A376" s="149"/>
      <c r="B376" s="129"/>
      <c r="C376" s="129"/>
      <c r="E376" s="130"/>
      <c r="F376" s="130"/>
      <c r="G376" s="131"/>
      <c r="H376" s="131"/>
      <c r="I376" s="115"/>
      <c r="J376" s="130"/>
      <c r="K376" s="130"/>
      <c r="L376" s="131"/>
      <c r="M376" s="131"/>
      <c r="O376" s="132"/>
      <c r="R376" s="128"/>
      <c r="S376" s="501"/>
      <c r="U376" s="150"/>
    </row>
    <row r="377" spans="1:22" ht="33.75" customHeight="1" thickBot="1" x14ac:dyDescent="0.3">
      <c r="A377" s="1277" t="s">
        <v>346</v>
      </c>
      <c r="B377" s="1278"/>
      <c r="C377" s="1278"/>
      <c r="D377" s="1287"/>
      <c r="E377" s="1105">
        <f>VLOOKUP(B375,'Urbano.Piano inv. forn'!$D$173:$V$202,17,FALSE)</f>
        <v>0</v>
      </c>
      <c r="F377" s="1106"/>
      <c r="G377" s="1106"/>
      <c r="H377" s="1107"/>
      <c r="I377" s="115"/>
      <c r="J377" s="1277" t="s">
        <v>60</v>
      </c>
      <c r="K377" s="1278"/>
      <c r="L377" s="1105">
        <f>VLOOKUP(B375,'Urbano.Piano inv. forn'!$D$173:$V$202,19,FALSE)</f>
        <v>0</v>
      </c>
      <c r="M377" s="1107"/>
      <c r="N377" s="146"/>
      <c r="O377" s="673" t="s">
        <v>347</v>
      </c>
      <c r="P377" s="151">
        <f>L377+E377</f>
        <v>0</v>
      </c>
      <c r="R377" s="193" t="s">
        <v>348</v>
      </c>
      <c r="S377" s="1108"/>
      <c r="T377" s="1109"/>
      <c r="U377" s="150"/>
      <c r="V377" s="501"/>
    </row>
    <row r="378" spans="1:22" ht="15.75" thickBot="1" x14ac:dyDescent="0.3">
      <c r="A378" s="152"/>
      <c r="B378" s="153"/>
      <c r="C378" s="153"/>
      <c r="D378" s="153"/>
      <c r="E378" s="154"/>
      <c r="F378" s="154"/>
      <c r="G378" s="154"/>
      <c r="H378" s="154"/>
      <c r="I378" s="115"/>
      <c r="J378" s="130"/>
      <c r="K378" s="130"/>
      <c r="L378" s="154"/>
      <c r="M378" s="154"/>
      <c r="N378" s="146"/>
      <c r="O378" s="128"/>
      <c r="P378" s="146"/>
      <c r="R378" s="128"/>
      <c r="S378" s="129"/>
      <c r="T378" s="129"/>
      <c r="U378" s="507"/>
    </row>
    <row r="379" spans="1:22" ht="60" x14ac:dyDescent="0.25">
      <c r="A379" s="1279" t="s">
        <v>349</v>
      </c>
      <c r="B379" s="1281" t="s">
        <v>350</v>
      </c>
      <c r="C379" s="1281" t="s">
        <v>351</v>
      </c>
      <c r="D379" s="186" t="s">
        <v>352</v>
      </c>
      <c r="E379" s="187" t="s">
        <v>353</v>
      </c>
      <c r="F379" s="186" t="s">
        <v>354</v>
      </c>
      <c r="G379" s="186" t="s">
        <v>355</v>
      </c>
      <c r="H379" s="188" t="s">
        <v>312</v>
      </c>
      <c r="I379" s="188" t="s">
        <v>356</v>
      </c>
      <c r="J379" s="188" t="s">
        <v>357</v>
      </c>
      <c r="K379" s="188" t="s">
        <v>358</v>
      </c>
      <c r="L379" s="188" t="s">
        <v>359</v>
      </c>
      <c r="M379" s="188" t="s">
        <v>360</v>
      </c>
      <c r="N379" s="188" t="s">
        <v>361</v>
      </c>
      <c r="O379" s="188" t="s">
        <v>362</v>
      </c>
      <c r="P379" s="188" t="s">
        <v>363</v>
      </c>
      <c r="Q379" s="188" t="s">
        <v>364</v>
      </c>
      <c r="R379" s="188" t="s">
        <v>365</v>
      </c>
      <c r="S379" s="188" t="s">
        <v>366</v>
      </c>
      <c r="T379" s="1288" t="s">
        <v>367</v>
      </c>
      <c r="U379" s="508"/>
    </row>
    <row r="380" spans="1:22" ht="24.75" thickBot="1" x14ac:dyDescent="0.3">
      <c r="A380" s="1280"/>
      <c r="B380" s="1282"/>
      <c r="C380" s="1282"/>
      <c r="D380" s="189" t="s">
        <v>368</v>
      </c>
      <c r="E380" s="189" t="s">
        <v>369</v>
      </c>
      <c r="F380" s="189" t="s">
        <v>370</v>
      </c>
      <c r="G380" s="189" t="s">
        <v>370</v>
      </c>
      <c r="H380" s="189" t="s">
        <v>395</v>
      </c>
      <c r="I380" s="189" t="s">
        <v>397</v>
      </c>
      <c r="J380" s="189" t="s">
        <v>371</v>
      </c>
      <c r="K380" s="189" t="s">
        <v>372</v>
      </c>
      <c r="L380" s="189" t="s">
        <v>373</v>
      </c>
      <c r="M380" s="189" t="s">
        <v>372</v>
      </c>
      <c r="N380" s="189" t="s">
        <v>374</v>
      </c>
      <c r="O380" s="189" t="s">
        <v>341</v>
      </c>
      <c r="P380" s="189" t="s">
        <v>375</v>
      </c>
      <c r="Q380" s="189" t="s">
        <v>376</v>
      </c>
      <c r="R380" s="189" t="s">
        <v>377</v>
      </c>
      <c r="S380" s="189" t="s">
        <v>377</v>
      </c>
      <c r="T380" s="1289"/>
      <c r="U380" s="508"/>
    </row>
    <row r="381" spans="1:22" x14ac:dyDescent="0.25">
      <c r="A381" s="1283" t="str">
        <f>B375</f>
        <v>urb.d.3</v>
      </c>
      <c r="B381" s="190">
        <v>1</v>
      </c>
      <c r="C381" s="208"/>
      <c r="D381" s="134"/>
      <c r="E381" s="134"/>
      <c r="F381" s="208"/>
      <c r="G381" s="510"/>
      <c r="H381" s="135"/>
      <c r="I381" s="511"/>
      <c r="J381" s="512"/>
      <c r="K381" s="513"/>
      <c r="L381" s="511"/>
      <c r="M381" s="513"/>
      <c r="N381" s="164"/>
      <c r="O381" s="164"/>
      <c r="P381" s="511"/>
      <c r="Q381" s="511"/>
      <c r="R381" s="511"/>
      <c r="S381" s="511"/>
      <c r="T381" s="514"/>
      <c r="U381" s="507"/>
    </row>
    <row r="382" spans="1:22" x14ac:dyDescent="0.25">
      <c r="A382" s="1283"/>
      <c r="B382" s="191">
        <v>2</v>
      </c>
      <c r="C382" s="133"/>
      <c r="D382" s="127"/>
      <c r="E382" s="127"/>
      <c r="F382" s="133"/>
      <c r="G382" s="515"/>
      <c r="H382" s="133"/>
      <c r="I382" s="495"/>
      <c r="J382" s="516"/>
      <c r="K382" s="517"/>
      <c r="L382" s="495"/>
      <c r="M382" s="517"/>
      <c r="N382" s="155"/>
      <c r="O382" s="155"/>
      <c r="P382" s="495"/>
      <c r="Q382" s="495" t="s">
        <v>378</v>
      </c>
      <c r="R382" s="495"/>
      <c r="S382" s="495"/>
      <c r="T382" s="518"/>
      <c r="U382" s="507"/>
    </row>
    <row r="383" spans="1:22" x14ac:dyDescent="0.25">
      <c r="A383" s="1283"/>
      <c r="B383" s="191">
        <v>3</v>
      </c>
      <c r="C383" s="133"/>
      <c r="D383" s="127"/>
      <c r="E383" s="127"/>
      <c r="F383" s="133"/>
      <c r="G383" s="515"/>
      <c r="H383" s="133"/>
      <c r="I383" s="495"/>
      <c r="J383" s="516"/>
      <c r="K383" s="517"/>
      <c r="L383" s="495"/>
      <c r="M383" s="517"/>
      <c r="N383" s="155"/>
      <c r="O383" s="155"/>
      <c r="P383" s="495"/>
      <c r="Q383" s="495"/>
      <c r="R383" s="495"/>
      <c r="S383" s="495"/>
      <c r="T383" s="518"/>
      <c r="U383" s="507"/>
    </row>
    <row r="384" spans="1:22" x14ac:dyDescent="0.25">
      <c r="A384" s="1283"/>
      <c r="B384" s="191">
        <v>4</v>
      </c>
      <c r="C384" s="133"/>
      <c r="D384" s="127"/>
      <c r="E384" s="127"/>
      <c r="F384" s="133"/>
      <c r="G384" s="515"/>
      <c r="H384" s="133"/>
      <c r="I384" s="495"/>
      <c r="J384" s="516"/>
      <c r="K384" s="517"/>
      <c r="L384" s="495"/>
      <c r="M384" s="517"/>
      <c r="N384" s="155"/>
      <c r="O384" s="155"/>
      <c r="P384" s="495"/>
      <c r="Q384" s="495"/>
      <c r="R384" s="495"/>
      <c r="S384" s="495"/>
      <c r="T384" s="518"/>
      <c r="U384" s="507"/>
    </row>
    <row r="385" spans="1:22" x14ac:dyDescent="0.25">
      <c r="A385" s="1283"/>
      <c r="B385" s="191">
        <v>5</v>
      </c>
      <c r="C385" s="133"/>
      <c r="D385" s="127"/>
      <c r="E385" s="127"/>
      <c r="F385" s="133"/>
      <c r="G385" s="515"/>
      <c r="H385" s="133"/>
      <c r="I385" s="495"/>
      <c r="J385" s="516"/>
      <c r="K385" s="517"/>
      <c r="L385" s="495"/>
      <c r="M385" s="517"/>
      <c r="N385" s="155"/>
      <c r="O385" s="155"/>
      <c r="P385" s="495"/>
      <c r="Q385" s="495"/>
      <c r="R385" s="495"/>
      <c r="S385" s="495"/>
      <c r="T385" s="518"/>
      <c r="U385" s="507"/>
    </row>
    <row r="386" spans="1:22" x14ac:dyDescent="0.25">
      <c r="A386" s="1283"/>
      <c r="B386" s="191">
        <v>6</v>
      </c>
      <c r="C386" s="133"/>
      <c r="D386" s="127"/>
      <c r="E386" s="127"/>
      <c r="F386" s="133"/>
      <c r="G386" s="515"/>
      <c r="H386" s="133"/>
      <c r="I386" s="495"/>
      <c r="J386" s="516"/>
      <c r="K386" s="517"/>
      <c r="L386" s="495"/>
      <c r="M386" s="517"/>
      <c r="N386" s="155"/>
      <c r="O386" s="155"/>
      <c r="P386" s="495"/>
      <c r="Q386" s="495"/>
      <c r="R386" s="495"/>
      <c r="S386" s="495"/>
      <c r="T386" s="518"/>
      <c r="U386" s="507"/>
    </row>
    <row r="387" spans="1:22" x14ac:dyDescent="0.25">
      <c r="A387" s="1283"/>
      <c r="B387" s="191">
        <v>7</v>
      </c>
      <c r="C387" s="133"/>
      <c r="D387" s="127"/>
      <c r="E387" s="127"/>
      <c r="F387" s="133"/>
      <c r="G387" s="515"/>
      <c r="H387" s="133"/>
      <c r="I387" s="495"/>
      <c r="J387" s="516"/>
      <c r="K387" s="517"/>
      <c r="L387" s="495"/>
      <c r="M387" s="517"/>
      <c r="N387" s="155"/>
      <c r="O387" s="155"/>
      <c r="P387" s="495"/>
      <c r="Q387" s="495"/>
      <c r="R387" s="495"/>
      <c r="S387" s="495"/>
      <c r="T387" s="518"/>
      <c r="U387" s="507"/>
    </row>
    <row r="388" spans="1:22" x14ac:dyDescent="0.25">
      <c r="A388" s="1283"/>
      <c r="B388" s="191">
        <v>8</v>
      </c>
      <c r="C388" s="133"/>
      <c r="D388" s="127"/>
      <c r="E388" s="127"/>
      <c r="F388" s="133"/>
      <c r="G388" s="515"/>
      <c r="H388" s="133"/>
      <c r="I388" s="495"/>
      <c r="J388" s="516"/>
      <c r="K388" s="517"/>
      <c r="L388" s="495"/>
      <c r="M388" s="517"/>
      <c r="N388" s="155"/>
      <c r="O388" s="155"/>
      <c r="P388" s="495"/>
      <c r="Q388" s="495"/>
      <c r="R388" s="495"/>
      <c r="S388" s="495"/>
      <c r="T388" s="518"/>
      <c r="U388" s="507"/>
    </row>
    <row r="389" spans="1:22" x14ac:dyDescent="0.25">
      <c r="A389" s="1283"/>
      <c r="B389" s="191">
        <v>9</v>
      </c>
      <c r="C389" s="133"/>
      <c r="D389" s="127"/>
      <c r="E389" s="127"/>
      <c r="F389" s="133"/>
      <c r="G389" s="515"/>
      <c r="H389" s="133"/>
      <c r="I389" s="495"/>
      <c r="J389" s="516"/>
      <c r="K389" s="517"/>
      <c r="L389" s="495"/>
      <c r="M389" s="517"/>
      <c r="N389" s="155"/>
      <c r="O389" s="155"/>
      <c r="P389" s="495"/>
      <c r="Q389" s="495"/>
      <c r="R389" s="495"/>
      <c r="S389" s="495"/>
      <c r="T389" s="518"/>
      <c r="U389" s="507"/>
    </row>
    <row r="390" spans="1:22" ht="15.75" thickBot="1" x14ac:dyDescent="0.3">
      <c r="A390" s="1284"/>
      <c r="B390" s="192">
        <v>10</v>
      </c>
      <c r="C390" s="148"/>
      <c r="D390" s="147"/>
      <c r="E390" s="147"/>
      <c r="F390" s="148"/>
      <c r="G390" s="519"/>
      <c r="H390" s="148"/>
      <c r="I390" s="520"/>
      <c r="J390" s="521"/>
      <c r="K390" s="522"/>
      <c r="L390" s="520"/>
      <c r="M390" s="522"/>
      <c r="N390" s="156"/>
      <c r="O390" s="156"/>
      <c r="P390" s="520"/>
      <c r="Q390" s="520"/>
      <c r="R390" s="520"/>
      <c r="S390" s="520"/>
      <c r="T390" s="523"/>
      <c r="U390" s="507"/>
    </row>
    <row r="391" spans="1:22" ht="24.6" customHeight="1" thickBot="1" x14ac:dyDescent="0.3">
      <c r="A391" s="654"/>
      <c r="C391" s="655"/>
      <c r="D391" s="656"/>
      <c r="E391" s="484" t="s">
        <v>379</v>
      </c>
      <c r="F391" s="485">
        <f>COUNTA(F381:F390)</f>
        <v>0</v>
      </c>
      <c r="G391" s="486">
        <f>COUNTA(G381:G390)</f>
        <v>0</v>
      </c>
      <c r="H391" s="655"/>
      <c r="I391" s="501"/>
      <c r="J391" s="657"/>
      <c r="K391" s="658"/>
      <c r="L391" s="1096" t="s">
        <v>655</v>
      </c>
      <c r="M391" s="1097"/>
      <c r="N391" s="659">
        <f>SUM(N381:N390)</f>
        <v>0</v>
      </c>
      <c r="O391" s="660">
        <f>SUM(O381:O390)</f>
        <v>0</v>
      </c>
      <c r="P391" s="501"/>
      <c r="R391" s="128"/>
      <c r="S391" s="132"/>
      <c r="T391" s="603"/>
      <c r="U391" s="527"/>
    </row>
    <row r="392" spans="1:22" ht="24.6" customHeight="1" x14ac:dyDescent="0.25">
      <c r="A392" s="149"/>
      <c r="B392" s="128"/>
      <c r="C392" s="128"/>
      <c r="D392" s="128"/>
      <c r="H392" s="524"/>
      <c r="I392" s="524"/>
      <c r="J392" s="525"/>
      <c r="K392" s="524"/>
      <c r="L392" s="1098" t="s">
        <v>656</v>
      </c>
      <c r="M392" s="1099"/>
      <c r="N392" s="661">
        <f>SUMIF(M381:M390,"&lt;=31/12/2025",N381:N390)</f>
        <v>0</v>
      </c>
      <c r="O392" s="662">
        <f>SUMIF(M381:M390,"&lt;=31/12/2025",O381:O390)</f>
        <v>0</v>
      </c>
      <c r="P392" s="128"/>
      <c r="R392" s="128"/>
      <c r="S392" s="132"/>
      <c r="T392" s="603"/>
      <c r="U392" s="527"/>
    </row>
    <row r="393" spans="1:22" ht="24.6" customHeight="1" thickBot="1" x14ac:dyDescent="0.3">
      <c r="A393" s="149"/>
      <c r="L393" s="1100" t="s">
        <v>659</v>
      </c>
      <c r="M393" s="1101"/>
      <c r="N393" s="663">
        <f>SUMIF(M381:M390,"&gt;31/12/2025",N381:N390)</f>
        <v>0</v>
      </c>
      <c r="O393" s="664">
        <f>SUMIF(M381:M390,"&gt;31/12/2025",O381:O390)</f>
        <v>0</v>
      </c>
      <c r="R393" s="128"/>
      <c r="S393" s="132"/>
      <c r="T393" s="603"/>
      <c r="U393" s="527"/>
    </row>
    <row r="394" spans="1:22" ht="15.75" thickBot="1" x14ac:dyDescent="0.3">
      <c r="A394" s="528"/>
      <c r="B394" s="529"/>
      <c r="C394" s="455"/>
      <c r="D394" s="455"/>
      <c r="E394" s="455"/>
      <c r="F394" s="529"/>
      <c r="G394" s="455"/>
      <c r="H394" s="455"/>
      <c r="I394" s="529"/>
      <c r="J394" s="529"/>
      <c r="K394" s="455"/>
      <c r="L394" s="455"/>
      <c r="M394" s="455"/>
      <c r="N394" s="455"/>
      <c r="O394" s="455"/>
      <c r="P394" s="455"/>
      <c r="Q394" s="455"/>
      <c r="R394" s="455"/>
      <c r="S394" s="530"/>
      <c r="T394" s="455"/>
      <c r="U394" s="531"/>
    </row>
    <row r="395" spans="1:22" ht="15.75" thickBot="1" x14ac:dyDescent="0.3">
      <c r="A395" s="502"/>
      <c r="B395" s="503"/>
      <c r="C395" s="504"/>
      <c r="D395" s="504"/>
      <c r="E395" s="504"/>
      <c r="F395" s="503"/>
      <c r="G395" s="504"/>
      <c r="H395" s="504"/>
      <c r="I395" s="503"/>
      <c r="J395" s="503"/>
      <c r="K395" s="504"/>
      <c r="L395" s="504"/>
      <c r="M395" s="504"/>
      <c r="N395" s="504"/>
      <c r="O395" s="504"/>
      <c r="P395" s="504"/>
      <c r="Q395" s="504"/>
      <c r="R395" s="504"/>
      <c r="S395" s="504"/>
      <c r="T395" s="504"/>
      <c r="U395" s="505"/>
    </row>
    <row r="396" spans="1:22" ht="30.95" customHeight="1" thickBot="1" x14ac:dyDescent="0.3">
      <c r="A396" s="185" t="s">
        <v>9</v>
      </c>
      <c r="B396" s="1116" t="s">
        <v>113</v>
      </c>
      <c r="C396" s="1117"/>
      <c r="E396" s="1285" t="s">
        <v>342</v>
      </c>
      <c r="F396" s="1286"/>
      <c r="G396" s="1120">
        <f>VLOOKUP(B396,'Urbano.Piano inv. forn'!$D$173:$AB$202,3,FALSE)</f>
        <v>0</v>
      </c>
      <c r="H396" s="1121"/>
      <c r="I396" s="115"/>
      <c r="J396" s="1285" t="s">
        <v>343</v>
      </c>
      <c r="K396" s="1286"/>
      <c r="L396" s="1120">
        <f>VLOOKUP(B396,'Urbano.Piano inv. forn'!$D$173:$H$202,4,FALSE)</f>
        <v>0</v>
      </c>
      <c r="M396" s="1121"/>
      <c r="O396" s="194" t="s">
        <v>344</v>
      </c>
      <c r="P396" s="506"/>
      <c r="R396" s="193" t="s">
        <v>345</v>
      </c>
      <c r="S396" s="1108"/>
      <c r="T396" s="1109"/>
      <c r="U396" s="507"/>
    </row>
    <row r="397" spans="1:22" ht="15.75" thickBot="1" x14ac:dyDescent="0.3">
      <c r="A397" s="149"/>
      <c r="B397" s="129"/>
      <c r="C397" s="129"/>
      <c r="E397" s="130"/>
      <c r="F397" s="130"/>
      <c r="G397" s="131"/>
      <c r="H397" s="131"/>
      <c r="I397" s="115"/>
      <c r="J397" s="130"/>
      <c r="K397" s="130"/>
      <c r="L397" s="131"/>
      <c r="M397" s="131"/>
      <c r="O397" s="132"/>
      <c r="R397" s="128"/>
      <c r="S397" s="501"/>
      <c r="U397" s="150"/>
    </row>
    <row r="398" spans="1:22" ht="33.75" customHeight="1" thickBot="1" x14ac:dyDescent="0.3">
      <c r="A398" s="1277" t="s">
        <v>346</v>
      </c>
      <c r="B398" s="1278"/>
      <c r="C398" s="1278"/>
      <c r="D398" s="1287"/>
      <c r="E398" s="1105">
        <f>VLOOKUP(B396,'Urbano.Piano inv. forn'!$D$173:$V$202,17,FALSE)</f>
        <v>0</v>
      </c>
      <c r="F398" s="1106"/>
      <c r="G398" s="1106"/>
      <c r="H398" s="1107"/>
      <c r="I398" s="115"/>
      <c r="J398" s="1277" t="s">
        <v>60</v>
      </c>
      <c r="K398" s="1278"/>
      <c r="L398" s="1105">
        <f>VLOOKUP(B396,'Urbano.Piano inv. forn'!$D$173:$V$202,19,FALSE)</f>
        <v>0</v>
      </c>
      <c r="M398" s="1107"/>
      <c r="N398" s="146"/>
      <c r="O398" s="673" t="s">
        <v>347</v>
      </c>
      <c r="P398" s="151">
        <f>L398+E398</f>
        <v>0</v>
      </c>
      <c r="R398" s="193" t="s">
        <v>348</v>
      </c>
      <c r="S398" s="1108"/>
      <c r="T398" s="1109"/>
      <c r="U398" s="150"/>
      <c r="V398" s="501"/>
    </row>
    <row r="399" spans="1:22" ht="15.75" thickBot="1" x14ac:dyDescent="0.3">
      <c r="A399" s="152"/>
      <c r="B399" s="153"/>
      <c r="C399" s="153"/>
      <c r="D399" s="153"/>
      <c r="E399" s="154"/>
      <c r="F399" s="154"/>
      <c r="G399" s="154"/>
      <c r="H399" s="154"/>
      <c r="I399" s="115"/>
      <c r="J399" s="130"/>
      <c r="K399" s="130"/>
      <c r="L399" s="154"/>
      <c r="M399" s="154"/>
      <c r="N399" s="146"/>
      <c r="O399" s="128"/>
      <c r="P399" s="146"/>
      <c r="R399" s="128"/>
      <c r="S399" s="129"/>
      <c r="T399" s="129"/>
      <c r="U399" s="507"/>
    </row>
    <row r="400" spans="1:22" ht="60" x14ac:dyDescent="0.25">
      <c r="A400" s="1279" t="s">
        <v>349</v>
      </c>
      <c r="B400" s="1281" t="s">
        <v>350</v>
      </c>
      <c r="C400" s="1281" t="s">
        <v>351</v>
      </c>
      <c r="D400" s="186" t="s">
        <v>352</v>
      </c>
      <c r="E400" s="187" t="s">
        <v>353</v>
      </c>
      <c r="F400" s="186" t="s">
        <v>354</v>
      </c>
      <c r="G400" s="186" t="s">
        <v>355</v>
      </c>
      <c r="H400" s="188" t="s">
        <v>312</v>
      </c>
      <c r="I400" s="188" t="s">
        <v>356</v>
      </c>
      <c r="J400" s="188" t="s">
        <v>357</v>
      </c>
      <c r="K400" s="188" t="s">
        <v>358</v>
      </c>
      <c r="L400" s="188" t="s">
        <v>359</v>
      </c>
      <c r="M400" s="188" t="s">
        <v>360</v>
      </c>
      <c r="N400" s="188" t="s">
        <v>361</v>
      </c>
      <c r="O400" s="188" t="s">
        <v>362</v>
      </c>
      <c r="P400" s="188" t="s">
        <v>363</v>
      </c>
      <c r="Q400" s="188" t="s">
        <v>364</v>
      </c>
      <c r="R400" s="188" t="s">
        <v>365</v>
      </c>
      <c r="S400" s="188" t="s">
        <v>366</v>
      </c>
      <c r="T400" s="1288" t="s">
        <v>367</v>
      </c>
      <c r="U400" s="508"/>
    </row>
    <row r="401" spans="1:21" ht="24.75" thickBot="1" x14ac:dyDescent="0.3">
      <c r="A401" s="1280"/>
      <c r="B401" s="1282"/>
      <c r="C401" s="1282"/>
      <c r="D401" s="189" t="s">
        <v>368</v>
      </c>
      <c r="E401" s="189" t="s">
        <v>369</v>
      </c>
      <c r="F401" s="189" t="s">
        <v>370</v>
      </c>
      <c r="G401" s="189" t="s">
        <v>370</v>
      </c>
      <c r="H401" s="189" t="s">
        <v>395</v>
      </c>
      <c r="I401" s="189" t="s">
        <v>397</v>
      </c>
      <c r="J401" s="189" t="s">
        <v>371</v>
      </c>
      <c r="K401" s="189" t="s">
        <v>372</v>
      </c>
      <c r="L401" s="189" t="s">
        <v>373</v>
      </c>
      <c r="M401" s="189" t="s">
        <v>372</v>
      </c>
      <c r="N401" s="189" t="s">
        <v>374</v>
      </c>
      <c r="O401" s="189" t="s">
        <v>341</v>
      </c>
      <c r="P401" s="189" t="s">
        <v>375</v>
      </c>
      <c r="Q401" s="189" t="s">
        <v>376</v>
      </c>
      <c r="R401" s="189" t="s">
        <v>377</v>
      </c>
      <c r="S401" s="189" t="s">
        <v>377</v>
      </c>
      <c r="T401" s="1289"/>
      <c r="U401" s="508"/>
    </row>
    <row r="402" spans="1:21" x14ac:dyDescent="0.25">
      <c r="A402" s="1283" t="str">
        <f>B396</f>
        <v>urb.d.3</v>
      </c>
      <c r="B402" s="190">
        <v>1</v>
      </c>
      <c r="C402" s="208"/>
      <c r="D402" s="134"/>
      <c r="E402" s="134"/>
      <c r="F402" s="208"/>
      <c r="G402" s="510"/>
      <c r="H402" s="135"/>
      <c r="I402" s="511"/>
      <c r="J402" s="512"/>
      <c r="K402" s="513"/>
      <c r="L402" s="511"/>
      <c r="M402" s="513"/>
      <c r="N402" s="164"/>
      <c r="O402" s="164"/>
      <c r="P402" s="511"/>
      <c r="Q402" s="511"/>
      <c r="R402" s="511"/>
      <c r="S402" s="511"/>
      <c r="T402" s="514"/>
      <c r="U402" s="507"/>
    </row>
    <row r="403" spans="1:21" x14ac:dyDescent="0.25">
      <c r="A403" s="1283"/>
      <c r="B403" s="191">
        <v>2</v>
      </c>
      <c r="C403" s="133"/>
      <c r="D403" s="127"/>
      <c r="E403" s="127"/>
      <c r="F403" s="133"/>
      <c r="G403" s="515"/>
      <c r="H403" s="133"/>
      <c r="I403" s="495"/>
      <c r="J403" s="516"/>
      <c r="K403" s="517"/>
      <c r="L403" s="495"/>
      <c r="M403" s="517"/>
      <c r="N403" s="155"/>
      <c r="O403" s="155"/>
      <c r="P403" s="495"/>
      <c r="Q403" s="495" t="s">
        <v>378</v>
      </c>
      <c r="R403" s="495"/>
      <c r="S403" s="495"/>
      <c r="T403" s="518"/>
      <c r="U403" s="507"/>
    </row>
    <row r="404" spans="1:21" x14ac:dyDescent="0.25">
      <c r="A404" s="1283"/>
      <c r="B404" s="191">
        <v>3</v>
      </c>
      <c r="C404" s="133"/>
      <c r="D404" s="127"/>
      <c r="E404" s="127"/>
      <c r="F404" s="133"/>
      <c r="G404" s="515"/>
      <c r="H404" s="133"/>
      <c r="I404" s="495"/>
      <c r="J404" s="516"/>
      <c r="K404" s="517"/>
      <c r="L404" s="495"/>
      <c r="M404" s="517"/>
      <c r="N404" s="155"/>
      <c r="O404" s="155"/>
      <c r="P404" s="495"/>
      <c r="Q404" s="495"/>
      <c r="R404" s="495"/>
      <c r="S404" s="495"/>
      <c r="T404" s="518"/>
      <c r="U404" s="507"/>
    </row>
    <row r="405" spans="1:21" x14ac:dyDescent="0.25">
      <c r="A405" s="1283"/>
      <c r="B405" s="191">
        <v>4</v>
      </c>
      <c r="C405" s="133"/>
      <c r="D405" s="127"/>
      <c r="E405" s="127"/>
      <c r="F405" s="133"/>
      <c r="G405" s="515"/>
      <c r="H405" s="133"/>
      <c r="I405" s="495"/>
      <c r="J405" s="516"/>
      <c r="K405" s="517"/>
      <c r="L405" s="495"/>
      <c r="M405" s="517"/>
      <c r="N405" s="155"/>
      <c r="O405" s="155"/>
      <c r="P405" s="495"/>
      <c r="Q405" s="495"/>
      <c r="R405" s="495"/>
      <c r="S405" s="495"/>
      <c r="T405" s="518"/>
      <c r="U405" s="507"/>
    </row>
    <row r="406" spans="1:21" x14ac:dyDescent="0.25">
      <c r="A406" s="1283"/>
      <c r="B406" s="191">
        <v>5</v>
      </c>
      <c r="C406" s="133"/>
      <c r="D406" s="127"/>
      <c r="E406" s="127"/>
      <c r="F406" s="133"/>
      <c r="G406" s="515"/>
      <c r="H406" s="133"/>
      <c r="I406" s="495"/>
      <c r="J406" s="516"/>
      <c r="K406" s="517"/>
      <c r="L406" s="495"/>
      <c r="M406" s="517"/>
      <c r="N406" s="155"/>
      <c r="O406" s="155"/>
      <c r="P406" s="495"/>
      <c r="Q406" s="495"/>
      <c r="R406" s="495"/>
      <c r="S406" s="495"/>
      <c r="T406" s="518"/>
      <c r="U406" s="507"/>
    </row>
    <row r="407" spans="1:21" x14ac:dyDescent="0.25">
      <c r="A407" s="1283"/>
      <c r="B407" s="191">
        <v>6</v>
      </c>
      <c r="C407" s="133"/>
      <c r="D407" s="127"/>
      <c r="E407" s="127"/>
      <c r="F407" s="133"/>
      <c r="G407" s="515"/>
      <c r="H407" s="133"/>
      <c r="I407" s="495"/>
      <c r="J407" s="516"/>
      <c r="K407" s="517"/>
      <c r="L407" s="495"/>
      <c r="M407" s="517"/>
      <c r="N407" s="155"/>
      <c r="O407" s="155"/>
      <c r="P407" s="495"/>
      <c r="Q407" s="495"/>
      <c r="R407" s="495"/>
      <c r="S407" s="495"/>
      <c r="T407" s="518"/>
      <c r="U407" s="507"/>
    </row>
    <row r="408" spans="1:21" x14ac:dyDescent="0.25">
      <c r="A408" s="1283"/>
      <c r="B408" s="191">
        <v>7</v>
      </c>
      <c r="C408" s="133"/>
      <c r="D408" s="127"/>
      <c r="E408" s="127"/>
      <c r="F408" s="133"/>
      <c r="G408" s="515"/>
      <c r="H408" s="133"/>
      <c r="I408" s="495"/>
      <c r="J408" s="516"/>
      <c r="K408" s="517"/>
      <c r="L408" s="495"/>
      <c r="M408" s="517"/>
      <c r="N408" s="155"/>
      <c r="O408" s="155"/>
      <c r="P408" s="495"/>
      <c r="Q408" s="495"/>
      <c r="R408" s="495"/>
      <c r="S408" s="495"/>
      <c r="T408" s="518"/>
      <c r="U408" s="507"/>
    </row>
    <row r="409" spans="1:21" x14ac:dyDescent="0.25">
      <c r="A409" s="1283"/>
      <c r="B409" s="191">
        <v>8</v>
      </c>
      <c r="C409" s="133"/>
      <c r="D409" s="127"/>
      <c r="E409" s="127"/>
      <c r="F409" s="133"/>
      <c r="G409" s="515"/>
      <c r="H409" s="133"/>
      <c r="I409" s="495"/>
      <c r="J409" s="516"/>
      <c r="K409" s="517"/>
      <c r="L409" s="495"/>
      <c r="M409" s="517"/>
      <c r="N409" s="155"/>
      <c r="O409" s="155"/>
      <c r="P409" s="495"/>
      <c r="Q409" s="495"/>
      <c r="R409" s="495"/>
      <c r="S409" s="495"/>
      <c r="T409" s="518"/>
      <c r="U409" s="507"/>
    </row>
    <row r="410" spans="1:21" x14ac:dyDescent="0.25">
      <c r="A410" s="1283"/>
      <c r="B410" s="191">
        <v>9</v>
      </c>
      <c r="C410" s="133"/>
      <c r="D410" s="127"/>
      <c r="E410" s="127"/>
      <c r="F410" s="133"/>
      <c r="G410" s="515"/>
      <c r="H410" s="133"/>
      <c r="I410" s="495"/>
      <c r="J410" s="516"/>
      <c r="K410" s="517"/>
      <c r="L410" s="495"/>
      <c r="M410" s="517"/>
      <c r="N410" s="155"/>
      <c r="O410" s="155"/>
      <c r="P410" s="495"/>
      <c r="Q410" s="495"/>
      <c r="R410" s="495"/>
      <c r="S410" s="495"/>
      <c r="T410" s="518"/>
      <c r="U410" s="507"/>
    </row>
    <row r="411" spans="1:21" ht="15.75" thickBot="1" x14ac:dyDescent="0.3">
      <c r="A411" s="1284"/>
      <c r="B411" s="192">
        <v>10</v>
      </c>
      <c r="C411" s="148"/>
      <c r="D411" s="147"/>
      <c r="E411" s="147"/>
      <c r="F411" s="148"/>
      <c r="G411" s="519"/>
      <c r="H411" s="148"/>
      <c r="I411" s="520"/>
      <c r="J411" s="521"/>
      <c r="K411" s="522"/>
      <c r="L411" s="520"/>
      <c r="M411" s="522"/>
      <c r="N411" s="156"/>
      <c r="O411" s="156"/>
      <c r="P411" s="520"/>
      <c r="Q411" s="520"/>
      <c r="R411" s="520"/>
      <c r="S411" s="520"/>
      <c r="T411" s="523"/>
      <c r="U411" s="507"/>
    </row>
    <row r="412" spans="1:21" ht="24.6" customHeight="1" thickBot="1" x14ac:dyDescent="0.3">
      <c r="A412" s="654"/>
      <c r="C412" s="655"/>
      <c r="D412" s="656"/>
      <c r="E412" s="484" t="s">
        <v>379</v>
      </c>
      <c r="F412" s="485">
        <f>COUNTA(F402:F411)</f>
        <v>0</v>
      </c>
      <c r="G412" s="486">
        <f>COUNTA(G402:G411)</f>
        <v>0</v>
      </c>
      <c r="H412" s="655"/>
      <c r="I412" s="501"/>
      <c r="J412" s="657"/>
      <c r="K412" s="658"/>
      <c r="L412" s="1096" t="s">
        <v>655</v>
      </c>
      <c r="M412" s="1097"/>
      <c r="N412" s="659">
        <f>SUM(N402:N411)</f>
        <v>0</v>
      </c>
      <c r="O412" s="660">
        <f>SUM(O402:O411)</f>
        <v>0</v>
      </c>
      <c r="P412" s="501"/>
      <c r="R412" s="128"/>
      <c r="S412" s="132"/>
      <c r="T412" s="603"/>
      <c r="U412" s="527"/>
    </row>
    <row r="413" spans="1:21" ht="24.6" customHeight="1" x14ac:dyDescent="0.25">
      <c r="A413" s="149"/>
      <c r="B413" s="128"/>
      <c r="C413" s="128"/>
      <c r="D413" s="128"/>
      <c r="H413" s="524"/>
      <c r="I413" s="524"/>
      <c r="J413" s="525"/>
      <c r="K413" s="524"/>
      <c r="L413" s="1098" t="s">
        <v>656</v>
      </c>
      <c r="M413" s="1099"/>
      <c r="N413" s="661">
        <f>SUMIF(M402:M411,"&lt;=31/12/2025",N402:N411)</f>
        <v>0</v>
      </c>
      <c r="O413" s="662">
        <f>SUMIF(M402:M411,"&lt;=31/12/2025",O402:O411)</f>
        <v>0</v>
      </c>
      <c r="P413" s="128"/>
      <c r="R413" s="128"/>
      <c r="S413" s="132"/>
      <c r="T413" s="603"/>
      <c r="U413" s="527"/>
    </row>
    <row r="414" spans="1:21" ht="24.6" customHeight="1" thickBot="1" x14ac:dyDescent="0.3">
      <c r="A414" s="149"/>
      <c r="L414" s="1100" t="s">
        <v>659</v>
      </c>
      <c r="M414" s="1101"/>
      <c r="N414" s="663">
        <f>SUMIF(M402:M411,"&gt;31/12/2025",N402:N411)</f>
        <v>0</v>
      </c>
      <c r="O414" s="664">
        <f>SUMIF(M402:M411,"&gt;31/12/2025",O402:O411)</f>
        <v>0</v>
      </c>
      <c r="R414" s="128"/>
      <c r="S414" s="132"/>
      <c r="T414" s="603"/>
      <c r="U414" s="527"/>
    </row>
    <row r="415" spans="1:21" ht="15.75" thickBot="1" x14ac:dyDescent="0.3">
      <c r="A415" s="528"/>
      <c r="B415" s="529"/>
      <c r="C415" s="455"/>
      <c r="D415" s="455"/>
      <c r="E415" s="455"/>
      <c r="F415" s="529"/>
      <c r="G415" s="455"/>
      <c r="H415" s="455"/>
      <c r="I415" s="529"/>
      <c r="J415" s="529"/>
      <c r="K415" s="455"/>
      <c r="L415" s="455"/>
      <c r="M415" s="455"/>
      <c r="N415" s="455"/>
      <c r="O415" s="455"/>
      <c r="P415" s="455"/>
      <c r="Q415" s="455"/>
      <c r="R415" s="455"/>
      <c r="S415" s="530"/>
      <c r="T415" s="455"/>
      <c r="U415" s="531"/>
    </row>
    <row r="416" spans="1:21" ht="15.75" thickBot="1" x14ac:dyDescent="0.3">
      <c r="A416" s="502"/>
      <c r="B416" s="503"/>
      <c r="C416" s="504"/>
      <c r="D416" s="504"/>
      <c r="E416" s="504"/>
      <c r="F416" s="503"/>
      <c r="G416" s="504"/>
      <c r="H416" s="504"/>
      <c r="I416" s="503"/>
      <c r="J416" s="503"/>
      <c r="K416" s="504"/>
      <c r="L416" s="504"/>
      <c r="M416" s="504"/>
      <c r="N416" s="504"/>
      <c r="O416" s="504"/>
      <c r="P416" s="504"/>
      <c r="Q416" s="504"/>
      <c r="R416" s="504"/>
      <c r="S416" s="504"/>
      <c r="T416" s="504"/>
      <c r="U416" s="505"/>
    </row>
    <row r="417" spans="1:22" ht="32.450000000000003" customHeight="1" thickBot="1" x14ac:dyDescent="0.3">
      <c r="A417" s="185" t="s">
        <v>9</v>
      </c>
      <c r="B417" s="1116" t="s">
        <v>113</v>
      </c>
      <c r="C417" s="1117"/>
      <c r="E417" s="1285" t="s">
        <v>342</v>
      </c>
      <c r="F417" s="1286"/>
      <c r="G417" s="1120">
        <f>VLOOKUP(B417,'Urbano.Piano inv. forn'!$D$173:$AB$202,3,FALSE)</f>
        <v>0</v>
      </c>
      <c r="H417" s="1121"/>
      <c r="I417" s="115"/>
      <c r="J417" s="1285" t="s">
        <v>343</v>
      </c>
      <c r="K417" s="1286"/>
      <c r="L417" s="1120">
        <f>VLOOKUP(B417,'Urbano.Piano inv. forn'!$D$173:$H$202,4,FALSE)</f>
        <v>0</v>
      </c>
      <c r="M417" s="1121"/>
      <c r="O417" s="194" t="s">
        <v>344</v>
      </c>
      <c r="P417" s="506"/>
      <c r="R417" s="193" t="s">
        <v>345</v>
      </c>
      <c r="S417" s="1108"/>
      <c r="T417" s="1109"/>
      <c r="U417" s="507"/>
    </row>
    <row r="418" spans="1:22" ht="15.75" thickBot="1" x14ac:dyDescent="0.3">
      <c r="A418" s="149"/>
      <c r="B418" s="129"/>
      <c r="C418" s="129"/>
      <c r="E418" s="130"/>
      <c r="F418" s="130"/>
      <c r="G418" s="131"/>
      <c r="H418" s="131"/>
      <c r="I418" s="115"/>
      <c r="J418" s="130"/>
      <c r="K418" s="130"/>
      <c r="L418" s="131"/>
      <c r="M418" s="131"/>
      <c r="O418" s="132"/>
      <c r="R418" s="128"/>
      <c r="S418" s="501"/>
      <c r="U418" s="150"/>
    </row>
    <row r="419" spans="1:22" ht="33.75" customHeight="1" thickBot="1" x14ac:dyDescent="0.3">
      <c r="A419" s="1277" t="s">
        <v>346</v>
      </c>
      <c r="B419" s="1278"/>
      <c r="C419" s="1278"/>
      <c r="D419" s="1287"/>
      <c r="E419" s="1105">
        <f>VLOOKUP(B417,'Urbano.Piano inv. forn'!$D$173:$V$202,17,FALSE)</f>
        <v>0</v>
      </c>
      <c r="F419" s="1106"/>
      <c r="G419" s="1106"/>
      <c r="H419" s="1107"/>
      <c r="I419" s="115"/>
      <c r="J419" s="1277" t="s">
        <v>60</v>
      </c>
      <c r="K419" s="1278"/>
      <c r="L419" s="1105">
        <f>VLOOKUP(B417,'Urbano.Piano inv. forn'!$D$173:$V$202,19,FALSE)</f>
        <v>0</v>
      </c>
      <c r="M419" s="1107"/>
      <c r="N419" s="146"/>
      <c r="O419" s="673" t="s">
        <v>347</v>
      </c>
      <c r="P419" s="151">
        <f>L419+E419</f>
        <v>0</v>
      </c>
      <c r="R419" s="193" t="s">
        <v>348</v>
      </c>
      <c r="S419" s="1108"/>
      <c r="T419" s="1109"/>
      <c r="U419" s="150"/>
      <c r="V419" s="501"/>
    </row>
    <row r="420" spans="1:22" ht="15.75" thickBot="1" x14ac:dyDescent="0.3">
      <c r="A420" s="152"/>
      <c r="B420" s="153"/>
      <c r="C420" s="153"/>
      <c r="D420" s="153"/>
      <c r="E420" s="154"/>
      <c r="F420" s="154"/>
      <c r="G420" s="154"/>
      <c r="H420" s="154"/>
      <c r="I420" s="115"/>
      <c r="J420" s="130"/>
      <c r="K420" s="130"/>
      <c r="L420" s="154"/>
      <c r="M420" s="154"/>
      <c r="N420" s="146"/>
      <c r="O420" s="128"/>
      <c r="P420" s="146"/>
      <c r="R420" s="128"/>
      <c r="S420" s="129"/>
      <c r="T420" s="129"/>
      <c r="U420" s="507"/>
    </row>
    <row r="421" spans="1:22" ht="60" x14ac:dyDescent="0.25">
      <c r="A421" s="1279" t="s">
        <v>349</v>
      </c>
      <c r="B421" s="1281" t="s">
        <v>350</v>
      </c>
      <c r="C421" s="1281" t="s">
        <v>351</v>
      </c>
      <c r="D421" s="186" t="s">
        <v>352</v>
      </c>
      <c r="E421" s="187" t="s">
        <v>353</v>
      </c>
      <c r="F421" s="186" t="s">
        <v>354</v>
      </c>
      <c r="G421" s="186" t="s">
        <v>355</v>
      </c>
      <c r="H421" s="188" t="s">
        <v>312</v>
      </c>
      <c r="I421" s="188" t="s">
        <v>356</v>
      </c>
      <c r="J421" s="188" t="s">
        <v>357</v>
      </c>
      <c r="K421" s="188" t="s">
        <v>358</v>
      </c>
      <c r="L421" s="188" t="s">
        <v>359</v>
      </c>
      <c r="M421" s="188" t="s">
        <v>360</v>
      </c>
      <c r="N421" s="188" t="s">
        <v>361</v>
      </c>
      <c r="O421" s="188" t="s">
        <v>362</v>
      </c>
      <c r="P421" s="188" t="s">
        <v>363</v>
      </c>
      <c r="Q421" s="188" t="s">
        <v>364</v>
      </c>
      <c r="R421" s="188" t="s">
        <v>365</v>
      </c>
      <c r="S421" s="188" t="s">
        <v>366</v>
      </c>
      <c r="T421" s="1288" t="s">
        <v>367</v>
      </c>
      <c r="U421" s="508"/>
    </row>
    <row r="422" spans="1:22" ht="24.75" thickBot="1" x14ac:dyDescent="0.3">
      <c r="A422" s="1280"/>
      <c r="B422" s="1282"/>
      <c r="C422" s="1282"/>
      <c r="D422" s="189" t="s">
        <v>368</v>
      </c>
      <c r="E422" s="189" t="s">
        <v>369</v>
      </c>
      <c r="F422" s="189" t="s">
        <v>370</v>
      </c>
      <c r="G422" s="189" t="s">
        <v>370</v>
      </c>
      <c r="H422" s="189" t="s">
        <v>395</v>
      </c>
      <c r="I422" s="189" t="s">
        <v>397</v>
      </c>
      <c r="J422" s="189" t="s">
        <v>371</v>
      </c>
      <c r="K422" s="189" t="s">
        <v>372</v>
      </c>
      <c r="L422" s="189" t="s">
        <v>373</v>
      </c>
      <c r="M422" s="189" t="s">
        <v>372</v>
      </c>
      <c r="N422" s="189" t="s">
        <v>374</v>
      </c>
      <c r="O422" s="189" t="s">
        <v>341</v>
      </c>
      <c r="P422" s="189" t="s">
        <v>375</v>
      </c>
      <c r="Q422" s="189" t="s">
        <v>376</v>
      </c>
      <c r="R422" s="189" t="s">
        <v>377</v>
      </c>
      <c r="S422" s="189" t="s">
        <v>377</v>
      </c>
      <c r="T422" s="1289"/>
      <c r="U422" s="508"/>
    </row>
    <row r="423" spans="1:22" x14ac:dyDescent="0.25">
      <c r="A423" s="1283" t="str">
        <f>B417</f>
        <v>urb.d.3</v>
      </c>
      <c r="B423" s="190">
        <v>1</v>
      </c>
      <c r="C423" s="208"/>
      <c r="D423" s="134"/>
      <c r="E423" s="134"/>
      <c r="F423" s="208"/>
      <c r="G423" s="510"/>
      <c r="H423" s="135"/>
      <c r="I423" s="511"/>
      <c r="J423" s="512"/>
      <c r="K423" s="513"/>
      <c r="L423" s="511"/>
      <c r="M423" s="513"/>
      <c r="N423" s="164"/>
      <c r="O423" s="164"/>
      <c r="P423" s="511"/>
      <c r="Q423" s="511"/>
      <c r="R423" s="511"/>
      <c r="S423" s="511"/>
      <c r="T423" s="514"/>
      <c r="U423" s="507"/>
    </row>
    <row r="424" spans="1:22" x14ac:dyDescent="0.25">
      <c r="A424" s="1283"/>
      <c r="B424" s="191">
        <v>2</v>
      </c>
      <c r="C424" s="133"/>
      <c r="D424" s="127"/>
      <c r="E424" s="127"/>
      <c r="F424" s="133"/>
      <c r="G424" s="515"/>
      <c r="H424" s="133"/>
      <c r="I424" s="495"/>
      <c r="J424" s="516"/>
      <c r="K424" s="517"/>
      <c r="L424" s="495"/>
      <c r="M424" s="517"/>
      <c r="N424" s="155"/>
      <c r="O424" s="155"/>
      <c r="P424" s="495"/>
      <c r="Q424" s="495" t="s">
        <v>378</v>
      </c>
      <c r="R424" s="495"/>
      <c r="S424" s="495"/>
      <c r="T424" s="518"/>
      <c r="U424" s="507"/>
    </row>
    <row r="425" spans="1:22" x14ac:dyDescent="0.25">
      <c r="A425" s="1283"/>
      <c r="B425" s="191">
        <v>3</v>
      </c>
      <c r="C425" s="133"/>
      <c r="D425" s="127"/>
      <c r="E425" s="127"/>
      <c r="F425" s="133"/>
      <c r="G425" s="515"/>
      <c r="H425" s="133"/>
      <c r="I425" s="495"/>
      <c r="J425" s="516"/>
      <c r="K425" s="517"/>
      <c r="L425" s="495"/>
      <c r="M425" s="517"/>
      <c r="N425" s="155"/>
      <c r="O425" s="155"/>
      <c r="P425" s="495"/>
      <c r="Q425" s="495"/>
      <c r="R425" s="495"/>
      <c r="S425" s="495"/>
      <c r="T425" s="518"/>
      <c r="U425" s="507"/>
    </row>
    <row r="426" spans="1:22" x14ac:dyDescent="0.25">
      <c r="A426" s="1283"/>
      <c r="B426" s="191">
        <v>4</v>
      </c>
      <c r="C426" s="133"/>
      <c r="D426" s="127"/>
      <c r="E426" s="127"/>
      <c r="F426" s="133"/>
      <c r="G426" s="515"/>
      <c r="H426" s="133"/>
      <c r="I426" s="495"/>
      <c r="J426" s="516"/>
      <c r="K426" s="517"/>
      <c r="L426" s="495"/>
      <c r="M426" s="517"/>
      <c r="N426" s="155"/>
      <c r="O426" s="155"/>
      <c r="P426" s="495"/>
      <c r="Q426" s="495"/>
      <c r="R426" s="495"/>
      <c r="S426" s="495"/>
      <c r="T426" s="518"/>
      <c r="U426" s="507"/>
    </row>
    <row r="427" spans="1:22" x14ac:dyDescent="0.25">
      <c r="A427" s="1283"/>
      <c r="B427" s="191">
        <v>5</v>
      </c>
      <c r="C427" s="133"/>
      <c r="D427" s="127"/>
      <c r="E427" s="127"/>
      <c r="F427" s="133"/>
      <c r="G427" s="515"/>
      <c r="H427" s="133"/>
      <c r="I427" s="495"/>
      <c r="J427" s="516"/>
      <c r="K427" s="517"/>
      <c r="L427" s="495"/>
      <c r="M427" s="517"/>
      <c r="N427" s="155"/>
      <c r="O427" s="155"/>
      <c r="P427" s="495"/>
      <c r="Q427" s="495"/>
      <c r="R427" s="495"/>
      <c r="S427" s="495"/>
      <c r="T427" s="518"/>
      <c r="U427" s="507"/>
    </row>
    <row r="428" spans="1:22" x14ac:dyDescent="0.25">
      <c r="A428" s="1283"/>
      <c r="B428" s="191">
        <v>6</v>
      </c>
      <c r="C428" s="133"/>
      <c r="D428" s="127"/>
      <c r="E428" s="127"/>
      <c r="F428" s="133"/>
      <c r="G428" s="515"/>
      <c r="H428" s="133"/>
      <c r="I428" s="495"/>
      <c r="J428" s="516"/>
      <c r="K428" s="517"/>
      <c r="L428" s="495"/>
      <c r="M428" s="517"/>
      <c r="N428" s="155"/>
      <c r="O428" s="155"/>
      <c r="P428" s="495"/>
      <c r="Q428" s="495"/>
      <c r="R428" s="495"/>
      <c r="S428" s="495"/>
      <c r="T428" s="518"/>
      <c r="U428" s="507"/>
    </row>
    <row r="429" spans="1:22" x14ac:dyDescent="0.25">
      <c r="A429" s="1283"/>
      <c r="B429" s="191">
        <v>7</v>
      </c>
      <c r="C429" s="133"/>
      <c r="D429" s="127"/>
      <c r="E429" s="127"/>
      <c r="F429" s="133"/>
      <c r="G429" s="515"/>
      <c r="H429" s="133"/>
      <c r="I429" s="495"/>
      <c r="J429" s="516"/>
      <c r="K429" s="517"/>
      <c r="L429" s="495"/>
      <c r="M429" s="517"/>
      <c r="N429" s="155"/>
      <c r="O429" s="155"/>
      <c r="P429" s="495"/>
      <c r="Q429" s="495"/>
      <c r="R429" s="495"/>
      <c r="S429" s="495"/>
      <c r="T429" s="518"/>
      <c r="U429" s="507"/>
    </row>
    <row r="430" spans="1:22" x14ac:dyDescent="0.25">
      <c r="A430" s="1283"/>
      <c r="B430" s="191">
        <v>8</v>
      </c>
      <c r="C430" s="133"/>
      <c r="D430" s="127"/>
      <c r="E430" s="127"/>
      <c r="F430" s="133"/>
      <c r="G430" s="515"/>
      <c r="H430" s="133"/>
      <c r="I430" s="495"/>
      <c r="J430" s="516"/>
      <c r="K430" s="517"/>
      <c r="L430" s="495"/>
      <c r="M430" s="517"/>
      <c r="N430" s="155"/>
      <c r="O430" s="155"/>
      <c r="P430" s="495"/>
      <c r="Q430" s="495"/>
      <c r="R430" s="495"/>
      <c r="S430" s="495"/>
      <c r="T430" s="518"/>
      <c r="U430" s="507"/>
    </row>
    <row r="431" spans="1:22" x14ac:dyDescent="0.25">
      <c r="A431" s="1283"/>
      <c r="B431" s="191">
        <v>9</v>
      </c>
      <c r="C431" s="133"/>
      <c r="D431" s="127"/>
      <c r="E431" s="127"/>
      <c r="F431" s="133"/>
      <c r="G431" s="515"/>
      <c r="H431" s="133"/>
      <c r="I431" s="495"/>
      <c r="J431" s="516"/>
      <c r="K431" s="517"/>
      <c r="L431" s="495"/>
      <c r="M431" s="517"/>
      <c r="N431" s="155"/>
      <c r="O431" s="155"/>
      <c r="P431" s="495"/>
      <c r="Q431" s="495"/>
      <c r="R431" s="495"/>
      <c r="S431" s="495"/>
      <c r="T431" s="518"/>
      <c r="U431" s="507"/>
    </row>
    <row r="432" spans="1:22" ht="15.75" thickBot="1" x14ac:dyDescent="0.3">
      <c r="A432" s="1284"/>
      <c r="B432" s="192">
        <v>10</v>
      </c>
      <c r="C432" s="148"/>
      <c r="D432" s="147"/>
      <c r="E432" s="147"/>
      <c r="F432" s="148"/>
      <c r="G432" s="519"/>
      <c r="H432" s="148"/>
      <c r="I432" s="520"/>
      <c r="J432" s="521"/>
      <c r="K432" s="522"/>
      <c r="L432" s="520"/>
      <c r="M432" s="522"/>
      <c r="N432" s="156"/>
      <c r="O432" s="156"/>
      <c r="P432" s="520"/>
      <c r="Q432" s="520"/>
      <c r="R432" s="520"/>
      <c r="S432" s="520"/>
      <c r="T432" s="523"/>
      <c r="U432" s="507"/>
    </row>
    <row r="433" spans="1:22" ht="24.6" customHeight="1" thickBot="1" x14ac:dyDescent="0.3">
      <c r="A433" s="654"/>
      <c r="C433" s="655"/>
      <c r="D433" s="656"/>
      <c r="E433" s="484" t="s">
        <v>379</v>
      </c>
      <c r="F433" s="485">
        <f>COUNTA(F423:F432)</f>
        <v>0</v>
      </c>
      <c r="G433" s="486">
        <f>COUNTA(G423:G432)</f>
        <v>0</v>
      </c>
      <c r="H433" s="655"/>
      <c r="I433" s="501"/>
      <c r="J433" s="657"/>
      <c r="K433" s="658"/>
      <c r="L433" s="1096" t="s">
        <v>655</v>
      </c>
      <c r="M433" s="1097"/>
      <c r="N433" s="659">
        <f>SUM(N423:N432)</f>
        <v>0</v>
      </c>
      <c r="O433" s="660">
        <f>SUM(O423:O432)</f>
        <v>0</v>
      </c>
      <c r="P433" s="501"/>
      <c r="R433" s="128"/>
      <c r="S433" s="132"/>
      <c r="T433" s="603"/>
      <c r="U433" s="527"/>
    </row>
    <row r="434" spans="1:22" ht="24.6" customHeight="1" x14ac:dyDescent="0.25">
      <c r="A434" s="149"/>
      <c r="B434" s="128"/>
      <c r="C434" s="128"/>
      <c r="D434" s="128"/>
      <c r="H434" s="524"/>
      <c r="I434" s="524"/>
      <c r="J434" s="525"/>
      <c r="K434" s="524"/>
      <c r="L434" s="1098" t="s">
        <v>656</v>
      </c>
      <c r="M434" s="1099"/>
      <c r="N434" s="661">
        <f>SUMIF(M423:M432,"&lt;=31/12/2025",N423:N432)</f>
        <v>0</v>
      </c>
      <c r="O434" s="662">
        <f>SUMIF(M423:M432,"&lt;=31/12/2025",O423:O432)</f>
        <v>0</v>
      </c>
      <c r="P434" s="128"/>
      <c r="R434" s="128"/>
      <c r="S434" s="132"/>
      <c r="T434" s="603"/>
      <c r="U434" s="527"/>
    </row>
    <row r="435" spans="1:22" ht="24.6" customHeight="1" thickBot="1" x14ac:dyDescent="0.3">
      <c r="A435" s="149"/>
      <c r="L435" s="1100" t="s">
        <v>659</v>
      </c>
      <c r="M435" s="1101"/>
      <c r="N435" s="663">
        <f>SUMIF(M423:M432,"&gt;31/12/2025",N423:N432)</f>
        <v>0</v>
      </c>
      <c r="O435" s="664">
        <f>SUMIF(M423:M432,"&gt;31/12/2025",O423:O432)</f>
        <v>0</v>
      </c>
      <c r="R435" s="128"/>
      <c r="S435" s="132"/>
      <c r="T435" s="603"/>
      <c r="U435" s="527"/>
    </row>
    <row r="436" spans="1:22" ht="15.75" thickBot="1" x14ac:dyDescent="0.3">
      <c r="A436" s="528"/>
      <c r="B436" s="529"/>
      <c r="C436" s="455"/>
      <c r="D436" s="455"/>
      <c r="E436" s="455"/>
      <c r="F436" s="529"/>
      <c r="G436" s="455"/>
      <c r="H436" s="455"/>
      <c r="I436" s="529"/>
      <c r="J436" s="529"/>
      <c r="K436" s="455"/>
      <c r="L436" s="455"/>
      <c r="M436" s="455"/>
      <c r="N436" s="455"/>
      <c r="O436" s="455"/>
      <c r="P436" s="455"/>
      <c r="Q436" s="455"/>
      <c r="R436" s="455"/>
      <c r="S436" s="530"/>
      <c r="T436" s="455"/>
      <c r="U436" s="531"/>
    </row>
    <row r="437" spans="1:22" ht="15.75" thickBot="1" x14ac:dyDescent="0.3">
      <c r="A437" s="502"/>
      <c r="B437" s="503"/>
      <c r="C437" s="504"/>
      <c r="D437" s="504"/>
      <c r="E437" s="504"/>
      <c r="F437" s="503"/>
      <c r="G437" s="504"/>
      <c r="H437" s="504"/>
      <c r="I437" s="503"/>
      <c r="J437" s="503"/>
      <c r="K437" s="504"/>
      <c r="L437" s="504"/>
      <c r="M437" s="504"/>
      <c r="N437" s="504"/>
      <c r="O437" s="504"/>
      <c r="P437" s="504"/>
      <c r="Q437" s="504"/>
      <c r="R437" s="504"/>
      <c r="S437" s="504"/>
      <c r="T437" s="504"/>
      <c r="U437" s="505"/>
    </row>
    <row r="438" spans="1:22" ht="33" customHeight="1" thickBot="1" x14ac:dyDescent="0.3">
      <c r="A438" s="185" t="s">
        <v>9</v>
      </c>
      <c r="B438" s="1116" t="s">
        <v>113</v>
      </c>
      <c r="C438" s="1117"/>
      <c r="E438" s="1285" t="s">
        <v>342</v>
      </c>
      <c r="F438" s="1286"/>
      <c r="G438" s="1120">
        <f>VLOOKUP(B438,'Urbano.Piano inv. forn'!$D$173:$AB$202,3,FALSE)</f>
        <v>0</v>
      </c>
      <c r="H438" s="1121"/>
      <c r="I438" s="115"/>
      <c r="J438" s="1285" t="s">
        <v>343</v>
      </c>
      <c r="K438" s="1286"/>
      <c r="L438" s="1120">
        <f>VLOOKUP(B438,'Urbano.Piano inv. forn'!$D$173:$H$202,4,FALSE)</f>
        <v>0</v>
      </c>
      <c r="M438" s="1121"/>
      <c r="O438" s="194" t="s">
        <v>344</v>
      </c>
      <c r="P438" s="506"/>
      <c r="R438" s="193" t="s">
        <v>345</v>
      </c>
      <c r="S438" s="1108"/>
      <c r="T438" s="1109"/>
      <c r="U438" s="507"/>
    </row>
    <row r="439" spans="1:22" ht="15.75" thickBot="1" x14ac:dyDescent="0.3">
      <c r="A439" s="149"/>
      <c r="B439" s="129"/>
      <c r="C439" s="129"/>
      <c r="E439" s="130"/>
      <c r="F439" s="130"/>
      <c r="G439" s="131"/>
      <c r="H439" s="131"/>
      <c r="I439" s="115"/>
      <c r="J439" s="130"/>
      <c r="K439" s="130"/>
      <c r="L439" s="131"/>
      <c r="M439" s="131"/>
      <c r="O439" s="132"/>
      <c r="R439" s="128"/>
      <c r="S439" s="501"/>
      <c r="U439" s="150"/>
    </row>
    <row r="440" spans="1:22" ht="33.75" customHeight="1" thickBot="1" x14ac:dyDescent="0.3">
      <c r="A440" s="1277" t="s">
        <v>346</v>
      </c>
      <c r="B440" s="1278"/>
      <c r="C440" s="1278"/>
      <c r="D440" s="1287"/>
      <c r="E440" s="1105">
        <f>VLOOKUP(B438,'Urbano.Piano inv. forn'!$D$173:$V$202,17,FALSE)</f>
        <v>0</v>
      </c>
      <c r="F440" s="1106"/>
      <c r="G440" s="1106"/>
      <c r="H440" s="1107"/>
      <c r="I440" s="115"/>
      <c r="J440" s="1277" t="s">
        <v>60</v>
      </c>
      <c r="K440" s="1278"/>
      <c r="L440" s="1105">
        <f>VLOOKUP(B438,'Urbano.Piano inv. forn'!$D$173:$V$202,19,FALSE)</f>
        <v>0</v>
      </c>
      <c r="M440" s="1107"/>
      <c r="N440" s="146"/>
      <c r="O440" s="673" t="s">
        <v>347</v>
      </c>
      <c r="P440" s="151">
        <f>L440+E440</f>
        <v>0</v>
      </c>
      <c r="R440" s="193" t="s">
        <v>348</v>
      </c>
      <c r="S440" s="1108"/>
      <c r="T440" s="1109"/>
      <c r="U440" s="150"/>
      <c r="V440" s="501"/>
    </row>
    <row r="441" spans="1:22" ht="15.75" thickBot="1" x14ac:dyDescent="0.3">
      <c r="A441" s="152"/>
      <c r="B441" s="153"/>
      <c r="C441" s="153"/>
      <c r="D441" s="153"/>
      <c r="E441" s="154"/>
      <c r="F441" s="154"/>
      <c r="G441" s="154"/>
      <c r="H441" s="154"/>
      <c r="I441" s="115"/>
      <c r="J441" s="130"/>
      <c r="K441" s="130"/>
      <c r="L441" s="154"/>
      <c r="M441" s="154"/>
      <c r="N441" s="146"/>
      <c r="O441" s="128"/>
      <c r="P441" s="146"/>
      <c r="R441" s="128"/>
      <c r="S441" s="129"/>
      <c r="T441" s="129"/>
      <c r="U441" s="507"/>
    </row>
    <row r="442" spans="1:22" ht="60" x14ac:dyDescent="0.25">
      <c r="A442" s="1279" t="s">
        <v>349</v>
      </c>
      <c r="B442" s="1281" t="s">
        <v>350</v>
      </c>
      <c r="C442" s="1281" t="s">
        <v>351</v>
      </c>
      <c r="D442" s="186" t="s">
        <v>352</v>
      </c>
      <c r="E442" s="187" t="s">
        <v>353</v>
      </c>
      <c r="F442" s="186" t="s">
        <v>354</v>
      </c>
      <c r="G442" s="186" t="s">
        <v>355</v>
      </c>
      <c r="H442" s="188" t="s">
        <v>312</v>
      </c>
      <c r="I442" s="188" t="s">
        <v>356</v>
      </c>
      <c r="J442" s="188" t="s">
        <v>357</v>
      </c>
      <c r="K442" s="188" t="s">
        <v>358</v>
      </c>
      <c r="L442" s="188" t="s">
        <v>359</v>
      </c>
      <c r="M442" s="188" t="s">
        <v>360</v>
      </c>
      <c r="N442" s="188" t="s">
        <v>361</v>
      </c>
      <c r="O442" s="188" t="s">
        <v>362</v>
      </c>
      <c r="P442" s="188" t="s">
        <v>363</v>
      </c>
      <c r="Q442" s="188" t="s">
        <v>364</v>
      </c>
      <c r="R442" s="188" t="s">
        <v>365</v>
      </c>
      <c r="S442" s="188" t="s">
        <v>366</v>
      </c>
      <c r="T442" s="1288" t="s">
        <v>367</v>
      </c>
      <c r="U442" s="508"/>
    </row>
    <row r="443" spans="1:22" ht="24.75" thickBot="1" x14ac:dyDescent="0.3">
      <c r="A443" s="1280"/>
      <c r="B443" s="1282"/>
      <c r="C443" s="1282"/>
      <c r="D443" s="189" t="s">
        <v>368</v>
      </c>
      <c r="E443" s="189" t="s">
        <v>369</v>
      </c>
      <c r="F443" s="189" t="s">
        <v>370</v>
      </c>
      <c r="G443" s="189" t="s">
        <v>370</v>
      </c>
      <c r="H443" s="189" t="s">
        <v>395</v>
      </c>
      <c r="I443" s="189" t="s">
        <v>397</v>
      </c>
      <c r="J443" s="189" t="s">
        <v>371</v>
      </c>
      <c r="K443" s="189" t="s">
        <v>372</v>
      </c>
      <c r="L443" s="189" t="s">
        <v>373</v>
      </c>
      <c r="M443" s="189" t="s">
        <v>372</v>
      </c>
      <c r="N443" s="189" t="s">
        <v>374</v>
      </c>
      <c r="O443" s="189" t="s">
        <v>341</v>
      </c>
      <c r="P443" s="189" t="s">
        <v>375</v>
      </c>
      <c r="Q443" s="189" t="s">
        <v>376</v>
      </c>
      <c r="R443" s="189" t="s">
        <v>377</v>
      </c>
      <c r="S443" s="189" t="s">
        <v>377</v>
      </c>
      <c r="T443" s="1289"/>
      <c r="U443" s="508"/>
    </row>
    <row r="444" spans="1:22" x14ac:dyDescent="0.25">
      <c r="A444" s="1283" t="str">
        <f>B438</f>
        <v>urb.d.3</v>
      </c>
      <c r="B444" s="190">
        <v>1</v>
      </c>
      <c r="C444" s="208"/>
      <c r="D444" s="134"/>
      <c r="E444" s="134"/>
      <c r="F444" s="208"/>
      <c r="G444" s="510"/>
      <c r="H444" s="135"/>
      <c r="I444" s="511"/>
      <c r="J444" s="512"/>
      <c r="K444" s="513"/>
      <c r="L444" s="511"/>
      <c r="M444" s="513"/>
      <c r="N444" s="164"/>
      <c r="O444" s="164"/>
      <c r="P444" s="511"/>
      <c r="Q444" s="511"/>
      <c r="R444" s="511"/>
      <c r="S444" s="511"/>
      <c r="T444" s="514"/>
      <c r="U444" s="507"/>
    </row>
    <row r="445" spans="1:22" x14ac:dyDescent="0.25">
      <c r="A445" s="1283"/>
      <c r="B445" s="191">
        <v>2</v>
      </c>
      <c r="C445" s="133"/>
      <c r="D445" s="127"/>
      <c r="E445" s="127"/>
      <c r="F445" s="133"/>
      <c r="G445" s="515"/>
      <c r="H445" s="133"/>
      <c r="I445" s="495"/>
      <c r="J445" s="516"/>
      <c r="K445" s="517"/>
      <c r="L445" s="495"/>
      <c r="M445" s="517"/>
      <c r="N445" s="155"/>
      <c r="O445" s="155"/>
      <c r="P445" s="495"/>
      <c r="Q445" s="495" t="s">
        <v>378</v>
      </c>
      <c r="R445" s="495"/>
      <c r="S445" s="495"/>
      <c r="T445" s="518"/>
      <c r="U445" s="507"/>
    </row>
    <row r="446" spans="1:22" x14ac:dyDescent="0.25">
      <c r="A446" s="1283"/>
      <c r="B446" s="191">
        <v>3</v>
      </c>
      <c r="C446" s="133"/>
      <c r="D446" s="127"/>
      <c r="E446" s="127"/>
      <c r="F446" s="133"/>
      <c r="G446" s="515"/>
      <c r="H446" s="133"/>
      <c r="I446" s="495"/>
      <c r="J446" s="516"/>
      <c r="K446" s="517"/>
      <c r="L446" s="495"/>
      <c r="M446" s="517"/>
      <c r="N446" s="155"/>
      <c r="O446" s="155"/>
      <c r="P446" s="495"/>
      <c r="Q446" s="495"/>
      <c r="R446" s="495"/>
      <c r="S446" s="495"/>
      <c r="T446" s="518"/>
      <c r="U446" s="507"/>
    </row>
    <row r="447" spans="1:22" x14ac:dyDescent="0.25">
      <c r="A447" s="1283"/>
      <c r="B447" s="191">
        <v>4</v>
      </c>
      <c r="C447" s="133"/>
      <c r="D447" s="127"/>
      <c r="E447" s="127"/>
      <c r="F447" s="133"/>
      <c r="G447" s="515"/>
      <c r="H447" s="133"/>
      <c r="I447" s="495"/>
      <c r="J447" s="516"/>
      <c r="K447" s="517"/>
      <c r="L447" s="495"/>
      <c r="M447" s="517"/>
      <c r="N447" s="155"/>
      <c r="O447" s="155"/>
      <c r="P447" s="495"/>
      <c r="Q447" s="495"/>
      <c r="R447" s="495"/>
      <c r="S447" s="495"/>
      <c r="T447" s="518"/>
      <c r="U447" s="507"/>
    </row>
    <row r="448" spans="1:22" x14ac:dyDescent="0.25">
      <c r="A448" s="1283"/>
      <c r="B448" s="191">
        <v>5</v>
      </c>
      <c r="C448" s="133"/>
      <c r="D448" s="127"/>
      <c r="E448" s="127"/>
      <c r="F448" s="133"/>
      <c r="G448" s="515"/>
      <c r="H448" s="133"/>
      <c r="I448" s="495"/>
      <c r="J448" s="516"/>
      <c r="K448" s="517"/>
      <c r="L448" s="495"/>
      <c r="M448" s="517"/>
      <c r="N448" s="155"/>
      <c r="O448" s="155"/>
      <c r="P448" s="495"/>
      <c r="Q448" s="495"/>
      <c r="R448" s="495"/>
      <c r="S448" s="495"/>
      <c r="T448" s="518"/>
      <c r="U448" s="507"/>
    </row>
    <row r="449" spans="1:22" x14ac:dyDescent="0.25">
      <c r="A449" s="1283"/>
      <c r="B449" s="191">
        <v>6</v>
      </c>
      <c r="C449" s="133"/>
      <c r="D449" s="127"/>
      <c r="E449" s="127"/>
      <c r="F449" s="133"/>
      <c r="G449" s="515"/>
      <c r="H449" s="133"/>
      <c r="I449" s="495"/>
      <c r="J449" s="516"/>
      <c r="K449" s="517"/>
      <c r="L449" s="495"/>
      <c r="M449" s="517"/>
      <c r="N449" s="155"/>
      <c r="O449" s="155"/>
      <c r="P449" s="495"/>
      <c r="Q449" s="495"/>
      <c r="R449" s="495"/>
      <c r="S449" s="495"/>
      <c r="T449" s="518"/>
      <c r="U449" s="507"/>
    </row>
    <row r="450" spans="1:22" x14ac:dyDescent="0.25">
      <c r="A450" s="1283"/>
      <c r="B450" s="191">
        <v>7</v>
      </c>
      <c r="C450" s="133"/>
      <c r="D450" s="127"/>
      <c r="E450" s="127"/>
      <c r="F450" s="133"/>
      <c r="G450" s="515"/>
      <c r="H450" s="133"/>
      <c r="I450" s="495"/>
      <c r="J450" s="516"/>
      <c r="K450" s="517"/>
      <c r="L450" s="495"/>
      <c r="M450" s="517"/>
      <c r="N450" s="155"/>
      <c r="O450" s="155"/>
      <c r="P450" s="495"/>
      <c r="Q450" s="495"/>
      <c r="R450" s="495"/>
      <c r="S450" s="495"/>
      <c r="T450" s="518"/>
      <c r="U450" s="507"/>
    </row>
    <row r="451" spans="1:22" x14ac:dyDescent="0.25">
      <c r="A451" s="1283"/>
      <c r="B451" s="191">
        <v>8</v>
      </c>
      <c r="C451" s="133"/>
      <c r="D451" s="127"/>
      <c r="E451" s="127"/>
      <c r="F451" s="133"/>
      <c r="G451" s="515"/>
      <c r="H451" s="133"/>
      <c r="I451" s="495"/>
      <c r="J451" s="516"/>
      <c r="K451" s="517"/>
      <c r="L451" s="495"/>
      <c r="M451" s="517"/>
      <c r="N451" s="155"/>
      <c r="O451" s="155"/>
      <c r="P451" s="495"/>
      <c r="Q451" s="495"/>
      <c r="R451" s="495"/>
      <c r="S451" s="495"/>
      <c r="T451" s="518"/>
      <c r="U451" s="507"/>
    </row>
    <row r="452" spans="1:22" x14ac:dyDescent="0.25">
      <c r="A452" s="1283"/>
      <c r="B452" s="191">
        <v>9</v>
      </c>
      <c r="C452" s="133"/>
      <c r="D452" s="127"/>
      <c r="E452" s="127"/>
      <c r="F452" s="133"/>
      <c r="G452" s="515"/>
      <c r="H452" s="133"/>
      <c r="I452" s="495"/>
      <c r="J452" s="516"/>
      <c r="K452" s="517"/>
      <c r="L452" s="495"/>
      <c r="M452" s="517"/>
      <c r="N452" s="155"/>
      <c r="O452" s="155"/>
      <c r="P452" s="495"/>
      <c r="Q452" s="495"/>
      <c r="R452" s="495"/>
      <c r="S452" s="495"/>
      <c r="T452" s="518"/>
      <c r="U452" s="507"/>
    </row>
    <row r="453" spans="1:22" ht="15.75" thickBot="1" x14ac:dyDescent="0.3">
      <c r="A453" s="1284"/>
      <c r="B453" s="192">
        <v>10</v>
      </c>
      <c r="C453" s="148"/>
      <c r="D453" s="147"/>
      <c r="E453" s="147"/>
      <c r="F453" s="148"/>
      <c r="G453" s="519"/>
      <c r="H453" s="148"/>
      <c r="I453" s="520"/>
      <c r="J453" s="521"/>
      <c r="K453" s="522"/>
      <c r="L453" s="520"/>
      <c r="M453" s="522"/>
      <c r="N453" s="156"/>
      <c r="O453" s="156"/>
      <c r="P453" s="520"/>
      <c r="Q453" s="520"/>
      <c r="R453" s="520"/>
      <c r="S453" s="520"/>
      <c r="T453" s="523"/>
      <c r="U453" s="507"/>
    </row>
    <row r="454" spans="1:22" ht="24.6" customHeight="1" thickBot="1" x14ac:dyDescent="0.3">
      <c r="A454" s="654"/>
      <c r="C454" s="655"/>
      <c r="D454" s="656"/>
      <c r="E454" s="484" t="s">
        <v>379</v>
      </c>
      <c r="F454" s="485">
        <f>COUNTA(F444:F453)</f>
        <v>0</v>
      </c>
      <c r="G454" s="486">
        <f>COUNTA(G444:G453)</f>
        <v>0</v>
      </c>
      <c r="H454" s="655"/>
      <c r="I454" s="501"/>
      <c r="J454" s="657"/>
      <c r="K454" s="658"/>
      <c r="L454" s="1096" t="s">
        <v>655</v>
      </c>
      <c r="M454" s="1097"/>
      <c r="N454" s="659">
        <f>SUM(N444:N453)</f>
        <v>0</v>
      </c>
      <c r="O454" s="660">
        <f>SUM(O444:O453)</f>
        <v>0</v>
      </c>
      <c r="P454" s="501"/>
      <c r="R454" s="128"/>
      <c r="S454" s="132"/>
      <c r="T454" s="603"/>
      <c r="U454" s="527"/>
    </row>
    <row r="455" spans="1:22" ht="24.6" customHeight="1" x14ac:dyDescent="0.25">
      <c r="A455" s="149"/>
      <c r="B455" s="128"/>
      <c r="C455" s="128"/>
      <c r="D455" s="128"/>
      <c r="H455" s="524"/>
      <c r="I455" s="524"/>
      <c r="J455" s="525"/>
      <c r="K455" s="524"/>
      <c r="L455" s="1098" t="s">
        <v>656</v>
      </c>
      <c r="M455" s="1099"/>
      <c r="N455" s="661">
        <f>SUMIF(M444:M453,"&lt;=31/12/2025",N444:N453)</f>
        <v>0</v>
      </c>
      <c r="O455" s="662">
        <f>SUMIF(M444:M453,"&lt;=31/12/2025",O444:O453)</f>
        <v>0</v>
      </c>
      <c r="P455" s="128"/>
      <c r="R455" s="128"/>
      <c r="S455" s="132"/>
      <c r="T455" s="603"/>
      <c r="U455" s="527"/>
    </row>
    <row r="456" spans="1:22" ht="24.6" customHeight="1" thickBot="1" x14ac:dyDescent="0.3">
      <c r="A456" s="149"/>
      <c r="L456" s="1100" t="s">
        <v>659</v>
      </c>
      <c r="M456" s="1101"/>
      <c r="N456" s="663">
        <f>SUMIF(M444:M453,"&gt;31/12/2025",N444:N453)</f>
        <v>0</v>
      </c>
      <c r="O456" s="664">
        <f>SUMIF(M444:M453,"&gt;31/12/2025",O444:O453)</f>
        <v>0</v>
      </c>
      <c r="R456" s="128"/>
      <c r="S456" s="132"/>
      <c r="T456" s="603"/>
      <c r="U456" s="527"/>
    </row>
    <row r="457" spans="1:22" ht="15.75" thickBot="1" x14ac:dyDescent="0.3">
      <c r="A457" s="528"/>
      <c r="B457" s="529"/>
      <c r="C457" s="455"/>
      <c r="D457" s="455"/>
      <c r="E457" s="455"/>
      <c r="F457" s="529"/>
      <c r="G457" s="455"/>
      <c r="H457" s="455"/>
      <c r="I457" s="529"/>
      <c r="J457" s="529"/>
      <c r="K457" s="455"/>
      <c r="L457" s="455"/>
      <c r="M457" s="455"/>
      <c r="N457" s="455"/>
      <c r="O457" s="455"/>
      <c r="P457" s="455"/>
      <c r="Q457" s="455"/>
      <c r="R457" s="455"/>
      <c r="S457" s="530"/>
      <c r="T457" s="455"/>
      <c r="U457" s="531"/>
    </row>
    <row r="458" spans="1:22" ht="15.75" thickBot="1" x14ac:dyDescent="0.3">
      <c r="A458" s="502"/>
      <c r="B458" s="503"/>
      <c r="C458" s="504"/>
      <c r="D458" s="504"/>
      <c r="E458" s="504"/>
      <c r="F458" s="503"/>
      <c r="G458" s="504"/>
      <c r="H458" s="504"/>
      <c r="I458" s="503"/>
      <c r="J458" s="503"/>
      <c r="K458" s="504"/>
      <c r="L458" s="504"/>
      <c r="M458" s="504"/>
      <c r="N458" s="504"/>
      <c r="O458" s="504"/>
      <c r="P458" s="504"/>
      <c r="Q458" s="504"/>
      <c r="R458" s="504"/>
      <c r="S458" s="504"/>
      <c r="T458" s="504"/>
      <c r="U458" s="505"/>
    </row>
    <row r="459" spans="1:22" ht="31.5" customHeight="1" thickBot="1" x14ac:dyDescent="0.3">
      <c r="A459" s="185" t="s">
        <v>9</v>
      </c>
      <c r="B459" s="1116" t="s">
        <v>113</v>
      </c>
      <c r="C459" s="1117"/>
      <c r="E459" s="1285" t="s">
        <v>342</v>
      </c>
      <c r="F459" s="1286"/>
      <c r="G459" s="1120">
        <f>VLOOKUP(B459,'Urbano.Piano inv. forn'!$D$173:$AB$202,3,FALSE)</f>
        <v>0</v>
      </c>
      <c r="H459" s="1121"/>
      <c r="I459" s="115"/>
      <c r="J459" s="1285" t="s">
        <v>343</v>
      </c>
      <c r="K459" s="1286"/>
      <c r="L459" s="1120">
        <f>VLOOKUP(B459,'Urbano.Piano inv. forn'!$D$173:$H$202,4,FALSE)</f>
        <v>0</v>
      </c>
      <c r="M459" s="1121"/>
      <c r="O459" s="194" t="s">
        <v>344</v>
      </c>
      <c r="P459" s="506"/>
      <c r="R459" s="193" t="s">
        <v>345</v>
      </c>
      <c r="S459" s="1108"/>
      <c r="T459" s="1109"/>
      <c r="U459" s="507"/>
    </row>
    <row r="460" spans="1:22" ht="15.75" thickBot="1" x14ac:dyDescent="0.3">
      <c r="A460" s="149"/>
      <c r="B460" s="129"/>
      <c r="C460" s="129"/>
      <c r="E460" s="130"/>
      <c r="F460" s="130"/>
      <c r="G460" s="131"/>
      <c r="H460" s="131"/>
      <c r="I460" s="115"/>
      <c r="J460" s="130"/>
      <c r="K460" s="130"/>
      <c r="L460" s="131"/>
      <c r="M460" s="131"/>
      <c r="O460" s="132"/>
      <c r="R460" s="128"/>
      <c r="S460" s="501"/>
      <c r="U460" s="150"/>
    </row>
    <row r="461" spans="1:22" ht="33.75" customHeight="1" thickBot="1" x14ac:dyDescent="0.3">
      <c r="A461" s="1277" t="s">
        <v>346</v>
      </c>
      <c r="B461" s="1278"/>
      <c r="C461" s="1278"/>
      <c r="D461" s="1287"/>
      <c r="E461" s="1105">
        <f>VLOOKUP(B459,'Urbano.Piano inv. forn'!$D$173:$V$202,17,FALSE)</f>
        <v>0</v>
      </c>
      <c r="F461" s="1106"/>
      <c r="G461" s="1106"/>
      <c r="H461" s="1107"/>
      <c r="I461" s="115"/>
      <c r="J461" s="1277" t="s">
        <v>60</v>
      </c>
      <c r="K461" s="1278"/>
      <c r="L461" s="1105">
        <f>VLOOKUP(B459,'Urbano.Piano inv. forn'!$D$173:$V$202,19,FALSE)</f>
        <v>0</v>
      </c>
      <c r="M461" s="1107"/>
      <c r="N461" s="146"/>
      <c r="O461" s="673" t="s">
        <v>347</v>
      </c>
      <c r="P461" s="151">
        <f>L461+E461</f>
        <v>0</v>
      </c>
      <c r="R461" s="193" t="s">
        <v>348</v>
      </c>
      <c r="S461" s="1108"/>
      <c r="T461" s="1109"/>
      <c r="U461" s="150"/>
      <c r="V461" s="501"/>
    </row>
    <row r="462" spans="1:22" ht="15.75" thickBot="1" x14ac:dyDescent="0.3">
      <c r="A462" s="152"/>
      <c r="B462" s="153"/>
      <c r="C462" s="153"/>
      <c r="D462" s="153"/>
      <c r="E462" s="154"/>
      <c r="F462" s="154"/>
      <c r="G462" s="154"/>
      <c r="H462" s="154"/>
      <c r="I462" s="115"/>
      <c r="J462" s="130"/>
      <c r="K462" s="130"/>
      <c r="L462" s="154"/>
      <c r="M462" s="154"/>
      <c r="N462" s="146"/>
      <c r="O462" s="128"/>
      <c r="P462" s="146"/>
      <c r="R462" s="128"/>
      <c r="S462" s="129"/>
      <c r="T462" s="129"/>
      <c r="U462" s="507"/>
    </row>
    <row r="463" spans="1:22" ht="60" x14ac:dyDescent="0.25">
      <c r="A463" s="1279" t="s">
        <v>349</v>
      </c>
      <c r="B463" s="1281" t="s">
        <v>350</v>
      </c>
      <c r="C463" s="1281" t="s">
        <v>351</v>
      </c>
      <c r="D463" s="186" t="s">
        <v>352</v>
      </c>
      <c r="E463" s="187" t="s">
        <v>353</v>
      </c>
      <c r="F463" s="186" t="s">
        <v>354</v>
      </c>
      <c r="G463" s="186" t="s">
        <v>355</v>
      </c>
      <c r="H463" s="188" t="s">
        <v>312</v>
      </c>
      <c r="I463" s="188" t="s">
        <v>356</v>
      </c>
      <c r="J463" s="188" t="s">
        <v>357</v>
      </c>
      <c r="K463" s="188" t="s">
        <v>358</v>
      </c>
      <c r="L463" s="188" t="s">
        <v>359</v>
      </c>
      <c r="M463" s="188" t="s">
        <v>360</v>
      </c>
      <c r="N463" s="188" t="s">
        <v>361</v>
      </c>
      <c r="O463" s="188" t="s">
        <v>362</v>
      </c>
      <c r="P463" s="188" t="s">
        <v>363</v>
      </c>
      <c r="Q463" s="188" t="s">
        <v>364</v>
      </c>
      <c r="R463" s="188" t="s">
        <v>365</v>
      </c>
      <c r="S463" s="188" t="s">
        <v>366</v>
      </c>
      <c r="T463" s="1288" t="s">
        <v>367</v>
      </c>
      <c r="U463" s="508"/>
    </row>
    <row r="464" spans="1:22" ht="24.75" thickBot="1" x14ac:dyDescent="0.3">
      <c r="A464" s="1280"/>
      <c r="B464" s="1282"/>
      <c r="C464" s="1282"/>
      <c r="D464" s="189" t="s">
        <v>368</v>
      </c>
      <c r="E464" s="189" t="s">
        <v>369</v>
      </c>
      <c r="F464" s="189" t="s">
        <v>370</v>
      </c>
      <c r="G464" s="189" t="s">
        <v>370</v>
      </c>
      <c r="H464" s="189" t="s">
        <v>395</v>
      </c>
      <c r="I464" s="189" t="s">
        <v>397</v>
      </c>
      <c r="J464" s="189" t="s">
        <v>371</v>
      </c>
      <c r="K464" s="189" t="s">
        <v>372</v>
      </c>
      <c r="L464" s="189" t="s">
        <v>373</v>
      </c>
      <c r="M464" s="189" t="s">
        <v>372</v>
      </c>
      <c r="N464" s="189" t="s">
        <v>374</v>
      </c>
      <c r="O464" s="189" t="s">
        <v>341</v>
      </c>
      <c r="P464" s="189" t="s">
        <v>375</v>
      </c>
      <c r="Q464" s="189" t="s">
        <v>376</v>
      </c>
      <c r="R464" s="189" t="s">
        <v>377</v>
      </c>
      <c r="S464" s="189" t="s">
        <v>377</v>
      </c>
      <c r="T464" s="1289"/>
      <c r="U464" s="508"/>
    </row>
    <row r="465" spans="1:21" x14ac:dyDescent="0.25">
      <c r="A465" s="1283" t="str">
        <f>B459</f>
        <v>urb.d.3</v>
      </c>
      <c r="B465" s="190">
        <v>1</v>
      </c>
      <c r="C465" s="208"/>
      <c r="D465" s="134"/>
      <c r="E465" s="134"/>
      <c r="F465" s="208"/>
      <c r="G465" s="510"/>
      <c r="H465" s="135"/>
      <c r="I465" s="511"/>
      <c r="J465" s="512"/>
      <c r="K465" s="513"/>
      <c r="L465" s="511"/>
      <c r="M465" s="513"/>
      <c r="N465" s="164"/>
      <c r="O465" s="164"/>
      <c r="P465" s="511"/>
      <c r="Q465" s="511"/>
      <c r="R465" s="511"/>
      <c r="S465" s="511"/>
      <c r="T465" s="514"/>
      <c r="U465" s="507"/>
    </row>
    <row r="466" spans="1:21" x14ac:dyDescent="0.25">
      <c r="A466" s="1283"/>
      <c r="B466" s="191">
        <v>2</v>
      </c>
      <c r="C466" s="133"/>
      <c r="D466" s="127"/>
      <c r="E466" s="127"/>
      <c r="F466" s="133"/>
      <c r="G466" s="515"/>
      <c r="H466" s="133"/>
      <c r="I466" s="495"/>
      <c r="J466" s="516"/>
      <c r="K466" s="517"/>
      <c r="L466" s="495"/>
      <c r="M466" s="517"/>
      <c r="N466" s="155"/>
      <c r="O466" s="155"/>
      <c r="P466" s="495"/>
      <c r="Q466" s="495" t="s">
        <v>378</v>
      </c>
      <c r="R466" s="495"/>
      <c r="S466" s="495"/>
      <c r="T466" s="518"/>
      <c r="U466" s="507"/>
    </row>
    <row r="467" spans="1:21" x14ac:dyDescent="0.25">
      <c r="A467" s="1283"/>
      <c r="B467" s="191">
        <v>3</v>
      </c>
      <c r="C467" s="133"/>
      <c r="D467" s="127"/>
      <c r="E467" s="127"/>
      <c r="F467" s="133"/>
      <c r="G467" s="515"/>
      <c r="H467" s="133"/>
      <c r="I467" s="495"/>
      <c r="J467" s="516"/>
      <c r="K467" s="517"/>
      <c r="L467" s="495"/>
      <c r="M467" s="517"/>
      <c r="N467" s="155"/>
      <c r="O467" s="155"/>
      <c r="P467" s="495"/>
      <c r="Q467" s="495"/>
      <c r="R467" s="495"/>
      <c r="S467" s="495"/>
      <c r="T467" s="518"/>
      <c r="U467" s="507"/>
    </row>
    <row r="468" spans="1:21" x14ac:dyDescent="0.25">
      <c r="A468" s="1283"/>
      <c r="B468" s="191">
        <v>4</v>
      </c>
      <c r="C468" s="133"/>
      <c r="D468" s="127"/>
      <c r="E468" s="127"/>
      <c r="F468" s="133"/>
      <c r="G468" s="515"/>
      <c r="H468" s="133"/>
      <c r="I468" s="495"/>
      <c r="J468" s="516"/>
      <c r="K468" s="517"/>
      <c r="L468" s="495"/>
      <c r="M468" s="517"/>
      <c r="N468" s="155"/>
      <c r="O468" s="155"/>
      <c r="P468" s="495"/>
      <c r="Q468" s="495"/>
      <c r="R468" s="495"/>
      <c r="S468" s="495"/>
      <c r="T468" s="518"/>
      <c r="U468" s="507"/>
    </row>
    <row r="469" spans="1:21" x14ac:dyDescent="0.25">
      <c r="A469" s="1283"/>
      <c r="B469" s="191">
        <v>5</v>
      </c>
      <c r="C469" s="133"/>
      <c r="D469" s="127"/>
      <c r="E469" s="127"/>
      <c r="F469" s="133"/>
      <c r="G469" s="515"/>
      <c r="H469" s="133"/>
      <c r="I469" s="495"/>
      <c r="J469" s="516"/>
      <c r="K469" s="517"/>
      <c r="L469" s="495"/>
      <c r="M469" s="517"/>
      <c r="N469" s="155"/>
      <c r="O469" s="155"/>
      <c r="P469" s="495"/>
      <c r="Q469" s="495"/>
      <c r="R469" s="495"/>
      <c r="S469" s="495"/>
      <c r="T469" s="518"/>
      <c r="U469" s="507"/>
    </row>
    <row r="470" spans="1:21" x14ac:dyDescent="0.25">
      <c r="A470" s="1283"/>
      <c r="B470" s="191">
        <v>6</v>
      </c>
      <c r="C470" s="133"/>
      <c r="D470" s="127"/>
      <c r="E470" s="127"/>
      <c r="F470" s="133"/>
      <c r="G470" s="515"/>
      <c r="H470" s="133"/>
      <c r="I470" s="495"/>
      <c r="J470" s="516"/>
      <c r="K470" s="517"/>
      <c r="L470" s="495"/>
      <c r="M470" s="517"/>
      <c r="N470" s="155"/>
      <c r="O470" s="155"/>
      <c r="P470" s="495"/>
      <c r="Q470" s="495"/>
      <c r="R470" s="495"/>
      <c r="S470" s="495"/>
      <c r="T470" s="518"/>
      <c r="U470" s="507"/>
    </row>
    <row r="471" spans="1:21" x14ac:dyDescent="0.25">
      <c r="A471" s="1283"/>
      <c r="B471" s="191">
        <v>7</v>
      </c>
      <c r="C471" s="133"/>
      <c r="D471" s="127"/>
      <c r="E471" s="127"/>
      <c r="F471" s="133"/>
      <c r="G471" s="515"/>
      <c r="H471" s="133"/>
      <c r="I471" s="495"/>
      <c r="J471" s="516"/>
      <c r="K471" s="517"/>
      <c r="L471" s="495"/>
      <c r="M471" s="517"/>
      <c r="N471" s="155"/>
      <c r="O471" s="155"/>
      <c r="P471" s="495"/>
      <c r="Q471" s="495"/>
      <c r="R471" s="495"/>
      <c r="S471" s="495"/>
      <c r="T471" s="518"/>
      <c r="U471" s="507"/>
    </row>
    <row r="472" spans="1:21" x14ac:dyDescent="0.25">
      <c r="A472" s="1283"/>
      <c r="B472" s="191">
        <v>8</v>
      </c>
      <c r="C472" s="133"/>
      <c r="D472" s="127"/>
      <c r="E472" s="127"/>
      <c r="F472" s="133"/>
      <c r="G472" s="515"/>
      <c r="H472" s="133"/>
      <c r="I472" s="495"/>
      <c r="J472" s="516"/>
      <c r="K472" s="517"/>
      <c r="L472" s="495"/>
      <c r="M472" s="517"/>
      <c r="N472" s="155"/>
      <c r="O472" s="155"/>
      <c r="P472" s="495"/>
      <c r="Q472" s="495"/>
      <c r="R472" s="495"/>
      <c r="S472" s="495"/>
      <c r="T472" s="518"/>
      <c r="U472" s="507"/>
    </row>
    <row r="473" spans="1:21" x14ac:dyDescent="0.25">
      <c r="A473" s="1283"/>
      <c r="B473" s="191">
        <v>9</v>
      </c>
      <c r="C473" s="133"/>
      <c r="D473" s="127"/>
      <c r="E473" s="127"/>
      <c r="F473" s="133"/>
      <c r="G473" s="515"/>
      <c r="H473" s="133"/>
      <c r="I473" s="495"/>
      <c r="J473" s="516"/>
      <c r="K473" s="517"/>
      <c r="L473" s="495"/>
      <c r="M473" s="517"/>
      <c r="N473" s="155"/>
      <c r="O473" s="155"/>
      <c r="P473" s="495"/>
      <c r="Q473" s="495"/>
      <c r="R473" s="495"/>
      <c r="S473" s="495"/>
      <c r="T473" s="518"/>
      <c r="U473" s="507"/>
    </row>
    <row r="474" spans="1:21" ht="15.75" thickBot="1" x14ac:dyDescent="0.3">
      <c r="A474" s="1284"/>
      <c r="B474" s="192">
        <v>10</v>
      </c>
      <c r="C474" s="148"/>
      <c r="D474" s="147"/>
      <c r="E474" s="147"/>
      <c r="F474" s="148"/>
      <c r="G474" s="519"/>
      <c r="H474" s="148"/>
      <c r="I474" s="520"/>
      <c r="J474" s="521"/>
      <c r="K474" s="522"/>
      <c r="L474" s="520"/>
      <c r="M474" s="522"/>
      <c r="N474" s="156"/>
      <c r="O474" s="156"/>
      <c r="P474" s="520"/>
      <c r="Q474" s="520"/>
      <c r="R474" s="520"/>
      <c r="S474" s="520"/>
      <c r="T474" s="523"/>
      <c r="U474" s="507"/>
    </row>
    <row r="475" spans="1:21" ht="24.6" customHeight="1" thickBot="1" x14ac:dyDescent="0.3">
      <c r="A475" s="654"/>
      <c r="C475" s="655"/>
      <c r="D475" s="656"/>
      <c r="E475" s="484" t="s">
        <v>379</v>
      </c>
      <c r="F475" s="485">
        <f>COUNTA(F465:F474)</f>
        <v>0</v>
      </c>
      <c r="G475" s="486">
        <f>COUNTA(G465:G474)</f>
        <v>0</v>
      </c>
      <c r="H475" s="655"/>
      <c r="I475" s="501"/>
      <c r="J475" s="657"/>
      <c r="K475" s="658"/>
      <c r="L475" s="1096" t="s">
        <v>655</v>
      </c>
      <c r="M475" s="1097"/>
      <c r="N475" s="659">
        <f>SUM(N465:N474)</f>
        <v>0</v>
      </c>
      <c r="O475" s="660">
        <f>SUM(O465:O474)</f>
        <v>0</v>
      </c>
      <c r="P475" s="501"/>
      <c r="R475" s="128"/>
      <c r="S475" s="132"/>
      <c r="T475" s="603"/>
      <c r="U475" s="527"/>
    </row>
    <row r="476" spans="1:21" ht="24.6" customHeight="1" x14ac:dyDescent="0.25">
      <c r="A476" s="149"/>
      <c r="B476" s="128"/>
      <c r="C476" s="128"/>
      <c r="D476" s="128"/>
      <c r="H476" s="524"/>
      <c r="I476" s="524"/>
      <c r="J476" s="525"/>
      <c r="K476" s="524"/>
      <c r="L476" s="1098" t="s">
        <v>656</v>
      </c>
      <c r="M476" s="1099"/>
      <c r="N476" s="661">
        <f>SUMIF(M465:M474,"&lt;=31/12/2025",N465:N474)</f>
        <v>0</v>
      </c>
      <c r="O476" s="662">
        <f>SUMIF(M465:M474,"&lt;=31/12/2025",O465:O474)</f>
        <v>0</v>
      </c>
      <c r="P476" s="128"/>
      <c r="R476" s="128"/>
      <c r="S476" s="132"/>
      <c r="T476" s="603"/>
      <c r="U476" s="527"/>
    </row>
    <row r="477" spans="1:21" ht="24.6" customHeight="1" thickBot="1" x14ac:dyDescent="0.3">
      <c r="A477" s="149"/>
      <c r="L477" s="1100" t="s">
        <v>659</v>
      </c>
      <c r="M477" s="1101"/>
      <c r="N477" s="663">
        <f>SUMIF(M465:M474,"&gt;31/12/2025",N465:N474)</f>
        <v>0</v>
      </c>
      <c r="O477" s="664">
        <f>SUMIF(M465:M474,"&gt;31/12/2025",O465:O474)</f>
        <v>0</v>
      </c>
      <c r="R477" s="128"/>
      <c r="S477" s="132"/>
      <c r="T477" s="603"/>
      <c r="U477" s="527"/>
    </row>
    <row r="478" spans="1:21" ht="15.75" thickBot="1" x14ac:dyDescent="0.3">
      <c r="A478" s="528"/>
      <c r="B478" s="529"/>
      <c r="C478" s="455"/>
      <c r="D478" s="455"/>
      <c r="E478" s="455"/>
      <c r="F478" s="529"/>
      <c r="G478" s="455"/>
      <c r="H478" s="455"/>
      <c r="I478" s="529"/>
      <c r="J478" s="529"/>
      <c r="K478" s="455"/>
      <c r="L478" s="455"/>
      <c r="M478" s="455"/>
      <c r="N478" s="455"/>
      <c r="O478" s="455"/>
      <c r="P478" s="455"/>
      <c r="Q478" s="455"/>
      <c r="R478" s="455"/>
      <c r="S478" s="530"/>
      <c r="T478" s="455"/>
      <c r="U478" s="531"/>
    </row>
    <row r="479" spans="1:21" ht="15.75" thickBot="1" x14ac:dyDescent="0.3">
      <c r="A479" s="502"/>
      <c r="B479" s="503"/>
      <c r="C479" s="504"/>
      <c r="D479" s="504"/>
      <c r="E479" s="504"/>
      <c r="F479" s="503"/>
      <c r="G479" s="504"/>
      <c r="H479" s="504"/>
      <c r="I479" s="503"/>
      <c r="J479" s="503"/>
      <c r="K479" s="504"/>
      <c r="L479" s="504"/>
      <c r="M479" s="504"/>
      <c r="N479" s="504"/>
      <c r="O479" s="504"/>
      <c r="P479" s="504"/>
      <c r="Q479" s="504"/>
      <c r="R479" s="504"/>
      <c r="S479" s="504"/>
      <c r="T479" s="504"/>
      <c r="U479" s="505"/>
    </row>
    <row r="480" spans="1:21" ht="31.5" customHeight="1" thickBot="1" x14ac:dyDescent="0.3">
      <c r="A480" s="185" t="s">
        <v>9</v>
      </c>
      <c r="B480" s="1116" t="s">
        <v>113</v>
      </c>
      <c r="C480" s="1117"/>
      <c r="E480" s="1285" t="s">
        <v>342</v>
      </c>
      <c r="F480" s="1286"/>
      <c r="G480" s="1120">
        <f>VLOOKUP(B480,'Urbano.Piano inv. forn'!$D$173:$AB$202,3,FALSE)</f>
        <v>0</v>
      </c>
      <c r="H480" s="1121"/>
      <c r="I480" s="115"/>
      <c r="J480" s="1285" t="s">
        <v>343</v>
      </c>
      <c r="K480" s="1286"/>
      <c r="L480" s="1120">
        <f>VLOOKUP(B480,'Urbano.Piano inv. forn'!$D$173:$H$202,4,FALSE)</f>
        <v>0</v>
      </c>
      <c r="M480" s="1121"/>
      <c r="O480" s="194" t="s">
        <v>344</v>
      </c>
      <c r="P480" s="506"/>
      <c r="R480" s="193" t="s">
        <v>345</v>
      </c>
      <c r="S480" s="1108"/>
      <c r="T480" s="1109"/>
      <c r="U480" s="507"/>
    </row>
    <row r="481" spans="1:22" ht="15.75" thickBot="1" x14ac:dyDescent="0.3">
      <c r="A481" s="149"/>
      <c r="B481" s="129"/>
      <c r="C481" s="129"/>
      <c r="E481" s="130"/>
      <c r="F481" s="130"/>
      <c r="G481" s="131"/>
      <c r="H481" s="131"/>
      <c r="I481" s="115"/>
      <c r="J481" s="130"/>
      <c r="K481" s="130"/>
      <c r="L481" s="131"/>
      <c r="M481" s="131"/>
      <c r="O481" s="132"/>
      <c r="R481" s="128"/>
      <c r="S481" s="501"/>
      <c r="U481" s="150"/>
    </row>
    <row r="482" spans="1:22" ht="33.75" customHeight="1" thickBot="1" x14ac:dyDescent="0.3">
      <c r="A482" s="1277" t="s">
        <v>346</v>
      </c>
      <c r="B482" s="1278"/>
      <c r="C482" s="1278"/>
      <c r="D482" s="1287"/>
      <c r="E482" s="1105">
        <f>VLOOKUP(B480,'Urbano.Piano inv. forn'!$D$173:$V$202,17,FALSE)</f>
        <v>0</v>
      </c>
      <c r="F482" s="1106"/>
      <c r="G482" s="1106"/>
      <c r="H482" s="1107"/>
      <c r="I482" s="115"/>
      <c r="J482" s="1277" t="s">
        <v>60</v>
      </c>
      <c r="K482" s="1278"/>
      <c r="L482" s="1105">
        <f>VLOOKUP(B480,'Urbano.Piano inv. forn'!$D$173:$V$202,19,FALSE)</f>
        <v>0</v>
      </c>
      <c r="M482" s="1107"/>
      <c r="N482" s="146"/>
      <c r="O482" s="673" t="s">
        <v>347</v>
      </c>
      <c r="P482" s="151">
        <f>L482+E482</f>
        <v>0</v>
      </c>
      <c r="R482" s="193" t="s">
        <v>348</v>
      </c>
      <c r="S482" s="1108"/>
      <c r="T482" s="1109"/>
      <c r="U482" s="150"/>
      <c r="V482" s="501"/>
    </row>
    <row r="483" spans="1:22" ht="15.75" thickBot="1" x14ac:dyDescent="0.3">
      <c r="A483" s="152"/>
      <c r="B483" s="153"/>
      <c r="C483" s="153"/>
      <c r="D483" s="153"/>
      <c r="E483" s="154"/>
      <c r="F483" s="154"/>
      <c r="G483" s="154"/>
      <c r="H483" s="154"/>
      <c r="I483" s="115"/>
      <c r="J483" s="130"/>
      <c r="K483" s="130"/>
      <c r="L483" s="154"/>
      <c r="M483" s="154"/>
      <c r="N483" s="146"/>
      <c r="O483" s="128"/>
      <c r="P483" s="146"/>
      <c r="R483" s="128"/>
      <c r="S483" s="129"/>
      <c r="T483" s="129"/>
      <c r="U483" s="507"/>
    </row>
    <row r="484" spans="1:22" ht="60" x14ac:dyDescent="0.25">
      <c r="A484" s="1279" t="s">
        <v>349</v>
      </c>
      <c r="B484" s="1281" t="s">
        <v>350</v>
      </c>
      <c r="C484" s="1281" t="s">
        <v>351</v>
      </c>
      <c r="D484" s="186" t="s">
        <v>352</v>
      </c>
      <c r="E484" s="187" t="s">
        <v>353</v>
      </c>
      <c r="F484" s="186" t="s">
        <v>354</v>
      </c>
      <c r="G484" s="186" t="s">
        <v>355</v>
      </c>
      <c r="H484" s="188" t="s">
        <v>312</v>
      </c>
      <c r="I484" s="188" t="s">
        <v>356</v>
      </c>
      <c r="J484" s="188" t="s">
        <v>357</v>
      </c>
      <c r="K484" s="188" t="s">
        <v>358</v>
      </c>
      <c r="L484" s="188" t="s">
        <v>359</v>
      </c>
      <c r="M484" s="188" t="s">
        <v>360</v>
      </c>
      <c r="N484" s="188" t="s">
        <v>361</v>
      </c>
      <c r="O484" s="188" t="s">
        <v>362</v>
      </c>
      <c r="P484" s="188" t="s">
        <v>363</v>
      </c>
      <c r="Q484" s="188" t="s">
        <v>364</v>
      </c>
      <c r="R484" s="188" t="s">
        <v>365</v>
      </c>
      <c r="S484" s="188" t="s">
        <v>366</v>
      </c>
      <c r="T484" s="1288" t="s">
        <v>367</v>
      </c>
      <c r="U484" s="508"/>
    </row>
    <row r="485" spans="1:22" ht="24.75" thickBot="1" x14ac:dyDescent="0.3">
      <c r="A485" s="1280"/>
      <c r="B485" s="1282"/>
      <c r="C485" s="1282"/>
      <c r="D485" s="189" t="s">
        <v>368</v>
      </c>
      <c r="E485" s="189" t="s">
        <v>369</v>
      </c>
      <c r="F485" s="189" t="s">
        <v>370</v>
      </c>
      <c r="G485" s="189" t="s">
        <v>370</v>
      </c>
      <c r="H485" s="189" t="s">
        <v>395</v>
      </c>
      <c r="I485" s="189" t="s">
        <v>397</v>
      </c>
      <c r="J485" s="189" t="s">
        <v>371</v>
      </c>
      <c r="K485" s="189" t="s">
        <v>372</v>
      </c>
      <c r="L485" s="189" t="s">
        <v>373</v>
      </c>
      <c r="M485" s="189" t="s">
        <v>372</v>
      </c>
      <c r="N485" s="189" t="s">
        <v>374</v>
      </c>
      <c r="O485" s="189" t="s">
        <v>341</v>
      </c>
      <c r="P485" s="189" t="s">
        <v>375</v>
      </c>
      <c r="Q485" s="189" t="s">
        <v>376</v>
      </c>
      <c r="R485" s="189" t="s">
        <v>377</v>
      </c>
      <c r="S485" s="189" t="s">
        <v>377</v>
      </c>
      <c r="T485" s="1289"/>
      <c r="U485" s="508"/>
    </row>
    <row r="486" spans="1:22" x14ac:dyDescent="0.25">
      <c r="A486" s="1283" t="str">
        <f>B480</f>
        <v>urb.d.3</v>
      </c>
      <c r="B486" s="190">
        <v>1</v>
      </c>
      <c r="C486" s="208"/>
      <c r="D486" s="134"/>
      <c r="E486" s="134"/>
      <c r="F486" s="208"/>
      <c r="G486" s="510"/>
      <c r="H486" s="135"/>
      <c r="I486" s="511"/>
      <c r="J486" s="512"/>
      <c r="K486" s="513"/>
      <c r="L486" s="511"/>
      <c r="M486" s="513"/>
      <c r="N486" s="164"/>
      <c r="O486" s="164"/>
      <c r="P486" s="511"/>
      <c r="Q486" s="511"/>
      <c r="R486" s="511"/>
      <c r="S486" s="511"/>
      <c r="T486" s="514"/>
      <c r="U486" s="507"/>
    </row>
    <row r="487" spans="1:22" x14ac:dyDescent="0.25">
      <c r="A487" s="1283"/>
      <c r="B487" s="191">
        <v>2</v>
      </c>
      <c r="C487" s="133"/>
      <c r="D487" s="127"/>
      <c r="E487" s="127"/>
      <c r="F487" s="133"/>
      <c r="G487" s="515"/>
      <c r="H487" s="133"/>
      <c r="I487" s="495"/>
      <c r="J487" s="516"/>
      <c r="K487" s="517"/>
      <c r="L487" s="495"/>
      <c r="M487" s="517"/>
      <c r="N487" s="155"/>
      <c r="O487" s="155"/>
      <c r="P487" s="495"/>
      <c r="Q487" s="495" t="s">
        <v>378</v>
      </c>
      <c r="R487" s="495"/>
      <c r="S487" s="495"/>
      <c r="T487" s="518"/>
      <c r="U487" s="507"/>
    </row>
    <row r="488" spans="1:22" x14ac:dyDescent="0.25">
      <c r="A488" s="1283"/>
      <c r="B488" s="191">
        <v>3</v>
      </c>
      <c r="C488" s="133"/>
      <c r="D488" s="127"/>
      <c r="E488" s="127"/>
      <c r="F488" s="133"/>
      <c r="G488" s="515"/>
      <c r="H488" s="133"/>
      <c r="I488" s="495"/>
      <c r="J488" s="516"/>
      <c r="K488" s="517"/>
      <c r="L488" s="495"/>
      <c r="M488" s="517"/>
      <c r="N488" s="155"/>
      <c r="O488" s="155"/>
      <c r="P488" s="495"/>
      <c r="Q488" s="495"/>
      <c r="R488" s="495"/>
      <c r="S488" s="495"/>
      <c r="T488" s="518"/>
      <c r="U488" s="507"/>
    </row>
    <row r="489" spans="1:22" x14ac:dyDescent="0.25">
      <c r="A489" s="1283"/>
      <c r="B489" s="191">
        <v>4</v>
      </c>
      <c r="C489" s="133"/>
      <c r="D489" s="127"/>
      <c r="E489" s="127"/>
      <c r="F489" s="133"/>
      <c r="G489" s="515"/>
      <c r="H489" s="133"/>
      <c r="I489" s="495"/>
      <c r="J489" s="516"/>
      <c r="K489" s="517"/>
      <c r="L489" s="495"/>
      <c r="M489" s="517"/>
      <c r="N489" s="155"/>
      <c r="O489" s="155"/>
      <c r="P489" s="495"/>
      <c r="Q489" s="495"/>
      <c r="R489" s="495"/>
      <c r="S489" s="495"/>
      <c r="T489" s="518"/>
      <c r="U489" s="507"/>
    </row>
    <row r="490" spans="1:22" x14ac:dyDescent="0.25">
      <c r="A490" s="1283"/>
      <c r="B490" s="191">
        <v>5</v>
      </c>
      <c r="C490" s="133"/>
      <c r="D490" s="127"/>
      <c r="E490" s="127"/>
      <c r="F490" s="133"/>
      <c r="G490" s="515"/>
      <c r="H490" s="133"/>
      <c r="I490" s="495"/>
      <c r="J490" s="516"/>
      <c r="K490" s="517"/>
      <c r="L490" s="495"/>
      <c r="M490" s="517"/>
      <c r="N490" s="155"/>
      <c r="O490" s="155"/>
      <c r="P490" s="495"/>
      <c r="Q490" s="495"/>
      <c r="R490" s="495"/>
      <c r="S490" s="495"/>
      <c r="T490" s="518"/>
      <c r="U490" s="507"/>
    </row>
    <row r="491" spans="1:22" x14ac:dyDescent="0.25">
      <c r="A491" s="1283"/>
      <c r="B491" s="191">
        <v>6</v>
      </c>
      <c r="C491" s="133"/>
      <c r="D491" s="127"/>
      <c r="E491" s="127"/>
      <c r="F491" s="133"/>
      <c r="G491" s="515"/>
      <c r="H491" s="133"/>
      <c r="I491" s="495"/>
      <c r="J491" s="516"/>
      <c r="K491" s="517"/>
      <c r="L491" s="495"/>
      <c r="M491" s="517"/>
      <c r="N491" s="155"/>
      <c r="O491" s="155"/>
      <c r="P491" s="495"/>
      <c r="Q491" s="495"/>
      <c r="R491" s="495"/>
      <c r="S491" s="495"/>
      <c r="T491" s="518"/>
      <c r="U491" s="507"/>
    </row>
    <row r="492" spans="1:22" x14ac:dyDescent="0.25">
      <c r="A492" s="1283"/>
      <c r="B492" s="191">
        <v>7</v>
      </c>
      <c r="C492" s="133"/>
      <c r="D492" s="127"/>
      <c r="E492" s="127"/>
      <c r="F492" s="133"/>
      <c r="G492" s="515"/>
      <c r="H492" s="133"/>
      <c r="I492" s="495"/>
      <c r="J492" s="516"/>
      <c r="K492" s="517"/>
      <c r="L492" s="495"/>
      <c r="M492" s="517"/>
      <c r="N492" s="155"/>
      <c r="O492" s="155"/>
      <c r="P492" s="495"/>
      <c r="Q492" s="495"/>
      <c r="R492" s="495"/>
      <c r="S492" s="495"/>
      <c r="T492" s="518"/>
      <c r="U492" s="507"/>
    </row>
    <row r="493" spans="1:22" x14ac:dyDescent="0.25">
      <c r="A493" s="1283"/>
      <c r="B493" s="191">
        <v>8</v>
      </c>
      <c r="C493" s="133"/>
      <c r="D493" s="127"/>
      <c r="E493" s="127"/>
      <c r="F493" s="133"/>
      <c r="G493" s="515"/>
      <c r="H493" s="133"/>
      <c r="I493" s="495"/>
      <c r="J493" s="516"/>
      <c r="K493" s="517"/>
      <c r="L493" s="495"/>
      <c r="M493" s="517"/>
      <c r="N493" s="155"/>
      <c r="O493" s="155"/>
      <c r="P493" s="495"/>
      <c r="Q493" s="495"/>
      <c r="R493" s="495"/>
      <c r="S493" s="495"/>
      <c r="T493" s="518"/>
      <c r="U493" s="507"/>
    </row>
    <row r="494" spans="1:22" x14ac:dyDescent="0.25">
      <c r="A494" s="1283"/>
      <c r="B494" s="191">
        <v>9</v>
      </c>
      <c r="C494" s="133"/>
      <c r="D494" s="127"/>
      <c r="E494" s="127"/>
      <c r="F494" s="133"/>
      <c r="G494" s="515"/>
      <c r="H494" s="133"/>
      <c r="I494" s="495"/>
      <c r="J494" s="516"/>
      <c r="K494" s="517"/>
      <c r="L494" s="495"/>
      <c r="M494" s="517"/>
      <c r="N494" s="155"/>
      <c r="O494" s="155"/>
      <c r="P494" s="495"/>
      <c r="Q494" s="495"/>
      <c r="R494" s="495"/>
      <c r="S494" s="495"/>
      <c r="T494" s="518"/>
      <c r="U494" s="507"/>
    </row>
    <row r="495" spans="1:22" ht="15.75" thickBot="1" x14ac:dyDescent="0.3">
      <c r="A495" s="1284"/>
      <c r="B495" s="192">
        <v>10</v>
      </c>
      <c r="C495" s="148"/>
      <c r="D495" s="147"/>
      <c r="E495" s="147"/>
      <c r="F495" s="148"/>
      <c r="G495" s="519"/>
      <c r="H495" s="148"/>
      <c r="I495" s="520"/>
      <c r="J495" s="521"/>
      <c r="K495" s="522"/>
      <c r="L495" s="520"/>
      <c r="M495" s="522"/>
      <c r="N495" s="156"/>
      <c r="O495" s="156"/>
      <c r="P495" s="520"/>
      <c r="Q495" s="520"/>
      <c r="R495" s="520"/>
      <c r="S495" s="520"/>
      <c r="T495" s="523"/>
      <c r="U495" s="507"/>
    </row>
    <row r="496" spans="1:22" ht="24.6" customHeight="1" thickBot="1" x14ac:dyDescent="0.3">
      <c r="A496" s="654"/>
      <c r="C496" s="655"/>
      <c r="D496" s="656"/>
      <c r="E496" s="484" t="s">
        <v>379</v>
      </c>
      <c r="F496" s="485">
        <f>COUNTA(F486:F495)</f>
        <v>0</v>
      </c>
      <c r="G496" s="486">
        <f>COUNTA(G486:G495)</f>
        <v>0</v>
      </c>
      <c r="H496" s="655"/>
      <c r="I496" s="501"/>
      <c r="J496" s="657"/>
      <c r="K496" s="658"/>
      <c r="L496" s="1096" t="s">
        <v>655</v>
      </c>
      <c r="M496" s="1097"/>
      <c r="N496" s="659">
        <f>SUM(N486:N495)</f>
        <v>0</v>
      </c>
      <c r="O496" s="660">
        <f>SUM(O486:O495)</f>
        <v>0</v>
      </c>
      <c r="P496" s="501"/>
      <c r="R496" s="128"/>
      <c r="S496" s="132"/>
      <c r="T496" s="603"/>
      <c r="U496" s="527"/>
    </row>
    <row r="497" spans="1:22" ht="24.6" customHeight="1" x14ac:dyDescent="0.25">
      <c r="A497" s="149"/>
      <c r="B497" s="128"/>
      <c r="C497" s="128"/>
      <c r="D497" s="128"/>
      <c r="H497" s="524"/>
      <c r="I497" s="524"/>
      <c r="J497" s="525"/>
      <c r="K497" s="524"/>
      <c r="L497" s="1098" t="s">
        <v>656</v>
      </c>
      <c r="M497" s="1099"/>
      <c r="N497" s="661">
        <f>SUMIF(M486:M495,"&lt;=31/12/2025",N486:N495)</f>
        <v>0</v>
      </c>
      <c r="O497" s="662">
        <f>SUMIF(M486:M495,"&lt;=31/12/2025",O486:O495)</f>
        <v>0</v>
      </c>
      <c r="P497" s="128"/>
      <c r="R497" s="128"/>
      <c r="S497" s="132"/>
      <c r="T497" s="603"/>
      <c r="U497" s="527"/>
    </row>
    <row r="498" spans="1:22" ht="24.6" customHeight="1" thickBot="1" x14ac:dyDescent="0.3">
      <c r="A498" s="149"/>
      <c r="L498" s="1100" t="s">
        <v>659</v>
      </c>
      <c r="M498" s="1101"/>
      <c r="N498" s="663">
        <f>SUMIF(M486:M495,"&gt;31/12/2025",N486:N495)</f>
        <v>0</v>
      </c>
      <c r="O498" s="664">
        <f>SUMIF(M486:M495,"&gt;31/12/2025",O486:O495)</f>
        <v>0</v>
      </c>
      <c r="R498" s="128"/>
      <c r="S498" s="132"/>
      <c r="T498" s="603"/>
      <c r="U498" s="527"/>
    </row>
    <row r="499" spans="1:22" ht="15.75" thickBot="1" x14ac:dyDescent="0.3">
      <c r="A499" s="528"/>
      <c r="B499" s="529"/>
      <c r="C499" s="455"/>
      <c r="D499" s="455"/>
      <c r="E499" s="455"/>
      <c r="F499" s="529"/>
      <c r="G499" s="455"/>
      <c r="H499" s="455"/>
      <c r="I499" s="529"/>
      <c r="J499" s="529"/>
      <c r="K499" s="455"/>
      <c r="L499" s="455"/>
      <c r="M499" s="455"/>
      <c r="N499" s="455"/>
      <c r="O499" s="455"/>
      <c r="P499" s="455"/>
      <c r="Q499" s="455"/>
      <c r="R499" s="455"/>
      <c r="S499" s="530"/>
      <c r="T499" s="455"/>
      <c r="U499" s="531"/>
    </row>
    <row r="500" spans="1:22" ht="15.75" thickBot="1" x14ac:dyDescent="0.3">
      <c r="A500" s="502"/>
      <c r="B500" s="503"/>
      <c r="C500" s="504"/>
      <c r="D500" s="504"/>
      <c r="E500" s="504"/>
      <c r="F500" s="503"/>
      <c r="G500" s="504"/>
      <c r="H500" s="504"/>
      <c r="I500" s="503"/>
      <c r="J500" s="503"/>
      <c r="K500" s="504"/>
      <c r="L500" s="504"/>
      <c r="M500" s="504"/>
      <c r="N500" s="504"/>
      <c r="O500" s="504"/>
      <c r="P500" s="504"/>
      <c r="Q500" s="504"/>
      <c r="R500" s="504"/>
      <c r="S500" s="504"/>
      <c r="T500" s="504"/>
      <c r="U500" s="505"/>
    </row>
    <row r="501" spans="1:22" ht="28.5" customHeight="1" thickBot="1" x14ac:dyDescent="0.3">
      <c r="A501" s="185" t="s">
        <v>9</v>
      </c>
      <c r="B501" s="1116" t="s">
        <v>113</v>
      </c>
      <c r="C501" s="1117"/>
      <c r="E501" s="1285" t="s">
        <v>342</v>
      </c>
      <c r="F501" s="1286"/>
      <c r="G501" s="1120">
        <f>VLOOKUP(B501,'Urbano.Piano inv. forn'!$D$173:$AB$202,3,FALSE)</f>
        <v>0</v>
      </c>
      <c r="H501" s="1121"/>
      <c r="I501" s="115"/>
      <c r="J501" s="1285" t="s">
        <v>343</v>
      </c>
      <c r="K501" s="1286"/>
      <c r="L501" s="1120">
        <f>VLOOKUP(B501,'Urbano.Piano inv. forn'!$D$173:$H$202,4,FALSE)</f>
        <v>0</v>
      </c>
      <c r="M501" s="1121"/>
      <c r="O501" s="194" t="s">
        <v>344</v>
      </c>
      <c r="P501" s="506"/>
      <c r="R501" s="193" t="s">
        <v>345</v>
      </c>
      <c r="S501" s="1108"/>
      <c r="T501" s="1109"/>
      <c r="U501" s="507"/>
    </row>
    <row r="502" spans="1:22" ht="15.75" thickBot="1" x14ac:dyDescent="0.3">
      <c r="A502" s="149"/>
      <c r="B502" s="129"/>
      <c r="C502" s="129"/>
      <c r="E502" s="130"/>
      <c r="F502" s="130"/>
      <c r="G502" s="131"/>
      <c r="H502" s="131"/>
      <c r="I502" s="115"/>
      <c r="J502" s="130"/>
      <c r="K502" s="130"/>
      <c r="L502" s="131"/>
      <c r="M502" s="131"/>
      <c r="O502" s="132"/>
      <c r="R502" s="128"/>
      <c r="S502" s="501"/>
      <c r="U502" s="150"/>
    </row>
    <row r="503" spans="1:22" ht="33.75" customHeight="1" thickBot="1" x14ac:dyDescent="0.3">
      <c r="A503" s="1277" t="s">
        <v>346</v>
      </c>
      <c r="B503" s="1278"/>
      <c r="C503" s="1278"/>
      <c r="D503" s="1287"/>
      <c r="E503" s="1105">
        <f>VLOOKUP(B501,'Urbano.Piano inv. forn'!$D$173:$V$202,17,FALSE)</f>
        <v>0</v>
      </c>
      <c r="F503" s="1106"/>
      <c r="G503" s="1106"/>
      <c r="H503" s="1107"/>
      <c r="I503" s="115"/>
      <c r="J503" s="1277" t="s">
        <v>60</v>
      </c>
      <c r="K503" s="1278"/>
      <c r="L503" s="1105">
        <f>VLOOKUP(B501,'Urbano.Piano inv. forn'!$D$173:$V$202,19,FALSE)</f>
        <v>0</v>
      </c>
      <c r="M503" s="1107"/>
      <c r="N503" s="146"/>
      <c r="O503" s="673" t="s">
        <v>347</v>
      </c>
      <c r="P503" s="151">
        <f>L503+E503</f>
        <v>0</v>
      </c>
      <c r="R503" s="193" t="s">
        <v>348</v>
      </c>
      <c r="S503" s="1108"/>
      <c r="T503" s="1109"/>
      <c r="U503" s="150"/>
      <c r="V503" s="501"/>
    </row>
    <row r="504" spans="1:22" ht="15.75" thickBot="1" x14ac:dyDescent="0.3">
      <c r="A504" s="152"/>
      <c r="B504" s="153"/>
      <c r="C504" s="153"/>
      <c r="D504" s="153"/>
      <c r="E504" s="154"/>
      <c r="F504" s="154"/>
      <c r="G504" s="154"/>
      <c r="H504" s="154"/>
      <c r="I504" s="115"/>
      <c r="J504" s="130"/>
      <c r="K504" s="130"/>
      <c r="L504" s="154"/>
      <c r="M504" s="154"/>
      <c r="N504" s="146"/>
      <c r="O504" s="128"/>
      <c r="P504" s="146"/>
      <c r="R504" s="128"/>
      <c r="S504" s="129"/>
      <c r="T504" s="129"/>
      <c r="U504" s="507"/>
    </row>
    <row r="505" spans="1:22" ht="60" x14ac:dyDescent="0.25">
      <c r="A505" s="1279" t="s">
        <v>349</v>
      </c>
      <c r="B505" s="1281" t="s">
        <v>350</v>
      </c>
      <c r="C505" s="1281" t="s">
        <v>351</v>
      </c>
      <c r="D505" s="186" t="s">
        <v>352</v>
      </c>
      <c r="E505" s="187" t="s">
        <v>353</v>
      </c>
      <c r="F505" s="186" t="s">
        <v>354</v>
      </c>
      <c r="G505" s="186" t="s">
        <v>355</v>
      </c>
      <c r="H505" s="188" t="s">
        <v>312</v>
      </c>
      <c r="I505" s="188" t="s">
        <v>356</v>
      </c>
      <c r="J505" s="188" t="s">
        <v>357</v>
      </c>
      <c r="K505" s="188" t="s">
        <v>358</v>
      </c>
      <c r="L505" s="188" t="s">
        <v>359</v>
      </c>
      <c r="M505" s="188" t="s">
        <v>360</v>
      </c>
      <c r="N505" s="188" t="s">
        <v>361</v>
      </c>
      <c r="O505" s="188" t="s">
        <v>362</v>
      </c>
      <c r="P505" s="188" t="s">
        <v>363</v>
      </c>
      <c r="Q505" s="188" t="s">
        <v>364</v>
      </c>
      <c r="R505" s="188" t="s">
        <v>365</v>
      </c>
      <c r="S505" s="188" t="s">
        <v>366</v>
      </c>
      <c r="T505" s="1288" t="s">
        <v>367</v>
      </c>
      <c r="U505" s="508"/>
    </row>
    <row r="506" spans="1:22" ht="24.75" thickBot="1" x14ac:dyDescent="0.3">
      <c r="A506" s="1280"/>
      <c r="B506" s="1282"/>
      <c r="C506" s="1282"/>
      <c r="D506" s="189" t="s">
        <v>368</v>
      </c>
      <c r="E506" s="189" t="s">
        <v>369</v>
      </c>
      <c r="F506" s="189" t="s">
        <v>370</v>
      </c>
      <c r="G506" s="189" t="s">
        <v>370</v>
      </c>
      <c r="H506" s="189" t="s">
        <v>395</v>
      </c>
      <c r="I506" s="189" t="s">
        <v>397</v>
      </c>
      <c r="J506" s="189" t="s">
        <v>371</v>
      </c>
      <c r="K506" s="189" t="s">
        <v>372</v>
      </c>
      <c r="L506" s="189" t="s">
        <v>373</v>
      </c>
      <c r="M506" s="189" t="s">
        <v>372</v>
      </c>
      <c r="N506" s="189" t="s">
        <v>374</v>
      </c>
      <c r="O506" s="189" t="s">
        <v>341</v>
      </c>
      <c r="P506" s="189" t="s">
        <v>375</v>
      </c>
      <c r="Q506" s="189" t="s">
        <v>376</v>
      </c>
      <c r="R506" s="189" t="s">
        <v>377</v>
      </c>
      <c r="S506" s="189" t="s">
        <v>377</v>
      </c>
      <c r="T506" s="1289"/>
      <c r="U506" s="508"/>
    </row>
    <row r="507" spans="1:22" x14ac:dyDescent="0.25">
      <c r="A507" s="1283" t="str">
        <f>B501</f>
        <v>urb.d.3</v>
      </c>
      <c r="B507" s="190">
        <v>1</v>
      </c>
      <c r="C507" s="208"/>
      <c r="D507" s="134"/>
      <c r="E507" s="134"/>
      <c r="F507" s="208"/>
      <c r="G507" s="510"/>
      <c r="H507" s="135"/>
      <c r="I507" s="511"/>
      <c r="J507" s="512"/>
      <c r="K507" s="513"/>
      <c r="L507" s="511"/>
      <c r="M507" s="513"/>
      <c r="N507" s="164"/>
      <c r="O507" s="164"/>
      <c r="P507" s="511"/>
      <c r="Q507" s="511"/>
      <c r="R507" s="511"/>
      <c r="S507" s="511"/>
      <c r="T507" s="514"/>
      <c r="U507" s="507"/>
    </row>
    <row r="508" spans="1:22" x14ac:dyDescent="0.25">
      <c r="A508" s="1283"/>
      <c r="B508" s="191">
        <v>2</v>
      </c>
      <c r="C508" s="133"/>
      <c r="D508" s="127"/>
      <c r="E508" s="127"/>
      <c r="F508" s="133"/>
      <c r="G508" s="515"/>
      <c r="H508" s="133"/>
      <c r="I508" s="495"/>
      <c r="J508" s="516"/>
      <c r="K508" s="517"/>
      <c r="L508" s="495"/>
      <c r="M508" s="517"/>
      <c r="N508" s="155"/>
      <c r="O508" s="155"/>
      <c r="P508" s="495"/>
      <c r="Q508" s="495" t="s">
        <v>378</v>
      </c>
      <c r="R508" s="495"/>
      <c r="S508" s="495"/>
      <c r="T508" s="518"/>
      <c r="U508" s="507"/>
    </row>
    <row r="509" spans="1:22" x14ac:dyDescent="0.25">
      <c r="A509" s="1283"/>
      <c r="B509" s="191">
        <v>3</v>
      </c>
      <c r="C509" s="133"/>
      <c r="D509" s="127"/>
      <c r="E509" s="127"/>
      <c r="F509" s="133"/>
      <c r="G509" s="515"/>
      <c r="H509" s="133"/>
      <c r="I509" s="495"/>
      <c r="J509" s="516"/>
      <c r="K509" s="517"/>
      <c r="L509" s="495"/>
      <c r="M509" s="517"/>
      <c r="N509" s="155"/>
      <c r="O509" s="155"/>
      <c r="P509" s="495"/>
      <c r="Q509" s="495"/>
      <c r="R509" s="495"/>
      <c r="S509" s="495"/>
      <c r="T509" s="518"/>
      <c r="U509" s="507"/>
    </row>
    <row r="510" spans="1:22" x14ac:dyDescent="0.25">
      <c r="A510" s="1283"/>
      <c r="B510" s="191">
        <v>4</v>
      </c>
      <c r="C510" s="133"/>
      <c r="D510" s="127"/>
      <c r="E510" s="127"/>
      <c r="F510" s="133"/>
      <c r="G510" s="515"/>
      <c r="H510" s="133"/>
      <c r="I510" s="495"/>
      <c r="J510" s="516"/>
      <c r="K510" s="517"/>
      <c r="L510" s="495"/>
      <c r="M510" s="517"/>
      <c r="N510" s="155"/>
      <c r="O510" s="155"/>
      <c r="P510" s="495"/>
      <c r="Q510" s="495"/>
      <c r="R510" s="495"/>
      <c r="S510" s="495"/>
      <c r="T510" s="518"/>
      <c r="U510" s="507"/>
    </row>
    <row r="511" spans="1:22" x14ac:dyDescent="0.25">
      <c r="A511" s="1283"/>
      <c r="B511" s="191">
        <v>5</v>
      </c>
      <c r="C511" s="133"/>
      <c r="D511" s="127"/>
      <c r="E511" s="127"/>
      <c r="F511" s="133"/>
      <c r="G511" s="515"/>
      <c r="H511" s="133"/>
      <c r="I511" s="495"/>
      <c r="J511" s="516"/>
      <c r="K511" s="517"/>
      <c r="L511" s="495"/>
      <c r="M511" s="517"/>
      <c r="N511" s="155"/>
      <c r="O511" s="155"/>
      <c r="P511" s="495"/>
      <c r="Q511" s="495"/>
      <c r="R511" s="495"/>
      <c r="S511" s="495"/>
      <c r="T511" s="518"/>
      <c r="U511" s="507"/>
    </row>
    <row r="512" spans="1:22" x14ac:dyDescent="0.25">
      <c r="A512" s="1283"/>
      <c r="B512" s="191">
        <v>6</v>
      </c>
      <c r="C512" s="133"/>
      <c r="D512" s="127"/>
      <c r="E512" s="127"/>
      <c r="F512" s="133"/>
      <c r="G512" s="515"/>
      <c r="H512" s="133"/>
      <c r="I512" s="495"/>
      <c r="J512" s="516"/>
      <c r="K512" s="517"/>
      <c r="L512" s="495"/>
      <c r="M512" s="517"/>
      <c r="N512" s="155"/>
      <c r="O512" s="155"/>
      <c r="P512" s="495"/>
      <c r="Q512" s="495"/>
      <c r="R512" s="495"/>
      <c r="S512" s="495"/>
      <c r="T512" s="518"/>
      <c r="U512" s="507"/>
    </row>
    <row r="513" spans="1:22" x14ac:dyDescent="0.25">
      <c r="A513" s="1283"/>
      <c r="B513" s="191">
        <v>7</v>
      </c>
      <c r="C513" s="133"/>
      <c r="D513" s="127"/>
      <c r="E513" s="127"/>
      <c r="F513" s="133"/>
      <c r="G513" s="515"/>
      <c r="H513" s="133"/>
      <c r="I513" s="495"/>
      <c r="J513" s="516"/>
      <c r="K513" s="517"/>
      <c r="L513" s="495"/>
      <c r="M513" s="517"/>
      <c r="N513" s="155"/>
      <c r="O513" s="155"/>
      <c r="P513" s="495"/>
      <c r="Q513" s="495"/>
      <c r="R513" s="495"/>
      <c r="S513" s="495"/>
      <c r="T513" s="518"/>
      <c r="U513" s="507"/>
    </row>
    <row r="514" spans="1:22" x14ac:dyDescent="0.25">
      <c r="A514" s="1283"/>
      <c r="B514" s="191">
        <v>8</v>
      </c>
      <c r="C514" s="133"/>
      <c r="D514" s="127"/>
      <c r="E514" s="127"/>
      <c r="F514" s="133"/>
      <c r="G514" s="515"/>
      <c r="H514" s="133"/>
      <c r="I514" s="495"/>
      <c r="J514" s="516"/>
      <c r="K514" s="517"/>
      <c r="L514" s="495"/>
      <c r="M514" s="517"/>
      <c r="N514" s="155"/>
      <c r="O514" s="155"/>
      <c r="P514" s="495"/>
      <c r="Q514" s="495"/>
      <c r="R514" s="495"/>
      <c r="S514" s="495"/>
      <c r="T514" s="518"/>
      <c r="U514" s="507"/>
    </row>
    <row r="515" spans="1:22" x14ac:dyDescent="0.25">
      <c r="A515" s="1283"/>
      <c r="B515" s="191">
        <v>9</v>
      </c>
      <c r="C515" s="133"/>
      <c r="D515" s="127"/>
      <c r="E515" s="127"/>
      <c r="F515" s="133"/>
      <c r="G515" s="515"/>
      <c r="H515" s="133"/>
      <c r="I515" s="495"/>
      <c r="J515" s="516"/>
      <c r="K515" s="517"/>
      <c r="L515" s="495"/>
      <c r="M515" s="517"/>
      <c r="N515" s="155"/>
      <c r="O515" s="155"/>
      <c r="P515" s="495"/>
      <c r="Q515" s="495"/>
      <c r="R515" s="495"/>
      <c r="S515" s="495"/>
      <c r="T515" s="518"/>
      <c r="U515" s="507"/>
    </row>
    <row r="516" spans="1:22" ht="15.75" thickBot="1" x14ac:dyDescent="0.3">
      <c r="A516" s="1284"/>
      <c r="B516" s="192">
        <v>10</v>
      </c>
      <c r="C516" s="148"/>
      <c r="D516" s="147"/>
      <c r="E516" s="147"/>
      <c r="F516" s="148"/>
      <c r="G516" s="519"/>
      <c r="H516" s="148"/>
      <c r="I516" s="520"/>
      <c r="J516" s="521"/>
      <c r="K516" s="522"/>
      <c r="L516" s="520"/>
      <c r="M516" s="522"/>
      <c r="N516" s="156"/>
      <c r="O516" s="156"/>
      <c r="P516" s="520"/>
      <c r="Q516" s="520"/>
      <c r="R516" s="520"/>
      <c r="S516" s="520"/>
      <c r="T516" s="523"/>
      <c r="U516" s="507"/>
    </row>
    <row r="517" spans="1:22" ht="24.6" customHeight="1" thickBot="1" x14ac:dyDescent="0.3">
      <c r="A517" s="654"/>
      <c r="C517" s="655"/>
      <c r="D517" s="656"/>
      <c r="E517" s="484" t="s">
        <v>379</v>
      </c>
      <c r="F517" s="485">
        <f>COUNTA(F507:F516)</f>
        <v>0</v>
      </c>
      <c r="G517" s="486">
        <f>COUNTA(G507:G516)</f>
        <v>0</v>
      </c>
      <c r="H517" s="655"/>
      <c r="I517" s="501"/>
      <c r="J517" s="657"/>
      <c r="K517" s="658"/>
      <c r="L517" s="1096" t="s">
        <v>655</v>
      </c>
      <c r="M517" s="1097"/>
      <c r="N517" s="659">
        <f>SUM(N507:N516)</f>
        <v>0</v>
      </c>
      <c r="O517" s="660">
        <f>SUM(O507:O516)</f>
        <v>0</v>
      </c>
      <c r="P517" s="501"/>
      <c r="R517" s="128"/>
      <c r="S517" s="132"/>
      <c r="T517" s="603"/>
      <c r="U517" s="527"/>
    </row>
    <row r="518" spans="1:22" ht="24.6" customHeight="1" x14ac:dyDescent="0.25">
      <c r="A518" s="149"/>
      <c r="B518" s="128"/>
      <c r="C518" s="128"/>
      <c r="D518" s="128"/>
      <c r="H518" s="524"/>
      <c r="I518" s="524"/>
      <c r="J518" s="525"/>
      <c r="K518" s="524"/>
      <c r="L518" s="1098" t="s">
        <v>656</v>
      </c>
      <c r="M518" s="1099"/>
      <c r="N518" s="661">
        <f>SUMIF(M507:M516,"&lt;=31/12/2025",N507:N516)</f>
        <v>0</v>
      </c>
      <c r="O518" s="662">
        <f>SUMIF(M507:M516,"&lt;=31/12/2025",O507:O516)</f>
        <v>0</v>
      </c>
      <c r="P518" s="128"/>
      <c r="R518" s="128"/>
      <c r="S518" s="132"/>
      <c r="T518" s="603"/>
      <c r="U518" s="527"/>
    </row>
    <row r="519" spans="1:22" ht="24.6" customHeight="1" thickBot="1" x14ac:dyDescent="0.3">
      <c r="A519" s="149"/>
      <c r="L519" s="1100" t="s">
        <v>659</v>
      </c>
      <c r="M519" s="1101"/>
      <c r="N519" s="663">
        <f>SUMIF(M507:M516,"&gt;31/12/2025",N507:N516)</f>
        <v>0</v>
      </c>
      <c r="O519" s="664">
        <f>SUMIF(M507:M516,"&gt;31/12/2025",O507:O516)</f>
        <v>0</v>
      </c>
      <c r="R519" s="128"/>
      <c r="S519" s="132"/>
      <c r="T519" s="603"/>
      <c r="U519" s="527"/>
    </row>
    <row r="520" spans="1:22" ht="15.75" thickBot="1" x14ac:dyDescent="0.3">
      <c r="A520" s="528"/>
      <c r="B520" s="529"/>
      <c r="C520" s="455"/>
      <c r="D520" s="455"/>
      <c r="E520" s="455"/>
      <c r="F520" s="529"/>
      <c r="G520" s="455"/>
      <c r="H520" s="455"/>
      <c r="I520" s="529"/>
      <c r="J520" s="529"/>
      <c r="K520" s="455"/>
      <c r="L520" s="455"/>
      <c r="M520" s="455"/>
      <c r="N520" s="455"/>
      <c r="O520" s="455"/>
      <c r="P520" s="455"/>
      <c r="Q520" s="455"/>
      <c r="R520" s="455"/>
      <c r="S520" s="530"/>
      <c r="T520" s="455"/>
      <c r="U520" s="531"/>
    </row>
    <row r="521" spans="1:22" ht="15.75" thickBot="1" x14ac:dyDescent="0.3">
      <c r="A521" s="502"/>
      <c r="B521" s="503"/>
      <c r="C521" s="504"/>
      <c r="D521" s="504"/>
      <c r="E521" s="504"/>
      <c r="F521" s="503"/>
      <c r="G521" s="504"/>
      <c r="H521" s="504"/>
      <c r="I521" s="503"/>
      <c r="J521" s="503"/>
      <c r="K521" s="504"/>
      <c r="L521" s="504"/>
      <c r="M521" s="504"/>
      <c r="N521" s="504"/>
      <c r="O521" s="504"/>
      <c r="P521" s="504"/>
      <c r="Q521" s="504"/>
      <c r="R521" s="504"/>
      <c r="S521" s="504"/>
      <c r="T521" s="504"/>
      <c r="U521" s="505"/>
    </row>
    <row r="522" spans="1:22" ht="32.450000000000003" customHeight="1" thickBot="1" x14ac:dyDescent="0.3">
      <c r="A522" s="185" t="s">
        <v>9</v>
      </c>
      <c r="B522" s="1116" t="s">
        <v>113</v>
      </c>
      <c r="C522" s="1117"/>
      <c r="E522" s="1285" t="s">
        <v>342</v>
      </c>
      <c r="F522" s="1286"/>
      <c r="G522" s="1120">
        <f>VLOOKUP(B522,'Urbano.Piano inv. forn'!$D$173:$AB$202,3,FALSE)</f>
        <v>0</v>
      </c>
      <c r="H522" s="1121"/>
      <c r="I522" s="115"/>
      <c r="J522" s="1285" t="s">
        <v>343</v>
      </c>
      <c r="K522" s="1286"/>
      <c r="L522" s="1120">
        <f>VLOOKUP(B522,'Urbano.Piano inv. forn'!$D$173:$H$202,4,FALSE)</f>
        <v>0</v>
      </c>
      <c r="M522" s="1121"/>
      <c r="O522" s="194" t="s">
        <v>344</v>
      </c>
      <c r="P522" s="506"/>
      <c r="R522" s="193" t="s">
        <v>345</v>
      </c>
      <c r="S522" s="1108"/>
      <c r="T522" s="1109"/>
      <c r="U522" s="507"/>
    </row>
    <row r="523" spans="1:22" ht="15.75" thickBot="1" x14ac:dyDescent="0.3">
      <c r="A523" s="149"/>
      <c r="B523" s="129"/>
      <c r="C523" s="129"/>
      <c r="E523" s="130"/>
      <c r="F523" s="130"/>
      <c r="G523" s="131"/>
      <c r="H523" s="131"/>
      <c r="I523" s="115"/>
      <c r="J523" s="130"/>
      <c r="K523" s="130"/>
      <c r="L523" s="131"/>
      <c r="M523" s="131"/>
      <c r="O523" s="132"/>
      <c r="R523" s="128"/>
      <c r="S523" s="501"/>
      <c r="U523" s="150"/>
    </row>
    <row r="524" spans="1:22" ht="33.75" customHeight="1" thickBot="1" x14ac:dyDescent="0.3">
      <c r="A524" s="1277" t="s">
        <v>346</v>
      </c>
      <c r="B524" s="1278"/>
      <c r="C524" s="1278"/>
      <c r="D524" s="1287"/>
      <c r="E524" s="1105">
        <f>VLOOKUP(B522,'Urbano.Piano inv. forn'!$D$173:$V$202,17,FALSE)</f>
        <v>0</v>
      </c>
      <c r="F524" s="1106"/>
      <c r="G524" s="1106"/>
      <c r="H524" s="1107"/>
      <c r="I524" s="115"/>
      <c r="J524" s="1277" t="s">
        <v>60</v>
      </c>
      <c r="K524" s="1278"/>
      <c r="L524" s="1105">
        <f>VLOOKUP(B522,'Urbano.Piano inv. forn'!$D$173:$V$202,19,FALSE)</f>
        <v>0</v>
      </c>
      <c r="M524" s="1107"/>
      <c r="N524" s="146"/>
      <c r="O524" s="673" t="s">
        <v>347</v>
      </c>
      <c r="P524" s="151">
        <f>L524+E524</f>
        <v>0</v>
      </c>
      <c r="R524" s="193" t="s">
        <v>348</v>
      </c>
      <c r="S524" s="1108"/>
      <c r="T524" s="1109"/>
      <c r="U524" s="150"/>
      <c r="V524" s="501"/>
    </row>
    <row r="525" spans="1:22" ht="15.75" thickBot="1" x14ac:dyDescent="0.3">
      <c r="A525" s="152"/>
      <c r="B525" s="153"/>
      <c r="C525" s="153"/>
      <c r="D525" s="153"/>
      <c r="E525" s="154"/>
      <c r="F525" s="154"/>
      <c r="G525" s="154"/>
      <c r="H525" s="154"/>
      <c r="I525" s="115"/>
      <c r="J525" s="130"/>
      <c r="K525" s="130"/>
      <c r="L525" s="154"/>
      <c r="M525" s="154"/>
      <c r="N525" s="146"/>
      <c r="O525" s="128"/>
      <c r="P525" s="146"/>
      <c r="R525" s="128"/>
      <c r="S525" s="129"/>
      <c r="T525" s="129"/>
      <c r="U525" s="507"/>
    </row>
    <row r="526" spans="1:22" ht="60" x14ac:dyDescent="0.25">
      <c r="A526" s="1279" t="s">
        <v>349</v>
      </c>
      <c r="B526" s="1281" t="s">
        <v>350</v>
      </c>
      <c r="C526" s="1281" t="s">
        <v>351</v>
      </c>
      <c r="D526" s="186" t="s">
        <v>352</v>
      </c>
      <c r="E526" s="187" t="s">
        <v>353</v>
      </c>
      <c r="F526" s="186" t="s">
        <v>354</v>
      </c>
      <c r="G526" s="186" t="s">
        <v>355</v>
      </c>
      <c r="H526" s="188" t="s">
        <v>312</v>
      </c>
      <c r="I526" s="188" t="s">
        <v>356</v>
      </c>
      <c r="J526" s="188" t="s">
        <v>357</v>
      </c>
      <c r="K526" s="188" t="s">
        <v>358</v>
      </c>
      <c r="L526" s="188" t="s">
        <v>359</v>
      </c>
      <c r="M526" s="188" t="s">
        <v>360</v>
      </c>
      <c r="N526" s="188" t="s">
        <v>361</v>
      </c>
      <c r="O526" s="188" t="s">
        <v>362</v>
      </c>
      <c r="P526" s="188" t="s">
        <v>363</v>
      </c>
      <c r="Q526" s="188" t="s">
        <v>364</v>
      </c>
      <c r="R526" s="188" t="s">
        <v>365</v>
      </c>
      <c r="S526" s="188" t="s">
        <v>366</v>
      </c>
      <c r="T526" s="1288" t="s">
        <v>367</v>
      </c>
      <c r="U526" s="508"/>
    </row>
    <row r="527" spans="1:22" ht="24.75" thickBot="1" x14ac:dyDescent="0.3">
      <c r="A527" s="1280"/>
      <c r="B527" s="1282"/>
      <c r="C527" s="1282"/>
      <c r="D527" s="189" t="s">
        <v>368</v>
      </c>
      <c r="E527" s="189" t="s">
        <v>369</v>
      </c>
      <c r="F527" s="189" t="s">
        <v>370</v>
      </c>
      <c r="G527" s="189" t="s">
        <v>370</v>
      </c>
      <c r="H527" s="189" t="s">
        <v>395</v>
      </c>
      <c r="I527" s="189" t="s">
        <v>397</v>
      </c>
      <c r="J527" s="189" t="s">
        <v>371</v>
      </c>
      <c r="K527" s="189" t="s">
        <v>372</v>
      </c>
      <c r="L527" s="189" t="s">
        <v>373</v>
      </c>
      <c r="M527" s="189" t="s">
        <v>372</v>
      </c>
      <c r="N527" s="189" t="s">
        <v>374</v>
      </c>
      <c r="O527" s="189" t="s">
        <v>341</v>
      </c>
      <c r="P527" s="189" t="s">
        <v>375</v>
      </c>
      <c r="Q527" s="189" t="s">
        <v>376</v>
      </c>
      <c r="R527" s="189" t="s">
        <v>377</v>
      </c>
      <c r="S527" s="189" t="s">
        <v>377</v>
      </c>
      <c r="T527" s="1289"/>
      <c r="U527" s="508"/>
    </row>
    <row r="528" spans="1:22" x14ac:dyDescent="0.25">
      <c r="A528" s="1283" t="str">
        <f>B522</f>
        <v>urb.d.3</v>
      </c>
      <c r="B528" s="190">
        <v>1</v>
      </c>
      <c r="C528" s="208"/>
      <c r="D528" s="134"/>
      <c r="E528" s="134"/>
      <c r="F528" s="208"/>
      <c r="G528" s="510"/>
      <c r="H528" s="135"/>
      <c r="I528" s="511"/>
      <c r="J528" s="512"/>
      <c r="K528" s="513"/>
      <c r="L528" s="511"/>
      <c r="M528" s="513"/>
      <c r="N528" s="164"/>
      <c r="O528" s="164"/>
      <c r="P528" s="511"/>
      <c r="Q528" s="511"/>
      <c r="R528" s="511"/>
      <c r="S528" s="511"/>
      <c r="T528" s="514"/>
      <c r="U528" s="507"/>
    </row>
    <row r="529" spans="1:21" x14ac:dyDescent="0.25">
      <c r="A529" s="1283"/>
      <c r="B529" s="191">
        <v>2</v>
      </c>
      <c r="C529" s="133"/>
      <c r="D529" s="127"/>
      <c r="E529" s="127"/>
      <c r="F529" s="133"/>
      <c r="G529" s="515"/>
      <c r="H529" s="133"/>
      <c r="I529" s="495"/>
      <c r="J529" s="516"/>
      <c r="K529" s="517"/>
      <c r="L529" s="495"/>
      <c r="M529" s="517"/>
      <c r="N529" s="155"/>
      <c r="O529" s="155"/>
      <c r="P529" s="495"/>
      <c r="Q529" s="495" t="s">
        <v>378</v>
      </c>
      <c r="R529" s="495"/>
      <c r="S529" s="495"/>
      <c r="T529" s="518"/>
      <c r="U529" s="507"/>
    </row>
    <row r="530" spans="1:21" x14ac:dyDescent="0.25">
      <c r="A530" s="1283"/>
      <c r="B530" s="191">
        <v>3</v>
      </c>
      <c r="C530" s="133"/>
      <c r="D530" s="127"/>
      <c r="E530" s="127"/>
      <c r="F530" s="133"/>
      <c r="G530" s="515"/>
      <c r="H530" s="133"/>
      <c r="I530" s="495"/>
      <c r="J530" s="516"/>
      <c r="K530" s="517"/>
      <c r="L530" s="495"/>
      <c r="M530" s="517"/>
      <c r="N530" s="155"/>
      <c r="O530" s="155"/>
      <c r="P530" s="495"/>
      <c r="Q530" s="495"/>
      <c r="R530" s="495"/>
      <c r="S530" s="495"/>
      <c r="T530" s="518"/>
      <c r="U530" s="507"/>
    </row>
    <row r="531" spans="1:21" x14ac:dyDescent="0.25">
      <c r="A531" s="1283"/>
      <c r="B531" s="191">
        <v>4</v>
      </c>
      <c r="C531" s="133"/>
      <c r="D531" s="127"/>
      <c r="E531" s="127"/>
      <c r="F531" s="133"/>
      <c r="G531" s="515"/>
      <c r="H531" s="133"/>
      <c r="I531" s="495"/>
      <c r="J531" s="516"/>
      <c r="K531" s="517"/>
      <c r="L531" s="495"/>
      <c r="M531" s="517"/>
      <c r="N531" s="155"/>
      <c r="O531" s="155"/>
      <c r="P531" s="495"/>
      <c r="Q531" s="495"/>
      <c r="R531" s="495"/>
      <c r="S531" s="495"/>
      <c r="T531" s="518"/>
      <c r="U531" s="507"/>
    </row>
    <row r="532" spans="1:21" x14ac:dyDescent="0.25">
      <c r="A532" s="1283"/>
      <c r="B532" s="191">
        <v>5</v>
      </c>
      <c r="C532" s="133"/>
      <c r="D532" s="127"/>
      <c r="E532" s="127"/>
      <c r="F532" s="133"/>
      <c r="G532" s="515"/>
      <c r="H532" s="133"/>
      <c r="I532" s="495"/>
      <c r="J532" s="516"/>
      <c r="K532" s="517"/>
      <c r="L532" s="495"/>
      <c r="M532" s="517"/>
      <c r="N532" s="155"/>
      <c r="O532" s="155"/>
      <c r="P532" s="495"/>
      <c r="Q532" s="495"/>
      <c r="R532" s="495"/>
      <c r="S532" s="495"/>
      <c r="T532" s="518"/>
      <c r="U532" s="507"/>
    </row>
    <row r="533" spans="1:21" x14ac:dyDescent="0.25">
      <c r="A533" s="1283"/>
      <c r="B533" s="191">
        <v>6</v>
      </c>
      <c r="C533" s="133"/>
      <c r="D533" s="127"/>
      <c r="E533" s="127"/>
      <c r="F533" s="133"/>
      <c r="G533" s="515"/>
      <c r="H533" s="133"/>
      <c r="I533" s="495"/>
      <c r="J533" s="516"/>
      <c r="K533" s="517"/>
      <c r="L533" s="495"/>
      <c r="M533" s="517"/>
      <c r="N533" s="155"/>
      <c r="O533" s="155"/>
      <c r="P533" s="495"/>
      <c r="Q533" s="495"/>
      <c r="R533" s="495"/>
      <c r="S533" s="495"/>
      <c r="T533" s="518"/>
      <c r="U533" s="507"/>
    </row>
    <row r="534" spans="1:21" x14ac:dyDescent="0.25">
      <c r="A534" s="1283"/>
      <c r="B534" s="191">
        <v>7</v>
      </c>
      <c r="C534" s="133"/>
      <c r="D534" s="127"/>
      <c r="E534" s="127"/>
      <c r="F534" s="133"/>
      <c r="G534" s="515"/>
      <c r="H534" s="133"/>
      <c r="I534" s="495"/>
      <c r="J534" s="516"/>
      <c r="K534" s="517"/>
      <c r="L534" s="495"/>
      <c r="M534" s="517"/>
      <c r="N534" s="155"/>
      <c r="O534" s="155"/>
      <c r="P534" s="495"/>
      <c r="Q534" s="495"/>
      <c r="R534" s="495"/>
      <c r="S534" s="495"/>
      <c r="T534" s="518"/>
      <c r="U534" s="507"/>
    </row>
    <row r="535" spans="1:21" x14ac:dyDescent="0.25">
      <c r="A535" s="1283"/>
      <c r="B535" s="191">
        <v>8</v>
      </c>
      <c r="C535" s="133"/>
      <c r="D535" s="127"/>
      <c r="E535" s="127"/>
      <c r="F535" s="133"/>
      <c r="G535" s="515"/>
      <c r="H535" s="133"/>
      <c r="I535" s="495"/>
      <c r="J535" s="516"/>
      <c r="K535" s="517"/>
      <c r="L535" s="495"/>
      <c r="M535" s="517"/>
      <c r="N535" s="155"/>
      <c r="O535" s="155"/>
      <c r="P535" s="495"/>
      <c r="Q535" s="495"/>
      <c r="R535" s="495"/>
      <c r="S535" s="495"/>
      <c r="T535" s="518"/>
      <c r="U535" s="507"/>
    </row>
    <row r="536" spans="1:21" x14ac:dyDescent="0.25">
      <c r="A536" s="1283"/>
      <c r="B536" s="191">
        <v>9</v>
      </c>
      <c r="C536" s="133"/>
      <c r="D536" s="127"/>
      <c r="E536" s="127"/>
      <c r="F536" s="133"/>
      <c r="G536" s="515"/>
      <c r="H536" s="133"/>
      <c r="I536" s="495"/>
      <c r="J536" s="516"/>
      <c r="K536" s="517"/>
      <c r="L536" s="495"/>
      <c r="M536" s="517"/>
      <c r="N536" s="155"/>
      <c r="O536" s="155"/>
      <c r="P536" s="495"/>
      <c r="Q536" s="495"/>
      <c r="R536" s="495"/>
      <c r="S536" s="495"/>
      <c r="T536" s="518"/>
      <c r="U536" s="507"/>
    </row>
    <row r="537" spans="1:21" ht="15.75" thickBot="1" x14ac:dyDescent="0.3">
      <c r="A537" s="1284"/>
      <c r="B537" s="192">
        <v>10</v>
      </c>
      <c r="C537" s="148"/>
      <c r="D537" s="147"/>
      <c r="E537" s="147"/>
      <c r="F537" s="148"/>
      <c r="G537" s="519"/>
      <c r="H537" s="148"/>
      <c r="I537" s="520"/>
      <c r="J537" s="521"/>
      <c r="K537" s="522"/>
      <c r="L537" s="520"/>
      <c r="M537" s="522"/>
      <c r="N537" s="156"/>
      <c r="O537" s="156"/>
      <c r="P537" s="520"/>
      <c r="Q537" s="520"/>
      <c r="R537" s="520"/>
      <c r="S537" s="520"/>
      <c r="T537" s="523"/>
      <c r="U537" s="507"/>
    </row>
    <row r="538" spans="1:21" ht="24.6" customHeight="1" thickBot="1" x14ac:dyDescent="0.3">
      <c r="A538" s="654"/>
      <c r="C538" s="655"/>
      <c r="D538" s="656"/>
      <c r="E538" s="484" t="s">
        <v>379</v>
      </c>
      <c r="F538" s="485">
        <f>COUNTA(F528:F537)</f>
        <v>0</v>
      </c>
      <c r="G538" s="486">
        <f>COUNTA(G528:G537)</f>
        <v>0</v>
      </c>
      <c r="H538" s="655"/>
      <c r="I538" s="501"/>
      <c r="J538" s="657"/>
      <c r="K538" s="658"/>
      <c r="L538" s="1096" t="s">
        <v>655</v>
      </c>
      <c r="M538" s="1097"/>
      <c r="N538" s="659">
        <f>SUM(N528:N537)</f>
        <v>0</v>
      </c>
      <c r="O538" s="660">
        <f>SUM(O528:O537)</f>
        <v>0</v>
      </c>
      <c r="P538" s="501"/>
      <c r="R538" s="128"/>
      <c r="S538" s="132"/>
      <c r="T538" s="603"/>
      <c r="U538" s="527"/>
    </row>
    <row r="539" spans="1:21" ht="24.6" customHeight="1" x14ac:dyDescent="0.25">
      <c r="A539" s="149"/>
      <c r="B539" s="128"/>
      <c r="C539" s="128"/>
      <c r="D539" s="128"/>
      <c r="H539" s="524"/>
      <c r="I539" s="524"/>
      <c r="J539" s="525"/>
      <c r="K539" s="524"/>
      <c r="L539" s="1098" t="s">
        <v>656</v>
      </c>
      <c r="M539" s="1099"/>
      <c r="N539" s="661">
        <f>SUMIF(M528:M537,"&lt;=31/12/2025",N528:N537)</f>
        <v>0</v>
      </c>
      <c r="O539" s="662">
        <f>SUMIF(M528:M537,"&lt;=31/12/2025",O528:O537)</f>
        <v>0</v>
      </c>
      <c r="P539" s="128"/>
      <c r="R539" s="128"/>
      <c r="S539" s="132"/>
      <c r="T539" s="603"/>
      <c r="U539" s="527"/>
    </row>
    <row r="540" spans="1:21" ht="24.6" customHeight="1" thickBot="1" x14ac:dyDescent="0.3">
      <c r="A540" s="149"/>
      <c r="L540" s="1100" t="s">
        <v>659</v>
      </c>
      <c r="M540" s="1101"/>
      <c r="N540" s="663">
        <f>SUMIF(M528:M537,"&gt;31/12/2025",N528:N537)</f>
        <v>0</v>
      </c>
      <c r="O540" s="664">
        <f>SUMIF(M528:M537,"&gt;31/12/2025",O528:O537)</f>
        <v>0</v>
      </c>
      <c r="R540" s="128"/>
      <c r="S540" s="132"/>
      <c r="T540" s="603"/>
      <c r="U540" s="527"/>
    </row>
    <row r="541" spans="1:21" ht="15.75" thickBot="1" x14ac:dyDescent="0.3">
      <c r="A541" s="528"/>
      <c r="B541" s="529"/>
      <c r="C541" s="455"/>
      <c r="D541" s="455"/>
      <c r="E541" s="455"/>
      <c r="F541" s="529"/>
      <c r="G541" s="455"/>
      <c r="H541" s="455"/>
      <c r="I541" s="529"/>
      <c r="J541" s="529"/>
      <c r="K541" s="455"/>
      <c r="L541" s="455"/>
      <c r="M541" s="455"/>
      <c r="N541" s="455"/>
      <c r="O541" s="455"/>
      <c r="P541" s="455"/>
      <c r="Q541" s="455"/>
      <c r="R541" s="455"/>
      <c r="S541" s="530"/>
      <c r="T541" s="455"/>
      <c r="U541" s="531"/>
    </row>
    <row r="542" spans="1:21" ht="15.75" thickBot="1" x14ac:dyDescent="0.3">
      <c r="A542" s="502"/>
      <c r="B542" s="503"/>
      <c r="C542" s="504"/>
      <c r="D542" s="504"/>
      <c r="E542" s="504"/>
      <c r="F542" s="503"/>
      <c r="G542" s="504"/>
      <c r="H542" s="504"/>
      <c r="I542" s="503"/>
      <c r="J542" s="503"/>
      <c r="K542" s="504"/>
      <c r="L542" s="504"/>
      <c r="M542" s="504"/>
      <c r="N542" s="504"/>
      <c r="O542" s="504"/>
      <c r="P542" s="504"/>
      <c r="Q542" s="504"/>
      <c r="R542" s="504"/>
      <c r="S542" s="504"/>
      <c r="T542" s="504"/>
      <c r="U542" s="505"/>
    </row>
    <row r="543" spans="1:21" ht="27.95" customHeight="1" thickBot="1" x14ac:dyDescent="0.3">
      <c r="A543" s="185" t="s">
        <v>9</v>
      </c>
      <c r="B543" s="1116" t="s">
        <v>113</v>
      </c>
      <c r="C543" s="1117"/>
      <c r="E543" s="1285" t="s">
        <v>342</v>
      </c>
      <c r="F543" s="1286"/>
      <c r="G543" s="1120">
        <f>VLOOKUP(B543,'Urbano.Piano inv. forn'!$D$173:$AB$202,3,FALSE)</f>
        <v>0</v>
      </c>
      <c r="H543" s="1121"/>
      <c r="I543" s="115"/>
      <c r="J543" s="1285" t="s">
        <v>343</v>
      </c>
      <c r="K543" s="1286"/>
      <c r="L543" s="1120">
        <f>VLOOKUP(B543,'Urbano.Piano inv. forn'!$D$173:$H$202,4,FALSE)</f>
        <v>0</v>
      </c>
      <c r="M543" s="1121"/>
      <c r="O543" s="194" t="s">
        <v>344</v>
      </c>
      <c r="P543" s="506"/>
      <c r="R543" s="193" t="s">
        <v>345</v>
      </c>
      <c r="S543" s="1108"/>
      <c r="T543" s="1109"/>
      <c r="U543" s="507"/>
    </row>
    <row r="544" spans="1:21" ht="15.75" thickBot="1" x14ac:dyDescent="0.3">
      <c r="A544" s="149"/>
      <c r="B544" s="129"/>
      <c r="C544" s="129"/>
      <c r="E544" s="130"/>
      <c r="F544" s="130"/>
      <c r="G544" s="131"/>
      <c r="H544" s="131"/>
      <c r="I544" s="115"/>
      <c r="J544" s="130"/>
      <c r="K544" s="130"/>
      <c r="L544" s="131"/>
      <c r="M544" s="131"/>
      <c r="O544" s="132"/>
      <c r="R544" s="128"/>
      <c r="S544" s="501"/>
      <c r="U544" s="150"/>
    </row>
    <row r="545" spans="1:22" ht="33.75" customHeight="1" thickBot="1" x14ac:dyDescent="0.3">
      <c r="A545" s="1277" t="s">
        <v>346</v>
      </c>
      <c r="B545" s="1278"/>
      <c r="C545" s="1278"/>
      <c r="D545" s="1287"/>
      <c r="E545" s="1105">
        <f>VLOOKUP(B543,'Urbano.Piano inv. forn'!$D$173:$V$202,17,FALSE)</f>
        <v>0</v>
      </c>
      <c r="F545" s="1106"/>
      <c r="G545" s="1106"/>
      <c r="H545" s="1107"/>
      <c r="I545" s="115"/>
      <c r="J545" s="1277" t="s">
        <v>60</v>
      </c>
      <c r="K545" s="1278"/>
      <c r="L545" s="1105">
        <f>VLOOKUP(B543,'Urbano.Piano inv. forn'!$D$173:$V$202,19,FALSE)</f>
        <v>0</v>
      </c>
      <c r="M545" s="1107"/>
      <c r="N545" s="146"/>
      <c r="O545" s="673" t="s">
        <v>347</v>
      </c>
      <c r="P545" s="151">
        <f>L545+E545</f>
        <v>0</v>
      </c>
      <c r="R545" s="193" t="s">
        <v>348</v>
      </c>
      <c r="S545" s="1108"/>
      <c r="T545" s="1109"/>
      <c r="U545" s="150"/>
      <c r="V545" s="501"/>
    </row>
    <row r="546" spans="1:22" ht="15.75" thickBot="1" x14ac:dyDescent="0.3">
      <c r="A546" s="152"/>
      <c r="B546" s="153"/>
      <c r="C546" s="153"/>
      <c r="D546" s="153"/>
      <c r="E546" s="154"/>
      <c r="F546" s="154"/>
      <c r="G546" s="154"/>
      <c r="H546" s="154"/>
      <c r="I546" s="115"/>
      <c r="J546" s="130"/>
      <c r="K546" s="130"/>
      <c r="L546" s="154"/>
      <c r="M546" s="154"/>
      <c r="N546" s="146"/>
      <c r="O546" s="128"/>
      <c r="P546" s="146"/>
      <c r="R546" s="128"/>
      <c r="S546" s="129"/>
      <c r="T546" s="129"/>
      <c r="U546" s="507"/>
    </row>
    <row r="547" spans="1:22" ht="60" x14ac:dyDescent="0.25">
      <c r="A547" s="1279" t="s">
        <v>349</v>
      </c>
      <c r="B547" s="1281" t="s">
        <v>350</v>
      </c>
      <c r="C547" s="1281" t="s">
        <v>351</v>
      </c>
      <c r="D547" s="186" t="s">
        <v>352</v>
      </c>
      <c r="E547" s="187" t="s">
        <v>353</v>
      </c>
      <c r="F547" s="186" t="s">
        <v>354</v>
      </c>
      <c r="G547" s="186" t="s">
        <v>355</v>
      </c>
      <c r="H547" s="188" t="s">
        <v>312</v>
      </c>
      <c r="I547" s="188" t="s">
        <v>356</v>
      </c>
      <c r="J547" s="188" t="s">
        <v>357</v>
      </c>
      <c r="K547" s="188" t="s">
        <v>358</v>
      </c>
      <c r="L547" s="188" t="s">
        <v>359</v>
      </c>
      <c r="M547" s="188" t="s">
        <v>360</v>
      </c>
      <c r="N547" s="188" t="s">
        <v>361</v>
      </c>
      <c r="O547" s="188" t="s">
        <v>362</v>
      </c>
      <c r="P547" s="188" t="s">
        <v>363</v>
      </c>
      <c r="Q547" s="188" t="s">
        <v>364</v>
      </c>
      <c r="R547" s="188" t="s">
        <v>365</v>
      </c>
      <c r="S547" s="188" t="s">
        <v>366</v>
      </c>
      <c r="T547" s="1288" t="s">
        <v>367</v>
      </c>
      <c r="U547" s="508"/>
    </row>
    <row r="548" spans="1:22" ht="24.75" thickBot="1" x14ac:dyDescent="0.3">
      <c r="A548" s="1280"/>
      <c r="B548" s="1282"/>
      <c r="C548" s="1282"/>
      <c r="D548" s="189" t="s">
        <v>368</v>
      </c>
      <c r="E548" s="189" t="s">
        <v>369</v>
      </c>
      <c r="F548" s="189" t="s">
        <v>370</v>
      </c>
      <c r="G548" s="189" t="s">
        <v>370</v>
      </c>
      <c r="H548" s="189" t="s">
        <v>395</v>
      </c>
      <c r="I548" s="189" t="s">
        <v>397</v>
      </c>
      <c r="J548" s="189" t="s">
        <v>371</v>
      </c>
      <c r="K548" s="189" t="s">
        <v>372</v>
      </c>
      <c r="L548" s="189" t="s">
        <v>373</v>
      </c>
      <c r="M548" s="189" t="s">
        <v>372</v>
      </c>
      <c r="N548" s="189" t="s">
        <v>374</v>
      </c>
      <c r="O548" s="189" t="s">
        <v>341</v>
      </c>
      <c r="P548" s="189" t="s">
        <v>375</v>
      </c>
      <c r="Q548" s="189" t="s">
        <v>376</v>
      </c>
      <c r="R548" s="189" t="s">
        <v>377</v>
      </c>
      <c r="S548" s="189" t="s">
        <v>377</v>
      </c>
      <c r="T548" s="1289"/>
      <c r="U548" s="508"/>
    </row>
    <row r="549" spans="1:22" x14ac:dyDescent="0.25">
      <c r="A549" s="1283" t="str">
        <f>B543</f>
        <v>urb.d.3</v>
      </c>
      <c r="B549" s="190">
        <v>1</v>
      </c>
      <c r="C549" s="208"/>
      <c r="D549" s="134"/>
      <c r="E549" s="134"/>
      <c r="F549" s="208"/>
      <c r="G549" s="510"/>
      <c r="H549" s="135"/>
      <c r="I549" s="511"/>
      <c r="J549" s="512"/>
      <c r="K549" s="513"/>
      <c r="L549" s="511"/>
      <c r="M549" s="513"/>
      <c r="N549" s="164"/>
      <c r="O549" s="164"/>
      <c r="P549" s="511"/>
      <c r="Q549" s="511"/>
      <c r="R549" s="511"/>
      <c r="S549" s="511"/>
      <c r="T549" s="514"/>
      <c r="U549" s="507"/>
    </row>
    <row r="550" spans="1:22" x14ac:dyDescent="0.25">
      <c r="A550" s="1283"/>
      <c r="B550" s="191">
        <v>2</v>
      </c>
      <c r="C550" s="133"/>
      <c r="D550" s="127"/>
      <c r="E550" s="127"/>
      <c r="F550" s="133"/>
      <c r="G550" s="515"/>
      <c r="H550" s="133"/>
      <c r="I550" s="495"/>
      <c r="J550" s="516"/>
      <c r="K550" s="517"/>
      <c r="L550" s="495"/>
      <c r="M550" s="517"/>
      <c r="N550" s="155"/>
      <c r="O550" s="155"/>
      <c r="P550" s="495"/>
      <c r="Q550" s="495" t="s">
        <v>378</v>
      </c>
      <c r="R550" s="495"/>
      <c r="S550" s="495"/>
      <c r="T550" s="518"/>
      <c r="U550" s="507"/>
    </row>
    <row r="551" spans="1:22" x14ac:dyDescent="0.25">
      <c r="A551" s="1283"/>
      <c r="B551" s="191">
        <v>3</v>
      </c>
      <c r="C551" s="133"/>
      <c r="D551" s="127"/>
      <c r="E551" s="127"/>
      <c r="F551" s="133"/>
      <c r="G551" s="515"/>
      <c r="H551" s="133"/>
      <c r="I551" s="495"/>
      <c r="J551" s="516"/>
      <c r="K551" s="517"/>
      <c r="L551" s="495"/>
      <c r="M551" s="517"/>
      <c r="N551" s="155"/>
      <c r="O551" s="155"/>
      <c r="P551" s="495"/>
      <c r="Q551" s="495"/>
      <c r="R551" s="495"/>
      <c r="S551" s="495"/>
      <c r="T551" s="518"/>
      <c r="U551" s="507"/>
    </row>
    <row r="552" spans="1:22" x14ac:dyDescent="0.25">
      <c r="A552" s="1283"/>
      <c r="B552" s="191">
        <v>4</v>
      </c>
      <c r="C552" s="133"/>
      <c r="D552" s="127"/>
      <c r="E552" s="127"/>
      <c r="F552" s="133"/>
      <c r="G552" s="515"/>
      <c r="H552" s="133"/>
      <c r="I552" s="495"/>
      <c r="J552" s="516"/>
      <c r="K552" s="517"/>
      <c r="L552" s="495"/>
      <c r="M552" s="517"/>
      <c r="N552" s="155"/>
      <c r="O552" s="155"/>
      <c r="P552" s="495"/>
      <c r="Q552" s="495"/>
      <c r="R552" s="495"/>
      <c r="S552" s="495"/>
      <c r="T552" s="518"/>
      <c r="U552" s="507"/>
    </row>
    <row r="553" spans="1:22" x14ac:dyDescent="0.25">
      <c r="A553" s="1283"/>
      <c r="B553" s="191">
        <v>5</v>
      </c>
      <c r="C553" s="133"/>
      <c r="D553" s="127"/>
      <c r="E553" s="127"/>
      <c r="F553" s="133"/>
      <c r="G553" s="515"/>
      <c r="H553" s="133"/>
      <c r="I553" s="495"/>
      <c r="J553" s="516"/>
      <c r="K553" s="517"/>
      <c r="L553" s="495"/>
      <c r="M553" s="517"/>
      <c r="N553" s="155"/>
      <c r="O553" s="155"/>
      <c r="P553" s="495"/>
      <c r="Q553" s="495"/>
      <c r="R553" s="495"/>
      <c r="S553" s="495"/>
      <c r="T553" s="518"/>
      <c r="U553" s="507"/>
    </row>
    <row r="554" spans="1:22" x14ac:dyDescent="0.25">
      <c r="A554" s="1283"/>
      <c r="B554" s="191">
        <v>6</v>
      </c>
      <c r="C554" s="133"/>
      <c r="D554" s="127"/>
      <c r="E554" s="127"/>
      <c r="F554" s="133"/>
      <c r="G554" s="515"/>
      <c r="H554" s="133"/>
      <c r="I554" s="495"/>
      <c r="J554" s="516"/>
      <c r="K554" s="517"/>
      <c r="L554" s="495"/>
      <c r="M554" s="517"/>
      <c r="N554" s="155"/>
      <c r="O554" s="155"/>
      <c r="P554" s="495"/>
      <c r="Q554" s="495"/>
      <c r="R554" s="495"/>
      <c r="S554" s="495"/>
      <c r="T554" s="518"/>
      <c r="U554" s="507"/>
    </row>
    <row r="555" spans="1:22" x14ac:dyDescent="0.25">
      <c r="A555" s="1283"/>
      <c r="B555" s="191">
        <v>7</v>
      </c>
      <c r="C555" s="133"/>
      <c r="D555" s="127"/>
      <c r="E555" s="127"/>
      <c r="F555" s="133"/>
      <c r="G555" s="515"/>
      <c r="H555" s="133"/>
      <c r="I555" s="495"/>
      <c r="J555" s="516"/>
      <c r="K555" s="517"/>
      <c r="L555" s="495"/>
      <c r="M555" s="517"/>
      <c r="N555" s="155"/>
      <c r="O555" s="155"/>
      <c r="P555" s="495"/>
      <c r="Q555" s="495"/>
      <c r="R555" s="495"/>
      <c r="S555" s="495"/>
      <c r="T555" s="518"/>
      <c r="U555" s="507"/>
    </row>
    <row r="556" spans="1:22" x14ac:dyDescent="0.25">
      <c r="A556" s="1283"/>
      <c r="B556" s="191">
        <v>8</v>
      </c>
      <c r="C556" s="133"/>
      <c r="D556" s="127"/>
      <c r="E556" s="127"/>
      <c r="F556" s="133"/>
      <c r="G556" s="515"/>
      <c r="H556" s="133"/>
      <c r="I556" s="495"/>
      <c r="J556" s="516"/>
      <c r="K556" s="517"/>
      <c r="L556" s="495"/>
      <c r="M556" s="517"/>
      <c r="N556" s="155"/>
      <c r="O556" s="155"/>
      <c r="P556" s="495"/>
      <c r="Q556" s="495"/>
      <c r="R556" s="495"/>
      <c r="S556" s="495"/>
      <c r="T556" s="518"/>
      <c r="U556" s="507"/>
    </row>
    <row r="557" spans="1:22" x14ac:dyDescent="0.25">
      <c r="A557" s="1283"/>
      <c r="B557" s="191">
        <v>9</v>
      </c>
      <c r="C557" s="133"/>
      <c r="D557" s="127"/>
      <c r="E557" s="127"/>
      <c r="F557" s="133"/>
      <c r="G557" s="515"/>
      <c r="H557" s="133"/>
      <c r="I557" s="495"/>
      <c r="J557" s="516"/>
      <c r="K557" s="517"/>
      <c r="L557" s="495"/>
      <c r="M557" s="517"/>
      <c r="N557" s="155"/>
      <c r="O557" s="155"/>
      <c r="P557" s="495"/>
      <c r="Q557" s="495"/>
      <c r="R557" s="495"/>
      <c r="S557" s="495"/>
      <c r="T557" s="518"/>
      <c r="U557" s="507"/>
    </row>
    <row r="558" spans="1:22" ht="15.75" thickBot="1" x14ac:dyDescent="0.3">
      <c r="A558" s="1284"/>
      <c r="B558" s="192">
        <v>10</v>
      </c>
      <c r="C558" s="148"/>
      <c r="D558" s="147"/>
      <c r="E558" s="147"/>
      <c r="F558" s="148"/>
      <c r="G558" s="519"/>
      <c r="H558" s="148"/>
      <c r="I558" s="520"/>
      <c r="J558" s="521"/>
      <c r="K558" s="522"/>
      <c r="L558" s="520"/>
      <c r="M558" s="522"/>
      <c r="N558" s="156"/>
      <c r="O558" s="156"/>
      <c r="P558" s="520"/>
      <c r="Q558" s="520"/>
      <c r="R558" s="520"/>
      <c r="S558" s="520"/>
      <c r="T558" s="523"/>
      <c r="U558" s="507"/>
    </row>
    <row r="559" spans="1:22" ht="24.6" customHeight="1" thickBot="1" x14ac:dyDescent="0.3">
      <c r="A559" s="654"/>
      <c r="C559" s="655"/>
      <c r="D559" s="656"/>
      <c r="E559" s="484" t="s">
        <v>379</v>
      </c>
      <c r="F559" s="485">
        <f>COUNTA(F549:F558)</f>
        <v>0</v>
      </c>
      <c r="G559" s="486">
        <f>COUNTA(G549:G558)</f>
        <v>0</v>
      </c>
      <c r="H559" s="655"/>
      <c r="I559" s="501"/>
      <c r="J559" s="657"/>
      <c r="K559" s="658"/>
      <c r="L559" s="1096" t="s">
        <v>655</v>
      </c>
      <c r="M559" s="1097"/>
      <c r="N559" s="659">
        <f>SUM(N549:N558)</f>
        <v>0</v>
      </c>
      <c r="O559" s="660">
        <f>SUM(O549:O558)</f>
        <v>0</v>
      </c>
      <c r="P559" s="501"/>
      <c r="R559" s="128"/>
      <c r="S559" s="132"/>
      <c r="T559" s="603"/>
      <c r="U559" s="527"/>
    </row>
    <row r="560" spans="1:22" ht="24.6" customHeight="1" x14ac:dyDescent="0.25">
      <c r="A560" s="149"/>
      <c r="B560" s="128"/>
      <c r="C560" s="128"/>
      <c r="D560" s="128"/>
      <c r="H560" s="524"/>
      <c r="I560" s="524"/>
      <c r="J560" s="525"/>
      <c r="K560" s="524"/>
      <c r="L560" s="1098" t="s">
        <v>656</v>
      </c>
      <c r="M560" s="1099"/>
      <c r="N560" s="661">
        <f>SUMIF(M549:M558,"&lt;=31/12/2025",N549:N558)</f>
        <v>0</v>
      </c>
      <c r="O560" s="662">
        <f>SUMIF(M549:M558,"&lt;=31/12/2025",O549:O558)</f>
        <v>0</v>
      </c>
      <c r="P560" s="128"/>
      <c r="R560" s="128"/>
      <c r="S560" s="132"/>
      <c r="T560" s="603"/>
      <c r="U560" s="527"/>
    </row>
    <row r="561" spans="1:22" ht="24.6" customHeight="1" thickBot="1" x14ac:dyDescent="0.3">
      <c r="A561" s="149"/>
      <c r="L561" s="1100" t="s">
        <v>659</v>
      </c>
      <c r="M561" s="1101"/>
      <c r="N561" s="663">
        <f>SUMIF(M549:M558,"&gt;31/12/2025",N549:N558)</f>
        <v>0</v>
      </c>
      <c r="O561" s="664">
        <f>SUMIF(M549:M558,"&gt;31/12/2025",O549:O558)</f>
        <v>0</v>
      </c>
      <c r="R561" s="128"/>
      <c r="S561" s="132"/>
      <c r="T561" s="603"/>
      <c r="U561" s="527"/>
    </row>
    <row r="562" spans="1:22" ht="15.75" thickBot="1" x14ac:dyDescent="0.3">
      <c r="A562" s="528"/>
      <c r="B562" s="529"/>
      <c r="C562" s="455"/>
      <c r="D562" s="455"/>
      <c r="E562" s="455"/>
      <c r="F562" s="529"/>
      <c r="G562" s="455"/>
      <c r="H562" s="455"/>
      <c r="I562" s="529"/>
      <c r="J562" s="529"/>
      <c r="K562" s="455"/>
      <c r="L562" s="455"/>
      <c r="M562" s="455"/>
      <c r="N562" s="455"/>
      <c r="O562" s="455"/>
      <c r="P562" s="455"/>
      <c r="Q562" s="455"/>
      <c r="R562" s="455"/>
      <c r="S562" s="530"/>
      <c r="T562" s="455"/>
      <c r="U562" s="531"/>
    </row>
    <row r="563" spans="1:22" ht="15.75" thickBot="1" x14ac:dyDescent="0.3">
      <c r="A563" s="502"/>
      <c r="B563" s="503"/>
      <c r="C563" s="504"/>
      <c r="D563" s="504"/>
      <c r="E563" s="504"/>
      <c r="F563" s="503"/>
      <c r="G563" s="504"/>
      <c r="H563" s="504"/>
      <c r="I563" s="503"/>
      <c r="J563" s="503"/>
      <c r="K563" s="504"/>
      <c r="L563" s="504"/>
      <c r="M563" s="504"/>
      <c r="N563" s="504"/>
      <c r="O563" s="504"/>
      <c r="P563" s="504"/>
      <c r="Q563" s="504"/>
      <c r="R563" s="504"/>
      <c r="S563" s="504"/>
      <c r="T563" s="504"/>
      <c r="U563" s="505"/>
    </row>
    <row r="564" spans="1:22" ht="30" customHeight="1" thickBot="1" x14ac:dyDescent="0.3">
      <c r="A564" s="185" t="s">
        <v>9</v>
      </c>
      <c r="B564" s="1116" t="s">
        <v>113</v>
      </c>
      <c r="C564" s="1117"/>
      <c r="E564" s="1285" t="s">
        <v>342</v>
      </c>
      <c r="F564" s="1286"/>
      <c r="G564" s="1120">
        <f>VLOOKUP(B564,'Urbano.Piano inv. forn'!$D$173:$AB$202,3,FALSE)</f>
        <v>0</v>
      </c>
      <c r="H564" s="1121"/>
      <c r="I564" s="115"/>
      <c r="J564" s="1285" t="s">
        <v>343</v>
      </c>
      <c r="K564" s="1286"/>
      <c r="L564" s="1120">
        <f>VLOOKUP(B564,'Urbano.Piano inv. forn'!$D$173:$H$202,4,FALSE)</f>
        <v>0</v>
      </c>
      <c r="M564" s="1121"/>
      <c r="O564" s="194" t="s">
        <v>344</v>
      </c>
      <c r="P564" s="506"/>
      <c r="R564" s="193" t="s">
        <v>345</v>
      </c>
      <c r="S564" s="1108"/>
      <c r="T564" s="1109"/>
      <c r="U564" s="507"/>
    </row>
    <row r="565" spans="1:22" ht="15.75" thickBot="1" x14ac:dyDescent="0.3">
      <c r="A565" s="149"/>
      <c r="B565" s="129"/>
      <c r="C565" s="129"/>
      <c r="E565" s="130"/>
      <c r="F565" s="130"/>
      <c r="G565" s="131"/>
      <c r="H565" s="131"/>
      <c r="I565" s="115"/>
      <c r="J565" s="130"/>
      <c r="K565" s="130"/>
      <c r="L565" s="131"/>
      <c r="M565" s="131"/>
      <c r="O565" s="132"/>
      <c r="R565" s="128"/>
      <c r="S565" s="501"/>
      <c r="U565" s="150"/>
    </row>
    <row r="566" spans="1:22" ht="33.75" customHeight="1" thickBot="1" x14ac:dyDescent="0.3">
      <c r="A566" s="1277" t="s">
        <v>346</v>
      </c>
      <c r="B566" s="1278"/>
      <c r="C566" s="1278"/>
      <c r="D566" s="1287"/>
      <c r="E566" s="1105">
        <f>VLOOKUP(B564,'Urbano.Piano inv. forn'!$D$173:$V$202,17,FALSE)</f>
        <v>0</v>
      </c>
      <c r="F566" s="1106"/>
      <c r="G566" s="1106"/>
      <c r="H566" s="1107"/>
      <c r="I566" s="115"/>
      <c r="J566" s="1277" t="s">
        <v>60</v>
      </c>
      <c r="K566" s="1278"/>
      <c r="L566" s="1105">
        <f>VLOOKUP(B564,'Urbano.Piano inv. forn'!$D$173:$V$202,19,FALSE)</f>
        <v>0</v>
      </c>
      <c r="M566" s="1107"/>
      <c r="N566" s="146"/>
      <c r="O566" s="673" t="s">
        <v>347</v>
      </c>
      <c r="P566" s="151">
        <f>L566+E566</f>
        <v>0</v>
      </c>
      <c r="R566" s="193" t="s">
        <v>348</v>
      </c>
      <c r="S566" s="1108"/>
      <c r="T566" s="1109"/>
      <c r="U566" s="150"/>
      <c r="V566" s="501"/>
    </row>
    <row r="567" spans="1:22" ht="15.75" thickBot="1" x14ac:dyDescent="0.3">
      <c r="A567" s="152"/>
      <c r="B567" s="153"/>
      <c r="C567" s="153"/>
      <c r="D567" s="153"/>
      <c r="E567" s="154"/>
      <c r="F567" s="154"/>
      <c r="G567" s="154"/>
      <c r="H567" s="154"/>
      <c r="I567" s="115"/>
      <c r="J567" s="130"/>
      <c r="K567" s="130"/>
      <c r="L567" s="154"/>
      <c r="M567" s="154"/>
      <c r="N567" s="146"/>
      <c r="O567" s="128"/>
      <c r="P567" s="146"/>
      <c r="R567" s="128"/>
      <c r="S567" s="129"/>
      <c r="T567" s="129"/>
      <c r="U567" s="507"/>
    </row>
    <row r="568" spans="1:22" ht="60" x14ac:dyDescent="0.25">
      <c r="A568" s="1279" t="s">
        <v>349</v>
      </c>
      <c r="B568" s="1281" t="s">
        <v>350</v>
      </c>
      <c r="C568" s="1281" t="s">
        <v>351</v>
      </c>
      <c r="D568" s="186" t="s">
        <v>352</v>
      </c>
      <c r="E568" s="187" t="s">
        <v>353</v>
      </c>
      <c r="F568" s="186" t="s">
        <v>354</v>
      </c>
      <c r="G568" s="186" t="s">
        <v>355</v>
      </c>
      <c r="H568" s="188" t="s">
        <v>312</v>
      </c>
      <c r="I568" s="188" t="s">
        <v>356</v>
      </c>
      <c r="J568" s="188" t="s">
        <v>357</v>
      </c>
      <c r="K568" s="188" t="s">
        <v>358</v>
      </c>
      <c r="L568" s="188" t="s">
        <v>359</v>
      </c>
      <c r="M568" s="188" t="s">
        <v>360</v>
      </c>
      <c r="N568" s="188" t="s">
        <v>361</v>
      </c>
      <c r="O568" s="188" t="s">
        <v>362</v>
      </c>
      <c r="P568" s="188" t="s">
        <v>363</v>
      </c>
      <c r="Q568" s="188" t="s">
        <v>364</v>
      </c>
      <c r="R568" s="188" t="s">
        <v>365</v>
      </c>
      <c r="S568" s="188" t="s">
        <v>366</v>
      </c>
      <c r="T568" s="1288" t="s">
        <v>367</v>
      </c>
      <c r="U568" s="508"/>
    </row>
    <row r="569" spans="1:22" ht="24.75" thickBot="1" x14ac:dyDescent="0.3">
      <c r="A569" s="1280"/>
      <c r="B569" s="1282"/>
      <c r="C569" s="1282"/>
      <c r="D569" s="189" t="s">
        <v>368</v>
      </c>
      <c r="E569" s="189" t="s">
        <v>369</v>
      </c>
      <c r="F569" s="189" t="s">
        <v>370</v>
      </c>
      <c r="G569" s="189" t="s">
        <v>370</v>
      </c>
      <c r="H569" s="189" t="s">
        <v>395</v>
      </c>
      <c r="I569" s="189" t="s">
        <v>397</v>
      </c>
      <c r="J569" s="189" t="s">
        <v>371</v>
      </c>
      <c r="K569" s="189" t="s">
        <v>372</v>
      </c>
      <c r="L569" s="189" t="s">
        <v>373</v>
      </c>
      <c r="M569" s="189" t="s">
        <v>372</v>
      </c>
      <c r="N569" s="189" t="s">
        <v>374</v>
      </c>
      <c r="O569" s="189" t="s">
        <v>341</v>
      </c>
      <c r="P569" s="189" t="s">
        <v>375</v>
      </c>
      <c r="Q569" s="189" t="s">
        <v>376</v>
      </c>
      <c r="R569" s="189" t="s">
        <v>377</v>
      </c>
      <c r="S569" s="189" t="s">
        <v>377</v>
      </c>
      <c r="T569" s="1289"/>
      <c r="U569" s="508"/>
    </row>
    <row r="570" spans="1:22" x14ac:dyDescent="0.25">
      <c r="A570" s="1283" t="str">
        <f>B564</f>
        <v>urb.d.3</v>
      </c>
      <c r="B570" s="190">
        <v>1</v>
      </c>
      <c r="C570" s="208"/>
      <c r="D570" s="134"/>
      <c r="E570" s="134"/>
      <c r="F570" s="208"/>
      <c r="G570" s="510"/>
      <c r="H570" s="135"/>
      <c r="I570" s="511"/>
      <c r="J570" s="512"/>
      <c r="K570" s="513"/>
      <c r="L570" s="511"/>
      <c r="M570" s="513"/>
      <c r="N570" s="164"/>
      <c r="O570" s="164"/>
      <c r="P570" s="511"/>
      <c r="Q570" s="511"/>
      <c r="R570" s="511"/>
      <c r="S570" s="511"/>
      <c r="T570" s="514"/>
      <c r="U570" s="507"/>
    </row>
    <row r="571" spans="1:22" x14ac:dyDescent="0.25">
      <c r="A571" s="1283"/>
      <c r="B571" s="191">
        <v>2</v>
      </c>
      <c r="C571" s="133"/>
      <c r="D571" s="127"/>
      <c r="E571" s="127"/>
      <c r="F571" s="133"/>
      <c r="G571" s="515"/>
      <c r="H571" s="133"/>
      <c r="I571" s="495"/>
      <c r="J571" s="516"/>
      <c r="K571" s="517"/>
      <c r="L571" s="495"/>
      <c r="M571" s="517"/>
      <c r="N571" s="155"/>
      <c r="O571" s="155"/>
      <c r="P571" s="495"/>
      <c r="Q571" s="495" t="s">
        <v>378</v>
      </c>
      <c r="R571" s="495"/>
      <c r="S571" s="495"/>
      <c r="T571" s="518"/>
      <c r="U571" s="507"/>
    </row>
    <row r="572" spans="1:22" x14ac:dyDescent="0.25">
      <c r="A572" s="1283"/>
      <c r="B572" s="191">
        <v>3</v>
      </c>
      <c r="C572" s="133"/>
      <c r="D572" s="127"/>
      <c r="E572" s="127"/>
      <c r="F572" s="133"/>
      <c r="G572" s="515"/>
      <c r="H572" s="133"/>
      <c r="I572" s="495"/>
      <c r="J572" s="516"/>
      <c r="K572" s="517"/>
      <c r="L572" s="495"/>
      <c r="M572" s="517"/>
      <c r="N572" s="155"/>
      <c r="O572" s="155"/>
      <c r="P572" s="495"/>
      <c r="Q572" s="495"/>
      <c r="R572" s="495"/>
      <c r="S572" s="495"/>
      <c r="T572" s="518"/>
      <c r="U572" s="507"/>
    </row>
    <row r="573" spans="1:22" x14ac:dyDescent="0.25">
      <c r="A573" s="1283"/>
      <c r="B573" s="191">
        <v>4</v>
      </c>
      <c r="C573" s="133"/>
      <c r="D573" s="127"/>
      <c r="E573" s="127"/>
      <c r="F573" s="133"/>
      <c r="G573" s="515"/>
      <c r="H573" s="133"/>
      <c r="I573" s="495"/>
      <c r="J573" s="516"/>
      <c r="K573" s="517"/>
      <c r="L573" s="495"/>
      <c r="M573" s="517"/>
      <c r="N573" s="155"/>
      <c r="O573" s="155"/>
      <c r="P573" s="495"/>
      <c r="Q573" s="495"/>
      <c r="R573" s="495"/>
      <c r="S573" s="495"/>
      <c r="T573" s="518"/>
      <c r="U573" s="507"/>
    </row>
    <row r="574" spans="1:22" x14ac:dyDescent="0.25">
      <c r="A574" s="1283"/>
      <c r="B574" s="191">
        <v>5</v>
      </c>
      <c r="C574" s="133"/>
      <c r="D574" s="127"/>
      <c r="E574" s="127"/>
      <c r="F574" s="133"/>
      <c r="G574" s="515"/>
      <c r="H574" s="133"/>
      <c r="I574" s="495"/>
      <c r="J574" s="516"/>
      <c r="K574" s="517"/>
      <c r="L574" s="495"/>
      <c r="M574" s="517"/>
      <c r="N574" s="155"/>
      <c r="O574" s="155"/>
      <c r="P574" s="495"/>
      <c r="Q574" s="495"/>
      <c r="R574" s="495"/>
      <c r="S574" s="495"/>
      <c r="T574" s="518"/>
      <c r="U574" s="507"/>
    </row>
    <row r="575" spans="1:22" x14ac:dyDescent="0.25">
      <c r="A575" s="1283"/>
      <c r="B575" s="191">
        <v>6</v>
      </c>
      <c r="C575" s="133"/>
      <c r="D575" s="127"/>
      <c r="E575" s="127"/>
      <c r="F575" s="133"/>
      <c r="G575" s="515"/>
      <c r="H575" s="133"/>
      <c r="I575" s="495"/>
      <c r="J575" s="516"/>
      <c r="K575" s="517"/>
      <c r="L575" s="495"/>
      <c r="M575" s="517"/>
      <c r="N575" s="155"/>
      <c r="O575" s="155"/>
      <c r="P575" s="495"/>
      <c r="Q575" s="495"/>
      <c r="R575" s="495"/>
      <c r="S575" s="495"/>
      <c r="T575" s="518"/>
      <c r="U575" s="507"/>
    </row>
    <row r="576" spans="1:22" x14ac:dyDescent="0.25">
      <c r="A576" s="1283"/>
      <c r="B576" s="191">
        <v>7</v>
      </c>
      <c r="C576" s="133"/>
      <c r="D576" s="127"/>
      <c r="E576" s="127"/>
      <c r="F576" s="133"/>
      <c r="G576" s="515"/>
      <c r="H576" s="133"/>
      <c r="I576" s="495"/>
      <c r="J576" s="516"/>
      <c r="K576" s="517"/>
      <c r="L576" s="495"/>
      <c r="M576" s="517"/>
      <c r="N576" s="155"/>
      <c r="O576" s="155"/>
      <c r="P576" s="495"/>
      <c r="Q576" s="495"/>
      <c r="R576" s="495"/>
      <c r="S576" s="495"/>
      <c r="T576" s="518"/>
      <c r="U576" s="507"/>
    </row>
    <row r="577" spans="1:22" x14ac:dyDescent="0.25">
      <c r="A577" s="1283"/>
      <c r="B577" s="191">
        <v>8</v>
      </c>
      <c r="C577" s="133"/>
      <c r="D577" s="127"/>
      <c r="E577" s="127"/>
      <c r="F577" s="133"/>
      <c r="G577" s="515"/>
      <c r="H577" s="133"/>
      <c r="I577" s="495"/>
      <c r="J577" s="516"/>
      <c r="K577" s="517"/>
      <c r="L577" s="495"/>
      <c r="M577" s="517"/>
      <c r="N577" s="155"/>
      <c r="O577" s="155"/>
      <c r="P577" s="495"/>
      <c r="Q577" s="495"/>
      <c r="R577" s="495"/>
      <c r="S577" s="495"/>
      <c r="T577" s="518"/>
      <c r="U577" s="507"/>
    </row>
    <row r="578" spans="1:22" x14ac:dyDescent="0.25">
      <c r="A578" s="1283"/>
      <c r="B578" s="191">
        <v>9</v>
      </c>
      <c r="C578" s="133"/>
      <c r="D578" s="127"/>
      <c r="E578" s="127"/>
      <c r="F578" s="133"/>
      <c r="G578" s="515"/>
      <c r="H578" s="133"/>
      <c r="I578" s="495"/>
      <c r="J578" s="516"/>
      <c r="K578" s="517"/>
      <c r="L578" s="495"/>
      <c r="M578" s="517"/>
      <c r="N578" s="155"/>
      <c r="O578" s="155"/>
      <c r="P578" s="495"/>
      <c r="Q578" s="495"/>
      <c r="R578" s="495"/>
      <c r="S578" s="495"/>
      <c r="T578" s="518"/>
      <c r="U578" s="507"/>
    </row>
    <row r="579" spans="1:22" ht="15.75" thickBot="1" x14ac:dyDescent="0.3">
      <c r="A579" s="1284"/>
      <c r="B579" s="192">
        <v>10</v>
      </c>
      <c r="C579" s="148"/>
      <c r="D579" s="147"/>
      <c r="E579" s="147"/>
      <c r="F579" s="148"/>
      <c r="G579" s="519"/>
      <c r="H579" s="148"/>
      <c r="I579" s="520"/>
      <c r="J579" s="521"/>
      <c r="K579" s="522"/>
      <c r="L579" s="520"/>
      <c r="M579" s="522"/>
      <c r="N579" s="156"/>
      <c r="O579" s="156"/>
      <c r="P579" s="520"/>
      <c r="Q579" s="520"/>
      <c r="R579" s="520"/>
      <c r="S579" s="520"/>
      <c r="T579" s="523"/>
      <c r="U579" s="507"/>
    </row>
    <row r="580" spans="1:22" ht="24.6" customHeight="1" thickBot="1" x14ac:dyDescent="0.3">
      <c r="A580" s="654"/>
      <c r="C580" s="655"/>
      <c r="D580" s="656"/>
      <c r="E580" s="484" t="s">
        <v>379</v>
      </c>
      <c r="F580" s="485">
        <f>COUNTA(F570:F579)</f>
        <v>0</v>
      </c>
      <c r="G580" s="486">
        <f>COUNTA(G570:G579)</f>
        <v>0</v>
      </c>
      <c r="H580" s="655"/>
      <c r="I580" s="501"/>
      <c r="J580" s="657"/>
      <c r="K580" s="658"/>
      <c r="L580" s="1096" t="s">
        <v>655</v>
      </c>
      <c r="M580" s="1097"/>
      <c r="N580" s="659">
        <f>SUM(N570:N579)</f>
        <v>0</v>
      </c>
      <c r="O580" s="660">
        <f>SUM(O570:O579)</f>
        <v>0</v>
      </c>
      <c r="P580" s="501"/>
      <c r="R580" s="128"/>
      <c r="S580" s="132"/>
      <c r="T580" s="603"/>
      <c r="U580" s="527"/>
    </row>
    <row r="581" spans="1:22" ht="24.6" customHeight="1" x14ac:dyDescent="0.25">
      <c r="A581" s="149"/>
      <c r="B581" s="128"/>
      <c r="C581" s="128"/>
      <c r="D581" s="128"/>
      <c r="H581" s="524"/>
      <c r="I581" s="524"/>
      <c r="J581" s="525"/>
      <c r="K581" s="524"/>
      <c r="L581" s="1098" t="s">
        <v>656</v>
      </c>
      <c r="M581" s="1099"/>
      <c r="N581" s="661">
        <f>SUMIF(M570:M579,"&lt;=31/12/2025",N570:N579)</f>
        <v>0</v>
      </c>
      <c r="O581" s="662">
        <f>SUMIF(M570:M579,"&lt;=31/12/2025",O570:O579)</f>
        <v>0</v>
      </c>
      <c r="P581" s="128"/>
      <c r="R581" s="128"/>
      <c r="S581" s="132"/>
      <c r="T581" s="603"/>
      <c r="U581" s="527"/>
    </row>
    <row r="582" spans="1:22" ht="24.6" customHeight="1" thickBot="1" x14ac:dyDescent="0.3">
      <c r="A582" s="149"/>
      <c r="L582" s="1100" t="s">
        <v>659</v>
      </c>
      <c r="M582" s="1101"/>
      <c r="N582" s="663">
        <f>SUMIF(M570:M579,"&gt;31/12/2025",N570:N579)</f>
        <v>0</v>
      </c>
      <c r="O582" s="664">
        <f>SUMIF(M570:M579,"&gt;31/12/2025",O570:O579)</f>
        <v>0</v>
      </c>
      <c r="R582" s="128"/>
      <c r="S582" s="132"/>
      <c r="T582" s="603"/>
      <c r="U582" s="527"/>
    </row>
    <row r="583" spans="1:22" ht="15.75" thickBot="1" x14ac:dyDescent="0.3">
      <c r="A583" s="528"/>
      <c r="B583" s="529"/>
      <c r="C583" s="455"/>
      <c r="D583" s="455"/>
      <c r="E583" s="455"/>
      <c r="F583" s="529"/>
      <c r="G583" s="455"/>
      <c r="H583" s="455"/>
      <c r="I583" s="529"/>
      <c r="J583" s="529"/>
      <c r="K583" s="455"/>
      <c r="L583" s="455"/>
      <c r="M583" s="455"/>
      <c r="N583" s="455"/>
      <c r="O583" s="455"/>
      <c r="P583" s="455"/>
      <c r="Q583" s="455"/>
      <c r="R583" s="455"/>
      <c r="S583" s="530"/>
      <c r="T583" s="455"/>
      <c r="U583" s="531"/>
    </row>
    <row r="584" spans="1:22" ht="15.75" thickBot="1" x14ac:dyDescent="0.3">
      <c r="A584" s="502"/>
      <c r="B584" s="503"/>
      <c r="C584" s="504"/>
      <c r="D584" s="504"/>
      <c r="E584" s="504"/>
      <c r="F584" s="503"/>
      <c r="G584" s="504"/>
      <c r="H584" s="504"/>
      <c r="I584" s="503"/>
      <c r="J584" s="503"/>
      <c r="K584" s="504"/>
      <c r="L584" s="504"/>
      <c r="M584" s="504"/>
      <c r="N584" s="504"/>
      <c r="O584" s="504"/>
      <c r="P584" s="504"/>
      <c r="Q584" s="504"/>
      <c r="R584" s="504"/>
      <c r="S584" s="504"/>
      <c r="T584" s="504"/>
      <c r="U584" s="505"/>
    </row>
    <row r="585" spans="1:22" ht="30" customHeight="1" thickBot="1" x14ac:dyDescent="0.3">
      <c r="A585" s="185" t="s">
        <v>9</v>
      </c>
      <c r="B585" s="1116" t="s">
        <v>113</v>
      </c>
      <c r="C585" s="1117"/>
      <c r="E585" s="1285" t="s">
        <v>342</v>
      </c>
      <c r="F585" s="1286"/>
      <c r="G585" s="1120">
        <f>VLOOKUP(B585,'Urbano.Piano inv. forn'!$D$173:$AB$202,3,FALSE)</f>
        <v>0</v>
      </c>
      <c r="H585" s="1121"/>
      <c r="I585" s="115"/>
      <c r="J585" s="1285" t="s">
        <v>343</v>
      </c>
      <c r="K585" s="1286"/>
      <c r="L585" s="1120">
        <f>VLOOKUP(B585,'Urbano.Piano inv. forn'!$D$173:$H$202,4,FALSE)</f>
        <v>0</v>
      </c>
      <c r="M585" s="1121"/>
      <c r="O585" s="194" t="s">
        <v>344</v>
      </c>
      <c r="P585" s="506"/>
      <c r="R585" s="193" t="s">
        <v>345</v>
      </c>
      <c r="S585" s="1108"/>
      <c r="T585" s="1109"/>
      <c r="U585" s="507"/>
    </row>
    <row r="586" spans="1:22" ht="15.75" thickBot="1" x14ac:dyDescent="0.3">
      <c r="A586" s="149"/>
      <c r="B586" s="129"/>
      <c r="C586" s="129"/>
      <c r="E586" s="130"/>
      <c r="F586" s="130"/>
      <c r="G586" s="131"/>
      <c r="H586" s="131"/>
      <c r="I586" s="115"/>
      <c r="J586" s="130"/>
      <c r="K586" s="130"/>
      <c r="L586" s="131"/>
      <c r="M586" s="131"/>
      <c r="O586" s="132"/>
      <c r="R586" s="128"/>
      <c r="S586" s="501"/>
      <c r="U586" s="150"/>
    </row>
    <row r="587" spans="1:22" ht="33.75" customHeight="1" thickBot="1" x14ac:dyDescent="0.3">
      <c r="A587" s="1277" t="s">
        <v>346</v>
      </c>
      <c r="B587" s="1278"/>
      <c r="C587" s="1278"/>
      <c r="D587" s="1287"/>
      <c r="E587" s="1105">
        <f>VLOOKUP(B585,'Urbano.Piano inv. forn'!$D$173:$V$202,17,FALSE)</f>
        <v>0</v>
      </c>
      <c r="F587" s="1106"/>
      <c r="G587" s="1106"/>
      <c r="H587" s="1107"/>
      <c r="I587" s="115"/>
      <c r="J587" s="1277" t="s">
        <v>60</v>
      </c>
      <c r="K587" s="1278"/>
      <c r="L587" s="1105">
        <f>VLOOKUP(B585,'Urbano.Piano inv. forn'!$D$173:$V$202,19,FALSE)</f>
        <v>0</v>
      </c>
      <c r="M587" s="1107"/>
      <c r="N587" s="146"/>
      <c r="O587" s="673" t="s">
        <v>347</v>
      </c>
      <c r="P587" s="151">
        <f>L587+E587</f>
        <v>0</v>
      </c>
      <c r="R587" s="193" t="s">
        <v>348</v>
      </c>
      <c r="S587" s="1108"/>
      <c r="T587" s="1109"/>
      <c r="U587" s="150"/>
      <c r="V587" s="501"/>
    </row>
    <row r="588" spans="1:22" ht="15.75" thickBot="1" x14ac:dyDescent="0.3">
      <c r="A588" s="152"/>
      <c r="B588" s="153"/>
      <c r="C588" s="153"/>
      <c r="D588" s="153"/>
      <c r="E588" s="154"/>
      <c r="F588" s="154"/>
      <c r="G588" s="154"/>
      <c r="H588" s="154"/>
      <c r="I588" s="115"/>
      <c r="J588" s="130"/>
      <c r="K588" s="130"/>
      <c r="L588" s="154"/>
      <c r="M588" s="154"/>
      <c r="N588" s="146"/>
      <c r="O588" s="128"/>
      <c r="P588" s="146"/>
      <c r="R588" s="128"/>
      <c r="S588" s="129"/>
      <c r="T588" s="129"/>
      <c r="U588" s="507"/>
    </row>
    <row r="589" spans="1:22" ht="60" x14ac:dyDescent="0.25">
      <c r="A589" s="1279" t="s">
        <v>349</v>
      </c>
      <c r="B589" s="1281" t="s">
        <v>350</v>
      </c>
      <c r="C589" s="1281" t="s">
        <v>351</v>
      </c>
      <c r="D589" s="186" t="s">
        <v>352</v>
      </c>
      <c r="E589" s="187" t="s">
        <v>353</v>
      </c>
      <c r="F589" s="186" t="s">
        <v>354</v>
      </c>
      <c r="G589" s="186" t="s">
        <v>355</v>
      </c>
      <c r="H589" s="188" t="s">
        <v>312</v>
      </c>
      <c r="I589" s="188" t="s">
        <v>356</v>
      </c>
      <c r="J589" s="188" t="s">
        <v>357</v>
      </c>
      <c r="K589" s="188" t="s">
        <v>358</v>
      </c>
      <c r="L589" s="188" t="s">
        <v>359</v>
      </c>
      <c r="M589" s="188" t="s">
        <v>360</v>
      </c>
      <c r="N589" s="188" t="s">
        <v>361</v>
      </c>
      <c r="O589" s="188" t="s">
        <v>362</v>
      </c>
      <c r="P589" s="188" t="s">
        <v>363</v>
      </c>
      <c r="Q589" s="188" t="s">
        <v>364</v>
      </c>
      <c r="R589" s="188" t="s">
        <v>365</v>
      </c>
      <c r="S589" s="188" t="s">
        <v>366</v>
      </c>
      <c r="T589" s="1288" t="s">
        <v>367</v>
      </c>
      <c r="U589" s="508"/>
    </row>
    <row r="590" spans="1:22" ht="24.75" thickBot="1" x14ac:dyDescent="0.3">
      <c r="A590" s="1280"/>
      <c r="B590" s="1282"/>
      <c r="C590" s="1282"/>
      <c r="D590" s="189" t="s">
        <v>368</v>
      </c>
      <c r="E590" s="189" t="s">
        <v>369</v>
      </c>
      <c r="F590" s="189" t="s">
        <v>370</v>
      </c>
      <c r="G590" s="189" t="s">
        <v>370</v>
      </c>
      <c r="H590" s="189" t="s">
        <v>395</v>
      </c>
      <c r="I590" s="189" t="s">
        <v>397</v>
      </c>
      <c r="J590" s="189" t="s">
        <v>371</v>
      </c>
      <c r="K590" s="189" t="s">
        <v>372</v>
      </c>
      <c r="L590" s="189" t="s">
        <v>373</v>
      </c>
      <c r="M590" s="189" t="s">
        <v>372</v>
      </c>
      <c r="N590" s="189" t="s">
        <v>374</v>
      </c>
      <c r="O590" s="189" t="s">
        <v>341</v>
      </c>
      <c r="P590" s="189" t="s">
        <v>375</v>
      </c>
      <c r="Q590" s="189" t="s">
        <v>376</v>
      </c>
      <c r="R590" s="189" t="s">
        <v>377</v>
      </c>
      <c r="S590" s="189" t="s">
        <v>377</v>
      </c>
      <c r="T590" s="1289"/>
      <c r="U590" s="508"/>
    </row>
    <row r="591" spans="1:22" x14ac:dyDescent="0.25">
      <c r="A591" s="1283" t="str">
        <f>B585</f>
        <v>urb.d.3</v>
      </c>
      <c r="B591" s="190">
        <v>1</v>
      </c>
      <c r="C591" s="208"/>
      <c r="D591" s="134"/>
      <c r="E591" s="134"/>
      <c r="F591" s="208"/>
      <c r="G591" s="510"/>
      <c r="H591" s="135"/>
      <c r="I591" s="511"/>
      <c r="J591" s="512"/>
      <c r="K591" s="513"/>
      <c r="L591" s="511"/>
      <c r="M591" s="513"/>
      <c r="N591" s="164"/>
      <c r="O591" s="164"/>
      <c r="P591" s="511"/>
      <c r="Q591" s="511"/>
      <c r="R591" s="511"/>
      <c r="S591" s="511"/>
      <c r="T591" s="514"/>
      <c r="U591" s="507"/>
    </row>
    <row r="592" spans="1:22" x14ac:dyDescent="0.25">
      <c r="A592" s="1283"/>
      <c r="B592" s="191">
        <v>2</v>
      </c>
      <c r="C592" s="133"/>
      <c r="D592" s="127"/>
      <c r="E592" s="127"/>
      <c r="F592" s="133"/>
      <c r="G592" s="515"/>
      <c r="H592" s="133"/>
      <c r="I592" s="495"/>
      <c r="J592" s="516"/>
      <c r="K592" s="517"/>
      <c r="L592" s="495"/>
      <c r="M592" s="517"/>
      <c r="N592" s="155"/>
      <c r="O592" s="155"/>
      <c r="P592" s="495"/>
      <c r="Q592" s="495" t="s">
        <v>378</v>
      </c>
      <c r="R592" s="495"/>
      <c r="S592" s="495"/>
      <c r="T592" s="518"/>
      <c r="U592" s="507"/>
    </row>
    <row r="593" spans="1:22" x14ac:dyDescent="0.25">
      <c r="A593" s="1283"/>
      <c r="B593" s="191">
        <v>3</v>
      </c>
      <c r="C593" s="133"/>
      <c r="D593" s="127"/>
      <c r="E593" s="127"/>
      <c r="F593" s="133"/>
      <c r="G593" s="515"/>
      <c r="H593" s="133"/>
      <c r="I593" s="495"/>
      <c r="J593" s="516"/>
      <c r="K593" s="517"/>
      <c r="L593" s="495"/>
      <c r="M593" s="517"/>
      <c r="N593" s="155"/>
      <c r="O593" s="155"/>
      <c r="P593" s="495"/>
      <c r="Q593" s="495"/>
      <c r="R593" s="495"/>
      <c r="S593" s="495"/>
      <c r="T593" s="518"/>
      <c r="U593" s="507"/>
    </row>
    <row r="594" spans="1:22" x14ac:dyDescent="0.25">
      <c r="A594" s="1283"/>
      <c r="B594" s="191">
        <v>4</v>
      </c>
      <c r="C594" s="133"/>
      <c r="D594" s="127"/>
      <c r="E594" s="127"/>
      <c r="F594" s="133"/>
      <c r="G594" s="515"/>
      <c r="H594" s="133"/>
      <c r="I594" s="495"/>
      <c r="J594" s="516"/>
      <c r="K594" s="517"/>
      <c r="L594" s="495"/>
      <c r="M594" s="517"/>
      <c r="N594" s="155"/>
      <c r="O594" s="155"/>
      <c r="P594" s="495"/>
      <c r="Q594" s="495"/>
      <c r="R594" s="495"/>
      <c r="S594" s="495"/>
      <c r="T594" s="518"/>
      <c r="U594" s="507"/>
    </row>
    <row r="595" spans="1:22" x14ac:dyDescent="0.25">
      <c r="A595" s="1283"/>
      <c r="B595" s="191">
        <v>5</v>
      </c>
      <c r="C595" s="133"/>
      <c r="D595" s="127"/>
      <c r="E595" s="127"/>
      <c r="F595" s="133"/>
      <c r="G595" s="515"/>
      <c r="H595" s="133"/>
      <c r="I595" s="495"/>
      <c r="J595" s="516"/>
      <c r="K595" s="517"/>
      <c r="L595" s="495"/>
      <c r="M595" s="517"/>
      <c r="N595" s="155"/>
      <c r="O595" s="155"/>
      <c r="P595" s="495"/>
      <c r="Q595" s="495"/>
      <c r="R595" s="495"/>
      <c r="S595" s="495"/>
      <c r="T595" s="518"/>
      <c r="U595" s="507"/>
    </row>
    <row r="596" spans="1:22" x14ac:dyDescent="0.25">
      <c r="A596" s="1283"/>
      <c r="B596" s="191">
        <v>6</v>
      </c>
      <c r="C596" s="133"/>
      <c r="D596" s="127"/>
      <c r="E596" s="127"/>
      <c r="F596" s="133"/>
      <c r="G596" s="515"/>
      <c r="H596" s="133"/>
      <c r="I596" s="495"/>
      <c r="J596" s="516"/>
      <c r="K596" s="517"/>
      <c r="L596" s="495"/>
      <c r="M596" s="517"/>
      <c r="N596" s="155"/>
      <c r="O596" s="155"/>
      <c r="P596" s="495"/>
      <c r="Q596" s="495"/>
      <c r="R596" s="495"/>
      <c r="S596" s="495"/>
      <c r="T596" s="518"/>
      <c r="U596" s="507"/>
    </row>
    <row r="597" spans="1:22" x14ac:dyDescent="0.25">
      <c r="A597" s="1283"/>
      <c r="B597" s="191">
        <v>7</v>
      </c>
      <c r="C597" s="133"/>
      <c r="D597" s="127"/>
      <c r="E597" s="127"/>
      <c r="F597" s="133"/>
      <c r="G597" s="515"/>
      <c r="H597" s="133"/>
      <c r="I597" s="495"/>
      <c r="J597" s="516"/>
      <c r="K597" s="517"/>
      <c r="L597" s="495"/>
      <c r="M597" s="517"/>
      <c r="N597" s="155"/>
      <c r="O597" s="155"/>
      <c r="P597" s="495"/>
      <c r="Q597" s="495"/>
      <c r="R597" s="495"/>
      <c r="S597" s="495"/>
      <c r="T597" s="518"/>
      <c r="U597" s="507"/>
    </row>
    <row r="598" spans="1:22" x14ac:dyDescent="0.25">
      <c r="A598" s="1283"/>
      <c r="B598" s="191">
        <v>8</v>
      </c>
      <c r="C598" s="133"/>
      <c r="D598" s="127"/>
      <c r="E598" s="127"/>
      <c r="F598" s="133"/>
      <c r="G598" s="515"/>
      <c r="H598" s="133"/>
      <c r="I598" s="495"/>
      <c r="J598" s="516"/>
      <c r="K598" s="517"/>
      <c r="L598" s="495"/>
      <c r="M598" s="517"/>
      <c r="N598" s="155"/>
      <c r="O598" s="155"/>
      <c r="P598" s="495"/>
      <c r="Q598" s="495"/>
      <c r="R598" s="495"/>
      <c r="S598" s="495"/>
      <c r="T598" s="518"/>
      <c r="U598" s="507"/>
    </row>
    <row r="599" spans="1:22" x14ac:dyDescent="0.25">
      <c r="A599" s="1283"/>
      <c r="B599" s="191">
        <v>9</v>
      </c>
      <c r="C599" s="133"/>
      <c r="D599" s="127"/>
      <c r="E599" s="127"/>
      <c r="F599" s="133"/>
      <c r="G599" s="515"/>
      <c r="H599" s="133"/>
      <c r="I599" s="495"/>
      <c r="J599" s="516"/>
      <c r="K599" s="517"/>
      <c r="L599" s="495"/>
      <c r="M599" s="517"/>
      <c r="N599" s="155"/>
      <c r="O599" s="155"/>
      <c r="P599" s="495"/>
      <c r="Q599" s="495"/>
      <c r="R599" s="495"/>
      <c r="S599" s="495"/>
      <c r="T599" s="518"/>
      <c r="U599" s="507"/>
    </row>
    <row r="600" spans="1:22" ht="15.75" thickBot="1" x14ac:dyDescent="0.3">
      <c r="A600" s="1284"/>
      <c r="B600" s="192">
        <v>10</v>
      </c>
      <c r="C600" s="148"/>
      <c r="D600" s="147"/>
      <c r="E600" s="147"/>
      <c r="F600" s="148"/>
      <c r="G600" s="519"/>
      <c r="H600" s="148"/>
      <c r="I600" s="520"/>
      <c r="J600" s="521"/>
      <c r="K600" s="522"/>
      <c r="L600" s="520"/>
      <c r="M600" s="522"/>
      <c r="N600" s="156"/>
      <c r="O600" s="156"/>
      <c r="P600" s="520"/>
      <c r="Q600" s="520"/>
      <c r="R600" s="520"/>
      <c r="S600" s="520"/>
      <c r="T600" s="523"/>
      <c r="U600" s="507"/>
    </row>
    <row r="601" spans="1:22" ht="24.6" customHeight="1" thickBot="1" x14ac:dyDescent="0.3">
      <c r="A601" s="654"/>
      <c r="C601" s="655"/>
      <c r="D601" s="656"/>
      <c r="E601" s="484" t="s">
        <v>379</v>
      </c>
      <c r="F601" s="485">
        <f>COUNTA(F591:F600)</f>
        <v>0</v>
      </c>
      <c r="G601" s="486">
        <f>COUNTA(G591:G600)</f>
        <v>0</v>
      </c>
      <c r="H601" s="655"/>
      <c r="I601" s="501"/>
      <c r="J601" s="657"/>
      <c r="K601" s="658"/>
      <c r="L601" s="1096" t="s">
        <v>655</v>
      </c>
      <c r="M601" s="1097"/>
      <c r="N601" s="659">
        <f>SUM(N591:N600)</f>
        <v>0</v>
      </c>
      <c r="O601" s="660">
        <f>SUM(O591:O600)</f>
        <v>0</v>
      </c>
      <c r="P601" s="501"/>
      <c r="R601" s="128"/>
      <c r="S601" s="132"/>
      <c r="T601" s="603"/>
      <c r="U601" s="527"/>
    </row>
    <row r="602" spans="1:22" ht="24.6" customHeight="1" x14ac:dyDescent="0.25">
      <c r="A602" s="149"/>
      <c r="B602" s="128"/>
      <c r="C602" s="128"/>
      <c r="D602" s="128"/>
      <c r="H602" s="524"/>
      <c r="I602" s="524"/>
      <c r="J602" s="525"/>
      <c r="K602" s="524"/>
      <c r="L602" s="1098" t="s">
        <v>656</v>
      </c>
      <c r="M602" s="1099"/>
      <c r="N602" s="661">
        <f>SUMIF(M591:M600,"&lt;=31/12/2025",N591:N600)</f>
        <v>0</v>
      </c>
      <c r="O602" s="662">
        <f>SUMIF(M591:M600,"&lt;=31/12/2025",O591:O600)</f>
        <v>0</v>
      </c>
      <c r="P602" s="128"/>
      <c r="R602" s="128"/>
      <c r="S602" s="132"/>
      <c r="T602" s="603"/>
      <c r="U602" s="527"/>
    </row>
    <row r="603" spans="1:22" ht="24.6" customHeight="1" thickBot="1" x14ac:dyDescent="0.3">
      <c r="A603" s="149"/>
      <c r="L603" s="1100" t="s">
        <v>659</v>
      </c>
      <c r="M603" s="1101"/>
      <c r="N603" s="663">
        <f>SUMIF(M591:M600,"&gt;31/12/2025",N591:N600)</f>
        <v>0</v>
      </c>
      <c r="O603" s="664">
        <f>SUMIF(M591:M600,"&gt;31/12/2025",O591:O600)</f>
        <v>0</v>
      </c>
      <c r="R603" s="128"/>
      <c r="S603" s="132"/>
      <c r="T603" s="603"/>
      <c r="U603" s="527"/>
    </row>
    <row r="604" spans="1:22" ht="15.75" thickBot="1" x14ac:dyDescent="0.3">
      <c r="A604" s="528"/>
      <c r="B604" s="529"/>
      <c r="C604" s="455"/>
      <c r="D604" s="455"/>
      <c r="E604" s="455"/>
      <c r="F604" s="529"/>
      <c r="G604" s="455"/>
      <c r="H604" s="455"/>
      <c r="I604" s="529"/>
      <c r="J604" s="529"/>
      <c r="K604" s="455"/>
      <c r="L604" s="455"/>
      <c r="M604" s="455"/>
      <c r="N604" s="455"/>
      <c r="O604" s="455"/>
      <c r="P604" s="455"/>
      <c r="Q604" s="455"/>
      <c r="R604" s="455"/>
      <c r="S604" s="530"/>
      <c r="T604" s="455"/>
      <c r="U604" s="531"/>
    </row>
    <row r="605" spans="1:22" ht="15.75" thickBot="1" x14ac:dyDescent="0.3">
      <c r="A605" s="502"/>
      <c r="B605" s="503"/>
      <c r="C605" s="504"/>
      <c r="D605" s="504"/>
      <c r="E605" s="504"/>
      <c r="F605" s="503"/>
      <c r="G605" s="504"/>
      <c r="H605" s="504"/>
      <c r="I605" s="503"/>
      <c r="J605" s="503"/>
      <c r="K605" s="504"/>
      <c r="L605" s="504"/>
      <c r="M605" s="504"/>
      <c r="N605" s="504"/>
      <c r="O605" s="504"/>
      <c r="P605" s="504"/>
      <c r="Q605" s="504"/>
      <c r="R605" s="504"/>
      <c r="S605" s="504"/>
      <c r="T605" s="504"/>
      <c r="U605" s="505"/>
    </row>
    <row r="606" spans="1:22" ht="30" customHeight="1" thickBot="1" x14ac:dyDescent="0.3">
      <c r="A606" s="185" t="s">
        <v>9</v>
      </c>
      <c r="B606" s="1116" t="s">
        <v>113</v>
      </c>
      <c r="C606" s="1117"/>
      <c r="E606" s="1285" t="s">
        <v>342</v>
      </c>
      <c r="F606" s="1286"/>
      <c r="G606" s="1120">
        <f>VLOOKUP(B606,'Urbano.Piano inv. forn'!$D$173:$AB$202,3,FALSE)</f>
        <v>0</v>
      </c>
      <c r="H606" s="1121"/>
      <c r="I606" s="115"/>
      <c r="J606" s="1285" t="s">
        <v>343</v>
      </c>
      <c r="K606" s="1286"/>
      <c r="L606" s="1120">
        <f>VLOOKUP(B606,'Urbano.Piano inv. forn'!$D$173:$H$202,4,FALSE)</f>
        <v>0</v>
      </c>
      <c r="M606" s="1121"/>
      <c r="O606" s="194" t="s">
        <v>344</v>
      </c>
      <c r="P606" s="506"/>
      <c r="R606" s="193" t="s">
        <v>345</v>
      </c>
      <c r="S606" s="1108"/>
      <c r="T606" s="1109"/>
      <c r="U606" s="507"/>
    </row>
    <row r="607" spans="1:22" ht="15.75" thickBot="1" x14ac:dyDescent="0.3">
      <c r="A607" s="149"/>
      <c r="B607" s="129"/>
      <c r="C607" s="129"/>
      <c r="E607" s="130"/>
      <c r="F607" s="130"/>
      <c r="G607" s="131"/>
      <c r="H607" s="131"/>
      <c r="I607" s="115"/>
      <c r="J607" s="130"/>
      <c r="K607" s="130"/>
      <c r="L607" s="131"/>
      <c r="M607" s="131"/>
      <c r="O607" s="132"/>
      <c r="R607" s="128"/>
      <c r="S607" s="501"/>
      <c r="U607" s="150"/>
    </row>
    <row r="608" spans="1:22" ht="33.75" customHeight="1" thickBot="1" x14ac:dyDescent="0.3">
      <c r="A608" s="1277" t="s">
        <v>346</v>
      </c>
      <c r="B608" s="1278"/>
      <c r="C608" s="1278"/>
      <c r="D608" s="1287"/>
      <c r="E608" s="1105">
        <f>VLOOKUP(B606,'Urbano.Piano inv. forn'!$D$173:$V$202,17,FALSE)</f>
        <v>0</v>
      </c>
      <c r="F608" s="1106"/>
      <c r="G608" s="1106"/>
      <c r="H608" s="1107"/>
      <c r="I608" s="115"/>
      <c r="J608" s="1277" t="s">
        <v>60</v>
      </c>
      <c r="K608" s="1278"/>
      <c r="L608" s="1105">
        <f>VLOOKUP(B606,'Urbano.Piano inv. forn'!$D$173:$V$202,19,FALSE)</f>
        <v>0</v>
      </c>
      <c r="M608" s="1107"/>
      <c r="N608" s="146"/>
      <c r="O608" s="673" t="s">
        <v>347</v>
      </c>
      <c r="P608" s="151">
        <f>L608+E608</f>
        <v>0</v>
      </c>
      <c r="R608" s="193" t="s">
        <v>348</v>
      </c>
      <c r="S608" s="1108"/>
      <c r="T608" s="1109"/>
      <c r="U608" s="150"/>
      <c r="V608" s="501"/>
    </row>
    <row r="609" spans="1:21" ht="15.75" thickBot="1" x14ac:dyDescent="0.3">
      <c r="A609" s="152"/>
      <c r="B609" s="153"/>
      <c r="C609" s="153"/>
      <c r="D609" s="153"/>
      <c r="E609" s="154"/>
      <c r="F609" s="154"/>
      <c r="G609" s="154"/>
      <c r="H609" s="154"/>
      <c r="I609" s="115"/>
      <c r="J609" s="130"/>
      <c r="K609" s="130"/>
      <c r="L609" s="154"/>
      <c r="M609" s="154"/>
      <c r="N609" s="146"/>
      <c r="O609" s="128"/>
      <c r="P609" s="146"/>
      <c r="R609" s="128"/>
      <c r="S609" s="129"/>
      <c r="T609" s="129"/>
      <c r="U609" s="507"/>
    </row>
    <row r="610" spans="1:21" ht="60" x14ac:dyDescent="0.25">
      <c r="A610" s="1279" t="s">
        <v>349</v>
      </c>
      <c r="B610" s="1281" t="s">
        <v>350</v>
      </c>
      <c r="C610" s="1281" t="s">
        <v>351</v>
      </c>
      <c r="D610" s="186" t="s">
        <v>352</v>
      </c>
      <c r="E610" s="187" t="s">
        <v>353</v>
      </c>
      <c r="F610" s="186" t="s">
        <v>354</v>
      </c>
      <c r="G610" s="186" t="s">
        <v>355</v>
      </c>
      <c r="H610" s="188" t="s">
        <v>312</v>
      </c>
      <c r="I610" s="188" t="s">
        <v>356</v>
      </c>
      <c r="J610" s="188" t="s">
        <v>357</v>
      </c>
      <c r="K610" s="188" t="s">
        <v>358</v>
      </c>
      <c r="L610" s="188" t="s">
        <v>359</v>
      </c>
      <c r="M610" s="188" t="s">
        <v>360</v>
      </c>
      <c r="N610" s="188" t="s">
        <v>361</v>
      </c>
      <c r="O610" s="188" t="s">
        <v>362</v>
      </c>
      <c r="P610" s="188" t="s">
        <v>363</v>
      </c>
      <c r="Q610" s="188" t="s">
        <v>364</v>
      </c>
      <c r="R610" s="188" t="s">
        <v>365</v>
      </c>
      <c r="S610" s="188" t="s">
        <v>366</v>
      </c>
      <c r="T610" s="1288" t="s">
        <v>367</v>
      </c>
      <c r="U610" s="508"/>
    </row>
    <row r="611" spans="1:21" ht="24.75" thickBot="1" x14ac:dyDescent="0.3">
      <c r="A611" s="1280"/>
      <c r="B611" s="1282"/>
      <c r="C611" s="1282"/>
      <c r="D611" s="189" t="s">
        <v>368</v>
      </c>
      <c r="E611" s="189" t="s">
        <v>369</v>
      </c>
      <c r="F611" s="189" t="s">
        <v>370</v>
      </c>
      <c r="G611" s="189" t="s">
        <v>370</v>
      </c>
      <c r="H611" s="189" t="s">
        <v>395</v>
      </c>
      <c r="I611" s="189" t="s">
        <v>397</v>
      </c>
      <c r="J611" s="189" t="s">
        <v>371</v>
      </c>
      <c r="K611" s="189" t="s">
        <v>372</v>
      </c>
      <c r="L611" s="189" t="s">
        <v>373</v>
      </c>
      <c r="M611" s="189" t="s">
        <v>372</v>
      </c>
      <c r="N611" s="189" t="s">
        <v>374</v>
      </c>
      <c r="O611" s="189" t="s">
        <v>341</v>
      </c>
      <c r="P611" s="189" t="s">
        <v>375</v>
      </c>
      <c r="Q611" s="189" t="s">
        <v>376</v>
      </c>
      <c r="R611" s="189" t="s">
        <v>377</v>
      </c>
      <c r="S611" s="189" t="s">
        <v>377</v>
      </c>
      <c r="T611" s="1289"/>
      <c r="U611" s="508"/>
    </row>
    <row r="612" spans="1:21" x14ac:dyDescent="0.25">
      <c r="A612" s="1283" t="str">
        <f>B606</f>
        <v>urb.d.3</v>
      </c>
      <c r="B612" s="190">
        <v>1</v>
      </c>
      <c r="C612" s="208"/>
      <c r="D612" s="134"/>
      <c r="E612" s="134"/>
      <c r="F612" s="208"/>
      <c r="G612" s="510"/>
      <c r="H612" s="135"/>
      <c r="I612" s="511"/>
      <c r="J612" s="512"/>
      <c r="K612" s="513"/>
      <c r="L612" s="511"/>
      <c r="M612" s="513"/>
      <c r="N612" s="164"/>
      <c r="O612" s="164"/>
      <c r="P612" s="511"/>
      <c r="Q612" s="511"/>
      <c r="R612" s="511"/>
      <c r="S612" s="511"/>
      <c r="T612" s="514"/>
      <c r="U612" s="507"/>
    </row>
    <row r="613" spans="1:21" x14ac:dyDescent="0.25">
      <c r="A613" s="1283"/>
      <c r="B613" s="191">
        <v>2</v>
      </c>
      <c r="C613" s="133"/>
      <c r="D613" s="127"/>
      <c r="E613" s="127"/>
      <c r="F613" s="133"/>
      <c r="G613" s="515"/>
      <c r="H613" s="133"/>
      <c r="I613" s="495"/>
      <c r="J613" s="516"/>
      <c r="K613" s="517"/>
      <c r="L613" s="495"/>
      <c r="M613" s="517"/>
      <c r="N613" s="155"/>
      <c r="O613" s="155"/>
      <c r="P613" s="495"/>
      <c r="Q613" s="495" t="s">
        <v>378</v>
      </c>
      <c r="R613" s="495"/>
      <c r="S613" s="495"/>
      <c r="T613" s="518"/>
      <c r="U613" s="507"/>
    </row>
    <row r="614" spans="1:21" x14ac:dyDescent="0.25">
      <c r="A614" s="1283"/>
      <c r="B614" s="191">
        <v>3</v>
      </c>
      <c r="C614" s="133"/>
      <c r="D614" s="127"/>
      <c r="E614" s="127"/>
      <c r="F614" s="133"/>
      <c r="G614" s="515"/>
      <c r="H614" s="133"/>
      <c r="I614" s="495"/>
      <c r="J614" s="516"/>
      <c r="K614" s="517"/>
      <c r="L614" s="495"/>
      <c r="M614" s="517"/>
      <c r="N614" s="155"/>
      <c r="O614" s="155"/>
      <c r="P614" s="495"/>
      <c r="Q614" s="495"/>
      <c r="R614" s="495"/>
      <c r="S614" s="495"/>
      <c r="T614" s="518"/>
      <c r="U614" s="507"/>
    </row>
    <row r="615" spans="1:21" x14ac:dyDescent="0.25">
      <c r="A615" s="1283"/>
      <c r="B615" s="191">
        <v>4</v>
      </c>
      <c r="C615" s="133"/>
      <c r="D615" s="127"/>
      <c r="E615" s="127"/>
      <c r="F615" s="133"/>
      <c r="G615" s="515"/>
      <c r="H615" s="133"/>
      <c r="I615" s="495"/>
      <c r="J615" s="516"/>
      <c r="K615" s="517"/>
      <c r="L615" s="495"/>
      <c r="M615" s="517"/>
      <c r="N615" s="155"/>
      <c r="O615" s="155"/>
      <c r="P615" s="495"/>
      <c r="Q615" s="495"/>
      <c r="R615" s="495"/>
      <c r="S615" s="495"/>
      <c r="T615" s="518"/>
      <c r="U615" s="507"/>
    </row>
    <row r="616" spans="1:21" x14ac:dyDescent="0.25">
      <c r="A616" s="1283"/>
      <c r="B616" s="191">
        <v>5</v>
      </c>
      <c r="C616" s="133"/>
      <c r="D616" s="127"/>
      <c r="E616" s="127"/>
      <c r="F616" s="133"/>
      <c r="G616" s="515"/>
      <c r="H616" s="133"/>
      <c r="I616" s="495"/>
      <c r="J616" s="516"/>
      <c r="K616" s="517"/>
      <c r="L616" s="495"/>
      <c r="M616" s="517"/>
      <c r="N616" s="155"/>
      <c r="O616" s="155"/>
      <c r="P616" s="495"/>
      <c r="Q616" s="495"/>
      <c r="R616" s="495"/>
      <c r="S616" s="495"/>
      <c r="T616" s="518"/>
      <c r="U616" s="507"/>
    </row>
    <row r="617" spans="1:21" x14ac:dyDescent="0.25">
      <c r="A617" s="1283"/>
      <c r="B617" s="191">
        <v>6</v>
      </c>
      <c r="C617" s="133"/>
      <c r="D617" s="127"/>
      <c r="E617" s="127"/>
      <c r="F617" s="133"/>
      <c r="G617" s="515"/>
      <c r="H617" s="133"/>
      <c r="I617" s="495"/>
      <c r="J617" s="516"/>
      <c r="K617" s="517"/>
      <c r="L617" s="495"/>
      <c r="M617" s="517"/>
      <c r="N617" s="155"/>
      <c r="O617" s="155"/>
      <c r="P617" s="495"/>
      <c r="Q617" s="495"/>
      <c r="R617" s="495"/>
      <c r="S617" s="495"/>
      <c r="T617" s="518"/>
      <c r="U617" s="507"/>
    </row>
    <row r="618" spans="1:21" x14ac:dyDescent="0.25">
      <c r="A618" s="1283"/>
      <c r="B618" s="191">
        <v>7</v>
      </c>
      <c r="C618" s="133"/>
      <c r="D618" s="127"/>
      <c r="E618" s="127"/>
      <c r="F618" s="133"/>
      <c r="G618" s="515"/>
      <c r="H618" s="133"/>
      <c r="I618" s="495"/>
      <c r="J618" s="516"/>
      <c r="K618" s="517"/>
      <c r="L618" s="495"/>
      <c r="M618" s="517"/>
      <c r="N618" s="155"/>
      <c r="O618" s="155"/>
      <c r="P618" s="495"/>
      <c r="Q618" s="495"/>
      <c r="R618" s="495"/>
      <c r="S618" s="495"/>
      <c r="T618" s="518"/>
      <c r="U618" s="507"/>
    </row>
    <row r="619" spans="1:21" x14ac:dyDescent="0.25">
      <c r="A619" s="1283"/>
      <c r="B619" s="191">
        <v>8</v>
      </c>
      <c r="C619" s="133"/>
      <c r="D619" s="127"/>
      <c r="E619" s="127"/>
      <c r="F619" s="133"/>
      <c r="G619" s="515"/>
      <c r="H619" s="133"/>
      <c r="I619" s="495"/>
      <c r="J619" s="516"/>
      <c r="K619" s="517"/>
      <c r="L619" s="495"/>
      <c r="M619" s="517"/>
      <c r="N619" s="155"/>
      <c r="O619" s="155"/>
      <c r="P619" s="495"/>
      <c r="Q619" s="495"/>
      <c r="R619" s="495"/>
      <c r="S619" s="495"/>
      <c r="T619" s="518"/>
      <c r="U619" s="507"/>
    </row>
    <row r="620" spans="1:21" x14ac:dyDescent="0.25">
      <c r="A620" s="1283"/>
      <c r="B620" s="191">
        <v>9</v>
      </c>
      <c r="C620" s="133"/>
      <c r="D620" s="127"/>
      <c r="E620" s="127"/>
      <c r="F620" s="133"/>
      <c r="G620" s="515"/>
      <c r="H620" s="133"/>
      <c r="I620" s="495"/>
      <c r="J620" s="516"/>
      <c r="K620" s="517"/>
      <c r="L620" s="495"/>
      <c r="M620" s="517"/>
      <c r="N620" s="155"/>
      <c r="O620" s="155"/>
      <c r="P620" s="495"/>
      <c r="Q620" s="495"/>
      <c r="R620" s="495"/>
      <c r="S620" s="495"/>
      <c r="T620" s="518"/>
      <c r="U620" s="507"/>
    </row>
    <row r="621" spans="1:21" ht="15.75" thickBot="1" x14ac:dyDescent="0.3">
      <c r="A621" s="1284"/>
      <c r="B621" s="192">
        <v>10</v>
      </c>
      <c r="C621" s="148"/>
      <c r="D621" s="147"/>
      <c r="E621" s="147"/>
      <c r="F621" s="148"/>
      <c r="G621" s="519"/>
      <c r="H621" s="148"/>
      <c r="I621" s="520"/>
      <c r="J621" s="521"/>
      <c r="K621" s="522"/>
      <c r="L621" s="520"/>
      <c r="M621" s="522"/>
      <c r="N621" s="156"/>
      <c r="O621" s="156"/>
      <c r="P621" s="520"/>
      <c r="Q621" s="520"/>
      <c r="R621" s="520"/>
      <c r="S621" s="520"/>
      <c r="T621" s="523"/>
      <c r="U621" s="507"/>
    </row>
    <row r="622" spans="1:21" ht="24.6" customHeight="1" thickBot="1" x14ac:dyDescent="0.3">
      <c r="A622" s="654"/>
      <c r="C622" s="655"/>
      <c r="D622" s="656"/>
      <c r="E622" s="484" t="s">
        <v>379</v>
      </c>
      <c r="F622" s="485">
        <f>COUNTA(F612:F621)</f>
        <v>0</v>
      </c>
      <c r="G622" s="486">
        <f>COUNTA(G612:G621)</f>
        <v>0</v>
      </c>
      <c r="H622" s="655"/>
      <c r="I622" s="501"/>
      <c r="J622" s="657"/>
      <c r="K622" s="658"/>
      <c r="L622" s="1096" t="s">
        <v>655</v>
      </c>
      <c r="M622" s="1097"/>
      <c r="N622" s="659">
        <f>SUM(N612:N621)</f>
        <v>0</v>
      </c>
      <c r="O622" s="660">
        <f>SUM(O612:O621)</f>
        <v>0</v>
      </c>
      <c r="P622" s="501"/>
      <c r="R622" s="128"/>
      <c r="S622" s="132"/>
      <c r="T622" s="603"/>
      <c r="U622" s="527"/>
    </row>
    <row r="623" spans="1:21" ht="24.6" customHeight="1" x14ac:dyDescent="0.25">
      <c r="A623" s="149"/>
      <c r="B623" s="128"/>
      <c r="C623" s="128"/>
      <c r="D623" s="128"/>
      <c r="H623" s="524"/>
      <c r="I623" s="524"/>
      <c r="J623" s="525"/>
      <c r="K623" s="524"/>
      <c r="L623" s="1098" t="s">
        <v>656</v>
      </c>
      <c r="M623" s="1099"/>
      <c r="N623" s="661">
        <f>SUMIF(M612:M621,"&lt;=31/12/2025",N612:N621)</f>
        <v>0</v>
      </c>
      <c r="O623" s="662">
        <f>SUMIF(M612:M621,"&lt;=31/12/2025",O612:O621)</f>
        <v>0</v>
      </c>
      <c r="P623" s="128"/>
      <c r="R623" s="128"/>
      <c r="S623" s="132"/>
      <c r="T623" s="603"/>
      <c r="U623" s="527"/>
    </row>
    <row r="624" spans="1:21" ht="24.6" customHeight="1" thickBot="1" x14ac:dyDescent="0.3">
      <c r="A624" s="149"/>
      <c r="L624" s="1100" t="s">
        <v>659</v>
      </c>
      <c r="M624" s="1101"/>
      <c r="N624" s="663">
        <f>SUMIF(M612:M621,"&gt;31/12/2025",N612:N621)</f>
        <v>0</v>
      </c>
      <c r="O624" s="664">
        <f>SUMIF(M612:M621,"&gt;31/12/2025",O612:O621)</f>
        <v>0</v>
      </c>
      <c r="R624" s="128"/>
      <c r="S624" s="132"/>
      <c r="T624" s="603"/>
      <c r="U624" s="527"/>
    </row>
    <row r="625" spans="1:22" ht="15.75" thickBot="1" x14ac:dyDescent="0.3">
      <c r="A625" s="528"/>
      <c r="B625" s="529"/>
      <c r="C625" s="455"/>
      <c r="D625" s="455"/>
      <c r="E625" s="455"/>
      <c r="F625" s="529"/>
      <c r="G625" s="455"/>
      <c r="H625" s="455"/>
      <c r="I625" s="529"/>
      <c r="J625" s="529"/>
      <c r="K625" s="455"/>
      <c r="L625" s="455"/>
      <c r="M625" s="455"/>
      <c r="N625" s="455"/>
      <c r="O625" s="455"/>
      <c r="P625" s="455"/>
      <c r="Q625" s="455"/>
      <c r="R625" s="455"/>
      <c r="S625" s="530"/>
      <c r="T625" s="455"/>
      <c r="U625" s="531"/>
    </row>
    <row r="626" spans="1:22" ht="15.75" thickBot="1" x14ac:dyDescent="0.3">
      <c r="A626" s="502"/>
      <c r="B626" s="503"/>
      <c r="C626" s="504"/>
      <c r="D626" s="504"/>
      <c r="E626" s="504"/>
      <c r="F626" s="503"/>
      <c r="G626" s="504"/>
      <c r="H626" s="504"/>
      <c r="I626" s="503"/>
      <c r="J626" s="503"/>
      <c r="K626" s="504"/>
      <c r="L626" s="504"/>
      <c r="M626" s="504"/>
      <c r="N626" s="504"/>
      <c r="O626" s="504"/>
      <c r="P626" s="504"/>
      <c r="Q626" s="504"/>
      <c r="R626" s="504"/>
      <c r="S626" s="504"/>
      <c r="T626" s="504"/>
      <c r="U626" s="505"/>
    </row>
    <row r="627" spans="1:22" ht="30" customHeight="1" thickBot="1" x14ac:dyDescent="0.3">
      <c r="A627" s="185" t="s">
        <v>9</v>
      </c>
      <c r="B627" s="1116" t="s">
        <v>113</v>
      </c>
      <c r="C627" s="1117"/>
      <c r="E627" s="1285" t="s">
        <v>342</v>
      </c>
      <c r="F627" s="1286"/>
      <c r="G627" s="1120">
        <f>VLOOKUP(B627,'Urbano.Piano inv. forn'!$D$173:$AB$202,3,FALSE)</f>
        <v>0</v>
      </c>
      <c r="H627" s="1121"/>
      <c r="I627" s="115"/>
      <c r="J627" s="1285" t="s">
        <v>343</v>
      </c>
      <c r="K627" s="1286"/>
      <c r="L627" s="1120">
        <f>VLOOKUP(B627,'Urbano.Piano inv. forn'!$D$173:$H$202,4,FALSE)</f>
        <v>0</v>
      </c>
      <c r="M627" s="1121"/>
      <c r="O627" s="194" t="s">
        <v>344</v>
      </c>
      <c r="P627" s="506"/>
      <c r="R627" s="193" t="s">
        <v>345</v>
      </c>
      <c r="S627" s="1108"/>
      <c r="T627" s="1109"/>
      <c r="U627" s="507"/>
    </row>
    <row r="628" spans="1:22" ht="15.75" thickBot="1" x14ac:dyDescent="0.3">
      <c r="A628" s="149"/>
      <c r="B628" s="129"/>
      <c r="C628" s="129"/>
      <c r="E628" s="130"/>
      <c r="F628" s="130"/>
      <c r="G628" s="131"/>
      <c r="H628" s="131"/>
      <c r="I628" s="115"/>
      <c r="J628" s="130"/>
      <c r="K628" s="130"/>
      <c r="L628" s="131"/>
      <c r="M628" s="131"/>
      <c r="O628" s="132"/>
      <c r="R628" s="128"/>
      <c r="S628" s="501"/>
      <c r="U628" s="150"/>
    </row>
    <row r="629" spans="1:22" ht="33.75" customHeight="1" thickBot="1" x14ac:dyDescent="0.3">
      <c r="A629" s="1277" t="s">
        <v>346</v>
      </c>
      <c r="B629" s="1278"/>
      <c r="C629" s="1278"/>
      <c r="D629" s="1287"/>
      <c r="E629" s="1105">
        <f>VLOOKUP(B627,'Urbano.Piano inv. forn'!$D$173:$V$202,17,FALSE)</f>
        <v>0</v>
      </c>
      <c r="F629" s="1106"/>
      <c r="G629" s="1106"/>
      <c r="H629" s="1107"/>
      <c r="I629" s="115"/>
      <c r="J629" s="1277" t="s">
        <v>60</v>
      </c>
      <c r="K629" s="1278"/>
      <c r="L629" s="1105">
        <f>VLOOKUP(B627,'Urbano.Piano inv. forn'!$D$173:$V$202,19,FALSE)</f>
        <v>0</v>
      </c>
      <c r="M629" s="1107"/>
      <c r="N629" s="146"/>
      <c r="O629" s="673" t="s">
        <v>347</v>
      </c>
      <c r="P629" s="151">
        <f>L629+E629</f>
        <v>0</v>
      </c>
      <c r="R629" s="193" t="s">
        <v>348</v>
      </c>
      <c r="S629" s="1108"/>
      <c r="T629" s="1109"/>
      <c r="U629" s="150"/>
      <c r="V629" s="501"/>
    </row>
    <row r="630" spans="1:22" ht="15.75" thickBot="1" x14ac:dyDescent="0.3">
      <c r="A630" s="152"/>
      <c r="B630" s="153"/>
      <c r="C630" s="153"/>
      <c r="D630" s="153"/>
      <c r="E630" s="154"/>
      <c r="F630" s="154"/>
      <c r="G630" s="154"/>
      <c r="H630" s="154"/>
      <c r="I630" s="115"/>
      <c r="J630" s="130"/>
      <c r="K630" s="130"/>
      <c r="L630" s="154"/>
      <c r="M630" s="154"/>
      <c r="N630" s="146"/>
      <c r="O630" s="128"/>
      <c r="P630" s="146"/>
      <c r="R630" s="128"/>
      <c r="S630" s="129"/>
      <c r="T630" s="129"/>
      <c r="U630" s="507"/>
    </row>
    <row r="631" spans="1:22" ht="60" x14ac:dyDescent="0.25">
      <c r="A631" s="1279" t="s">
        <v>349</v>
      </c>
      <c r="B631" s="1281" t="s">
        <v>350</v>
      </c>
      <c r="C631" s="1281" t="s">
        <v>351</v>
      </c>
      <c r="D631" s="186" t="s">
        <v>352</v>
      </c>
      <c r="E631" s="187" t="s">
        <v>353</v>
      </c>
      <c r="F631" s="186" t="s">
        <v>354</v>
      </c>
      <c r="G631" s="186" t="s">
        <v>355</v>
      </c>
      <c r="H631" s="188" t="s">
        <v>312</v>
      </c>
      <c r="I631" s="188" t="s">
        <v>356</v>
      </c>
      <c r="J631" s="188" t="s">
        <v>357</v>
      </c>
      <c r="K631" s="188" t="s">
        <v>358</v>
      </c>
      <c r="L631" s="188" t="s">
        <v>359</v>
      </c>
      <c r="M631" s="188" t="s">
        <v>360</v>
      </c>
      <c r="N631" s="188" t="s">
        <v>361</v>
      </c>
      <c r="O631" s="188" t="s">
        <v>362</v>
      </c>
      <c r="P631" s="188" t="s">
        <v>363</v>
      </c>
      <c r="Q631" s="188" t="s">
        <v>364</v>
      </c>
      <c r="R631" s="188" t="s">
        <v>365</v>
      </c>
      <c r="S631" s="188" t="s">
        <v>366</v>
      </c>
      <c r="T631" s="1288" t="s">
        <v>367</v>
      </c>
      <c r="U631" s="508"/>
    </row>
    <row r="632" spans="1:22" ht="24.75" thickBot="1" x14ac:dyDescent="0.3">
      <c r="A632" s="1280"/>
      <c r="B632" s="1282"/>
      <c r="C632" s="1282"/>
      <c r="D632" s="189" t="s">
        <v>368</v>
      </c>
      <c r="E632" s="189" t="s">
        <v>369</v>
      </c>
      <c r="F632" s="189" t="s">
        <v>370</v>
      </c>
      <c r="G632" s="189" t="s">
        <v>370</v>
      </c>
      <c r="H632" s="189" t="s">
        <v>395</v>
      </c>
      <c r="I632" s="189" t="s">
        <v>397</v>
      </c>
      <c r="J632" s="189" t="s">
        <v>371</v>
      </c>
      <c r="K632" s="189" t="s">
        <v>372</v>
      </c>
      <c r="L632" s="189" t="s">
        <v>373</v>
      </c>
      <c r="M632" s="189" t="s">
        <v>372</v>
      </c>
      <c r="N632" s="189" t="s">
        <v>374</v>
      </c>
      <c r="O632" s="189" t="s">
        <v>341</v>
      </c>
      <c r="P632" s="189" t="s">
        <v>375</v>
      </c>
      <c r="Q632" s="189" t="s">
        <v>376</v>
      </c>
      <c r="R632" s="189" t="s">
        <v>377</v>
      </c>
      <c r="S632" s="189" t="s">
        <v>377</v>
      </c>
      <c r="T632" s="1289"/>
      <c r="U632" s="508"/>
    </row>
    <row r="633" spans="1:22" x14ac:dyDescent="0.25">
      <c r="A633" s="1283" t="str">
        <f>B627</f>
        <v>urb.d.3</v>
      </c>
      <c r="B633" s="190">
        <v>1</v>
      </c>
      <c r="C633" s="208"/>
      <c r="D633" s="134"/>
      <c r="E633" s="134"/>
      <c r="F633" s="208"/>
      <c r="G633" s="510"/>
      <c r="H633" s="135"/>
      <c r="I633" s="511"/>
      <c r="J633" s="512"/>
      <c r="K633" s="513"/>
      <c r="L633" s="511"/>
      <c r="M633" s="513"/>
      <c r="N633" s="164"/>
      <c r="O633" s="164"/>
      <c r="P633" s="511"/>
      <c r="Q633" s="511"/>
      <c r="R633" s="511"/>
      <c r="S633" s="511"/>
      <c r="T633" s="514"/>
      <c r="U633" s="507"/>
    </row>
    <row r="634" spans="1:22" x14ac:dyDescent="0.25">
      <c r="A634" s="1283"/>
      <c r="B634" s="191">
        <v>2</v>
      </c>
      <c r="C634" s="133"/>
      <c r="D634" s="127"/>
      <c r="E634" s="127"/>
      <c r="F634" s="133"/>
      <c r="G634" s="515"/>
      <c r="H634" s="133"/>
      <c r="I634" s="495"/>
      <c r="J634" s="516"/>
      <c r="K634" s="517"/>
      <c r="L634" s="495"/>
      <c r="M634" s="517"/>
      <c r="N634" s="155"/>
      <c r="O634" s="155"/>
      <c r="P634" s="495"/>
      <c r="Q634" s="495" t="s">
        <v>378</v>
      </c>
      <c r="R634" s="495"/>
      <c r="S634" s="495"/>
      <c r="T634" s="518"/>
      <c r="U634" s="507"/>
    </row>
    <row r="635" spans="1:22" x14ac:dyDescent="0.25">
      <c r="A635" s="1283"/>
      <c r="B635" s="191">
        <v>3</v>
      </c>
      <c r="C635" s="133"/>
      <c r="D635" s="127"/>
      <c r="E635" s="127"/>
      <c r="F635" s="133"/>
      <c r="G635" s="515"/>
      <c r="H635" s="133"/>
      <c r="I635" s="495"/>
      <c r="J635" s="516"/>
      <c r="K635" s="517"/>
      <c r="L635" s="495"/>
      <c r="M635" s="517"/>
      <c r="N635" s="155"/>
      <c r="O635" s="155"/>
      <c r="P635" s="495"/>
      <c r="Q635" s="495"/>
      <c r="R635" s="495"/>
      <c r="S635" s="495"/>
      <c r="T635" s="518"/>
      <c r="U635" s="507"/>
    </row>
    <row r="636" spans="1:22" x14ac:dyDescent="0.25">
      <c r="A636" s="1283"/>
      <c r="B636" s="191">
        <v>4</v>
      </c>
      <c r="C636" s="133"/>
      <c r="D636" s="127"/>
      <c r="E636" s="127"/>
      <c r="F636" s="133"/>
      <c r="G636" s="515"/>
      <c r="H636" s="133"/>
      <c r="I636" s="495"/>
      <c r="J636" s="516"/>
      <c r="K636" s="517"/>
      <c r="L636" s="495"/>
      <c r="M636" s="517"/>
      <c r="N636" s="155"/>
      <c r="O636" s="155"/>
      <c r="P636" s="495"/>
      <c r="Q636" s="495"/>
      <c r="R636" s="495"/>
      <c r="S636" s="495"/>
      <c r="T636" s="518"/>
      <c r="U636" s="507"/>
    </row>
    <row r="637" spans="1:22" x14ac:dyDescent="0.25">
      <c r="A637" s="1283"/>
      <c r="B637" s="191">
        <v>5</v>
      </c>
      <c r="C637" s="133"/>
      <c r="D637" s="127"/>
      <c r="E637" s="127"/>
      <c r="F637" s="133"/>
      <c r="G637" s="515"/>
      <c r="H637" s="133"/>
      <c r="I637" s="495"/>
      <c r="J637" s="516"/>
      <c r="K637" s="517"/>
      <c r="L637" s="495"/>
      <c r="M637" s="517"/>
      <c r="N637" s="155"/>
      <c r="O637" s="155"/>
      <c r="P637" s="495"/>
      <c r="Q637" s="495"/>
      <c r="R637" s="495"/>
      <c r="S637" s="495"/>
      <c r="T637" s="518"/>
      <c r="U637" s="507"/>
    </row>
    <row r="638" spans="1:22" x14ac:dyDescent="0.25">
      <c r="A638" s="1283"/>
      <c r="B638" s="191">
        <v>6</v>
      </c>
      <c r="C638" s="133"/>
      <c r="D638" s="127"/>
      <c r="E638" s="127"/>
      <c r="F638" s="133"/>
      <c r="G638" s="515"/>
      <c r="H638" s="133"/>
      <c r="I638" s="495"/>
      <c r="J638" s="516"/>
      <c r="K638" s="517"/>
      <c r="L638" s="495"/>
      <c r="M638" s="517"/>
      <c r="N638" s="155"/>
      <c r="O638" s="155"/>
      <c r="P638" s="495"/>
      <c r="Q638" s="495"/>
      <c r="R638" s="495"/>
      <c r="S638" s="495"/>
      <c r="T638" s="518"/>
      <c r="U638" s="507"/>
    </row>
    <row r="639" spans="1:22" x14ac:dyDescent="0.25">
      <c r="A639" s="1283"/>
      <c r="B639" s="191">
        <v>7</v>
      </c>
      <c r="C639" s="133"/>
      <c r="D639" s="127"/>
      <c r="E639" s="127"/>
      <c r="F639" s="133"/>
      <c r="G639" s="515"/>
      <c r="H639" s="133"/>
      <c r="I639" s="495"/>
      <c r="J639" s="516"/>
      <c r="K639" s="517"/>
      <c r="L639" s="495"/>
      <c r="M639" s="517"/>
      <c r="N639" s="155"/>
      <c r="O639" s="155"/>
      <c r="P639" s="495"/>
      <c r="Q639" s="495"/>
      <c r="R639" s="495"/>
      <c r="S639" s="495"/>
      <c r="T639" s="518"/>
      <c r="U639" s="507"/>
    </row>
    <row r="640" spans="1:22" x14ac:dyDescent="0.25">
      <c r="A640" s="1283"/>
      <c r="B640" s="191">
        <v>8</v>
      </c>
      <c r="C640" s="133"/>
      <c r="D640" s="127"/>
      <c r="E640" s="127"/>
      <c r="F640" s="133"/>
      <c r="G640" s="515"/>
      <c r="H640" s="133"/>
      <c r="I640" s="495"/>
      <c r="J640" s="516"/>
      <c r="K640" s="517"/>
      <c r="L640" s="495"/>
      <c r="M640" s="517"/>
      <c r="N640" s="155"/>
      <c r="O640" s="155"/>
      <c r="P640" s="495"/>
      <c r="Q640" s="495"/>
      <c r="R640" s="495"/>
      <c r="S640" s="495"/>
      <c r="T640" s="518"/>
      <c r="U640" s="507"/>
    </row>
    <row r="641" spans="1:22" x14ac:dyDescent="0.25">
      <c r="A641" s="1283"/>
      <c r="B641" s="191">
        <v>9</v>
      </c>
      <c r="C641" s="133"/>
      <c r="D641" s="127"/>
      <c r="E641" s="127"/>
      <c r="F641" s="133"/>
      <c r="G641" s="515"/>
      <c r="H641" s="133"/>
      <c r="I641" s="495"/>
      <c r="J641" s="516"/>
      <c r="K641" s="517"/>
      <c r="L641" s="495"/>
      <c r="M641" s="517"/>
      <c r="N641" s="155"/>
      <c r="O641" s="155"/>
      <c r="P641" s="495"/>
      <c r="Q641" s="495"/>
      <c r="R641" s="495"/>
      <c r="S641" s="495"/>
      <c r="T641" s="518"/>
      <c r="U641" s="507"/>
    </row>
    <row r="642" spans="1:22" ht="15.75" thickBot="1" x14ac:dyDescent="0.3">
      <c r="A642" s="1284"/>
      <c r="B642" s="192">
        <v>10</v>
      </c>
      <c r="C642" s="148"/>
      <c r="D642" s="147"/>
      <c r="E642" s="147"/>
      <c r="F642" s="148"/>
      <c r="G642" s="519"/>
      <c r="H642" s="148"/>
      <c r="I642" s="520"/>
      <c r="J642" s="521"/>
      <c r="K642" s="522"/>
      <c r="L642" s="520"/>
      <c r="M642" s="522"/>
      <c r="N642" s="156"/>
      <c r="O642" s="156"/>
      <c r="P642" s="520"/>
      <c r="Q642" s="520"/>
      <c r="R642" s="520"/>
      <c r="S642" s="520"/>
      <c r="T642" s="523"/>
      <c r="U642" s="507"/>
    </row>
    <row r="643" spans="1:22" ht="24.6" customHeight="1" thickBot="1" x14ac:dyDescent="0.3">
      <c r="A643" s="654"/>
      <c r="C643" s="655"/>
      <c r="D643" s="656"/>
      <c r="E643" s="484" t="s">
        <v>379</v>
      </c>
      <c r="F643" s="485">
        <f>COUNTA(F633:F642)</f>
        <v>0</v>
      </c>
      <c r="G643" s="486">
        <f>COUNTA(G633:G642)</f>
        <v>0</v>
      </c>
      <c r="H643" s="655"/>
      <c r="I643" s="501"/>
      <c r="J643" s="657"/>
      <c r="K643" s="658"/>
      <c r="L643" s="1096" t="s">
        <v>655</v>
      </c>
      <c r="M643" s="1097"/>
      <c r="N643" s="659">
        <f>SUM(N633:N642)</f>
        <v>0</v>
      </c>
      <c r="O643" s="660">
        <f>SUM(O633:O642)</f>
        <v>0</v>
      </c>
      <c r="P643" s="501"/>
      <c r="R643" s="128"/>
      <c r="S643" s="132"/>
      <c r="T643" s="603"/>
      <c r="U643" s="527"/>
    </row>
    <row r="644" spans="1:22" ht="24.6" customHeight="1" x14ac:dyDescent="0.25">
      <c r="A644" s="149"/>
      <c r="B644" s="128"/>
      <c r="C644" s="128"/>
      <c r="D644" s="128"/>
      <c r="H644" s="524"/>
      <c r="I644" s="524"/>
      <c r="J644" s="525"/>
      <c r="K644" s="524"/>
      <c r="L644" s="1098" t="s">
        <v>656</v>
      </c>
      <c r="M644" s="1099"/>
      <c r="N644" s="661">
        <f>SUMIF(M633:M642,"&lt;=31/12/2025",N633:N642)</f>
        <v>0</v>
      </c>
      <c r="O644" s="662">
        <f>SUMIF(M633:M642,"&lt;=31/12/2025",O633:O642)</f>
        <v>0</v>
      </c>
      <c r="P644" s="128"/>
      <c r="R644" s="128"/>
      <c r="S644" s="132"/>
      <c r="T644" s="603"/>
      <c r="U644" s="527"/>
    </row>
    <row r="645" spans="1:22" ht="24.6" customHeight="1" thickBot="1" x14ac:dyDescent="0.3">
      <c r="A645" s="149"/>
      <c r="L645" s="1100" t="s">
        <v>659</v>
      </c>
      <c r="M645" s="1101"/>
      <c r="N645" s="663">
        <f>SUMIF(M633:M642,"&gt;31/12/2025",N633:N642)</f>
        <v>0</v>
      </c>
      <c r="O645" s="664">
        <f>SUMIF(M633:M642,"&gt;31/12/2025",O633:O642)</f>
        <v>0</v>
      </c>
      <c r="R645" s="128"/>
      <c r="S645" s="132"/>
      <c r="T645" s="603"/>
      <c r="U645" s="527"/>
    </row>
    <row r="646" spans="1:22" ht="15.75" thickBot="1" x14ac:dyDescent="0.3">
      <c r="A646" s="528"/>
      <c r="B646" s="529"/>
      <c r="C646" s="455"/>
      <c r="D646" s="455"/>
      <c r="E646" s="455"/>
      <c r="F646" s="529"/>
      <c r="G646" s="455"/>
      <c r="H646" s="455"/>
      <c r="I646" s="529"/>
      <c r="J646" s="529"/>
      <c r="K646" s="455"/>
      <c r="L646" s="455"/>
      <c r="M646" s="455"/>
      <c r="N646" s="455"/>
      <c r="O646" s="455"/>
      <c r="P646" s="455"/>
      <c r="Q646" s="455"/>
      <c r="R646" s="455"/>
      <c r="S646" s="530"/>
      <c r="T646" s="455"/>
      <c r="U646" s="531"/>
    </row>
    <row r="647" spans="1:22" ht="15.75" thickBot="1" x14ac:dyDescent="0.3">
      <c r="A647" s="502"/>
      <c r="B647" s="503"/>
      <c r="C647" s="504"/>
      <c r="D647" s="504"/>
      <c r="E647" s="504"/>
      <c r="F647" s="503"/>
      <c r="G647" s="504"/>
      <c r="H647" s="504"/>
      <c r="I647" s="503"/>
      <c r="J647" s="503"/>
      <c r="K647" s="504"/>
      <c r="L647" s="504"/>
      <c r="M647" s="504"/>
      <c r="N647" s="504"/>
      <c r="O647" s="504"/>
      <c r="P647" s="504"/>
      <c r="Q647" s="504"/>
      <c r="R647" s="504"/>
      <c r="S647" s="504"/>
      <c r="T647" s="504"/>
      <c r="U647" s="505"/>
    </row>
    <row r="648" spans="1:22" ht="30" customHeight="1" thickBot="1" x14ac:dyDescent="0.3">
      <c r="A648" s="185" t="s">
        <v>9</v>
      </c>
      <c r="B648" s="1116" t="s">
        <v>113</v>
      </c>
      <c r="C648" s="1117"/>
      <c r="E648" s="1285" t="s">
        <v>342</v>
      </c>
      <c r="F648" s="1286"/>
      <c r="G648" s="1120">
        <f>VLOOKUP(B648,'Urbano.Piano inv. forn'!$D$173:$AB$202,3,FALSE)</f>
        <v>0</v>
      </c>
      <c r="H648" s="1121"/>
      <c r="I648" s="115"/>
      <c r="J648" s="1285" t="s">
        <v>343</v>
      </c>
      <c r="K648" s="1286"/>
      <c r="L648" s="1120">
        <f>VLOOKUP(B648,'Urbano.Piano inv. forn'!$D$173:$H$202,4,FALSE)</f>
        <v>0</v>
      </c>
      <c r="M648" s="1121"/>
      <c r="O648" s="194" t="s">
        <v>344</v>
      </c>
      <c r="P648" s="506"/>
      <c r="R648" s="193" t="s">
        <v>345</v>
      </c>
      <c r="S648" s="1108"/>
      <c r="T648" s="1109"/>
      <c r="U648" s="507"/>
    </row>
    <row r="649" spans="1:22" ht="15.75" thickBot="1" x14ac:dyDescent="0.3">
      <c r="A649" s="149"/>
      <c r="B649" s="129"/>
      <c r="C649" s="129"/>
      <c r="E649" s="130"/>
      <c r="F649" s="130"/>
      <c r="G649" s="131"/>
      <c r="H649" s="131"/>
      <c r="I649" s="115"/>
      <c r="J649" s="130"/>
      <c r="K649" s="130"/>
      <c r="L649" s="131"/>
      <c r="M649" s="131"/>
      <c r="O649" s="132"/>
      <c r="R649" s="128"/>
      <c r="S649" s="501"/>
      <c r="U649" s="150"/>
    </row>
    <row r="650" spans="1:22" ht="33.75" customHeight="1" thickBot="1" x14ac:dyDescent="0.3">
      <c r="A650" s="1277" t="s">
        <v>346</v>
      </c>
      <c r="B650" s="1278"/>
      <c r="C650" s="1278"/>
      <c r="D650" s="1287"/>
      <c r="E650" s="1105">
        <f>VLOOKUP(B648,'Urbano.Piano inv. forn'!$D$173:$V$202,17,FALSE)</f>
        <v>0</v>
      </c>
      <c r="F650" s="1106"/>
      <c r="G650" s="1106"/>
      <c r="H650" s="1107"/>
      <c r="I650" s="115"/>
      <c r="J650" s="1277" t="s">
        <v>60</v>
      </c>
      <c r="K650" s="1278"/>
      <c r="L650" s="1105">
        <f>VLOOKUP(B648,'Urbano.Piano inv. forn'!$D$173:$V$202,19,FALSE)</f>
        <v>0</v>
      </c>
      <c r="M650" s="1107"/>
      <c r="N650" s="146"/>
      <c r="O650" s="673" t="s">
        <v>347</v>
      </c>
      <c r="P650" s="151">
        <f>L650+E650</f>
        <v>0</v>
      </c>
      <c r="R650" s="193" t="s">
        <v>348</v>
      </c>
      <c r="S650" s="1108"/>
      <c r="T650" s="1109"/>
      <c r="U650" s="150"/>
      <c r="V650" s="501"/>
    </row>
    <row r="651" spans="1:22" ht="15.75" thickBot="1" x14ac:dyDescent="0.3">
      <c r="A651" s="152"/>
      <c r="B651" s="153"/>
      <c r="C651" s="153"/>
      <c r="D651" s="153"/>
      <c r="E651" s="154"/>
      <c r="F651" s="154"/>
      <c r="G651" s="154"/>
      <c r="H651" s="154"/>
      <c r="I651" s="115"/>
      <c r="J651" s="130"/>
      <c r="K651" s="130"/>
      <c r="L651" s="154"/>
      <c r="M651" s="154"/>
      <c r="N651" s="146"/>
      <c r="O651" s="128"/>
      <c r="P651" s="146"/>
      <c r="R651" s="128"/>
      <c r="S651" s="129"/>
      <c r="T651" s="129"/>
      <c r="U651" s="507"/>
    </row>
    <row r="652" spans="1:22" ht="60" x14ac:dyDescent="0.25">
      <c r="A652" s="1279" t="s">
        <v>349</v>
      </c>
      <c r="B652" s="1281" t="s">
        <v>350</v>
      </c>
      <c r="C652" s="1281" t="s">
        <v>351</v>
      </c>
      <c r="D652" s="186" t="s">
        <v>352</v>
      </c>
      <c r="E652" s="187" t="s">
        <v>353</v>
      </c>
      <c r="F652" s="186" t="s">
        <v>354</v>
      </c>
      <c r="G652" s="186" t="s">
        <v>355</v>
      </c>
      <c r="H652" s="188" t="s">
        <v>312</v>
      </c>
      <c r="I652" s="188" t="s">
        <v>356</v>
      </c>
      <c r="J652" s="188" t="s">
        <v>357</v>
      </c>
      <c r="K652" s="188" t="s">
        <v>358</v>
      </c>
      <c r="L652" s="188" t="s">
        <v>359</v>
      </c>
      <c r="M652" s="188" t="s">
        <v>360</v>
      </c>
      <c r="N652" s="188" t="s">
        <v>361</v>
      </c>
      <c r="O652" s="188" t="s">
        <v>362</v>
      </c>
      <c r="P652" s="188" t="s">
        <v>363</v>
      </c>
      <c r="Q652" s="188" t="s">
        <v>364</v>
      </c>
      <c r="R652" s="188" t="s">
        <v>365</v>
      </c>
      <c r="S652" s="188" t="s">
        <v>366</v>
      </c>
      <c r="T652" s="1288" t="s">
        <v>367</v>
      </c>
      <c r="U652" s="508"/>
    </row>
    <row r="653" spans="1:22" ht="24.75" thickBot="1" x14ac:dyDescent="0.3">
      <c r="A653" s="1280"/>
      <c r="B653" s="1282"/>
      <c r="C653" s="1282"/>
      <c r="D653" s="189" t="s">
        <v>368</v>
      </c>
      <c r="E653" s="189" t="s">
        <v>369</v>
      </c>
      <c r="F653" s="189" t="s">
        <v>370</v>
      </c>
      <c r="G653" s="189" t="s">
        <v>370</v>
      </c>
      <c r="H653" s="189" t="s">
        <v>395</v>
      </c>
      <c r="I653" s="189" t="s">
        <v>397</v>
      </c>
      <c r="J653" s="189" t="s">
        <v>371</v>
      </c>
      <c r="K653" s="189" t="s">
        <v>372</v>
      </c>
      <c r="L653" s="189" t="s">
        <v>373</v>
      </c>
      <c r="M653" s="189" t="s">
        <v>372</v>
      </c>
      <c r="N653" s="189" t="s">
        <v>374</v>
      </c>
      <c r="O653" s="189" t="s">
        <v>341</v>
      </c>
      <c r="P653" s="189" t="s">
        <v>375</v>
      </c>
      <c r="Q653" s="189" t="s">
        <v>376</v>
      </c>
      <c r="R653" s="189" t="s">
        <v>377</v>
      </c>
      <c r="S653" s="189" t="s">
        <v>377</v>
      </c>
      <c r="T653" s="1289"/>
      <c r="U653" s="508"/>
    </row>
    <row r="654" spans="1:22" x14ac:dyDescent="0.25">
      <c r="A654" s="1283" t="str">
        <f>B648</f>
        <v>urb.d.3</v>
      </c>
      <c r="B654" s="190">
        <v>1</v>
      </c>
      <c r="C654" s="208"/>
      <c r="D654" s="134"/>
      <c r="E654" s="134"/>
      <c r="F654" s="208"/>
      <c r="G654" s="510"/>
      <c r="H654" s="135"/>
      <c r="I654" s="511"/>
      <c r="J654" s="512"/>
      <c r="K654" s="513"/>
      <c r="L654" s="511"/>
      <c r="M654" s="513"/>
      <c r="N654" s="164"/>
      <c r="O654" s="164"/>
      <c r="P654" s="511"/>
      <c r="Q654" s="511"/>
      <c r="R654" s="511"/>
      <c r="S654" s="511"/>
      <c r="T654" s="514"/>
      <c r="U654" s="507"/>
    </row>
    <row r="655" spans="1:22" x14ac:dyDescent="0.25">
      <c r="A655" s="1283"/>
      <c r="B655" s="191">
        <v>2</v>
      </c>
      <c r="C655" s="133"/>
      <c r="D655" s="127"/>
      <c r="E655" s="127"/>
      <c r="F655" s="133"/>
      <c r="G655" s="515"/>
      <c r="H655" s="133"/>
      <c r="I655" s="495"/>
      <c r="J655" s="516"/>
      <c r="K655" s="517"/>
      <c r="L655" s="495"/>
      <c r="M655" s="517"/>
      <c r="N655" s="155"/>
      <c r="O655" s="155"/>
      <c r="P655" s="495"/>
      <c r="Q655" s="495" t="s">
        <v>378</v>
      </c>
      <c r="R655" s="495"/>
      <c r="S655" s="495"/>
      <c r="T655" s="518"/>
      <c r="U655" s="507"/>
    </row>
    <row r="656" spans="1:22" x14ac:dyDescent="0.25">
      <c r="A656" s="1283"/>
      <c r="B656" s="191">
        <v>3</v>
      </c>
      <c r="C656" s="133"/>
      <c r="D656" s="127"/>
      <c r="E656" s="127"/>
      <c r="F656" s="133"/>
      <c r="G656" s="515"/>
      <c r="H656" s="133"/>
      <c r="I656" s="495"/>
      <c r="J656" s="516"/>
      <c r="K656" s="517"/>
      <c r="L656" s="495"/>
      <c r="M656" s="517"/>
      <c r="N656" s="155"/>
      <c r="O656" s="155"/>
      <c r="P656" s="495"/>
      <c r="Q656" s="495"/>
      <c r="R656" s="495"/>
      <c r="S656" s="495"/>
      <c r="T656" s="518"/>
      <c r="U656" s="507"/>
    </row>
    <row r="657" spans="1:22" x14ac:dyDescent="0.25">
      <c r="A657" s="1283"/>
      <c r="B657" s="191">
        <v>4</v>
      </c>
      <c r="C657" s="133"/>
      <c r="D657" s="127"/>
      <c r="E657" s="127"/>
      <c r="F657" s="133"/>
      <c r="G657" s="515"/>
      <c r="H657" s="133"/>
      <c r="I657" s="495"/>
      <c r="J657" s="516"/>
      <c r="K657" s="517"/>
      <c r="L657" s="495"/>
      <c r="M657" s="517"/>
      <c r="N657" s="155"/>
      <c r="O657" s="155"/>
      <c r="P657" s="495"/>
      <c r="Q657" s="495"/>
      <c r="R657" s="495"/>
      <c r="S657" s="495"/>
      <c r="T657" s="518"/>
      <c r="U657" s="507"/>
    </row>
    <row r="658" spans="1:22" x14ac:dyDescent="0.25">
      <c r="A658" s="1283"/>
      <c r="B658" s="191">
        <v>5</v>
      </c>
      <c r="C658" s="133"/>
      <c r="D658" s="127"/>
      <c r="E658" s="127"/>
      <c r="F658" s="133"/>
      <c r="G658" s="515"/>
      <c r="H658" s="133"/>
      <c r="I658" s="495"/>
      <c r="J658" s="516"/>
      <c r="K658" s="517"/>
      <c r="L658" s="495"/>
      <c r="M658" s="517"/>
      <c r="N658" s="155"/>
      <c r="O658" s="155"/>
      <c r="P658" s="495"/>
      <c r="Q658" s="495"/>
      <c r="R658" s="495"/>
      <c r="S658" s="495"/>
      <c r="T658" s="518"/>
      <c r="U658" s="507"/>
    </row>
    <row r="659" spans="1:22" x14ac:dyDescent="0.25">
      <c r="A659" s="1283"/>
      <c r="B659" s="191">
        <v>6</v>
      </c>
      <c r="C659" s="133"/>
      <c r="D659" s="127"/>
      <c r="E659" s="127"/>
      <c r="F659" s="133"/>
      <c r="G659" s="515"/>
      <c r="H659" s="133"/>
      <c r="I659" s="495"/>
      <c r="J659" s="516"/>
      <c r="K659" s="517"/>
      <c r="L659" s="495"/>
      <c r="M659" s="517"/>
      <c r="N659" s="155"/>
      <c r="O659" s="155"/>
      <c r="P659" s="495"/>
      <c r="Q659" s="495"/>
      <c r="R659" s="495"/>
      <c r="S659" s="495"/>
      <c r="T659" s="518"/>
      <c r="U659" s="507"/>
    </row>
    <row r="660" spans="1:22" x14ac:dyDescent="0.25">
      <c r="A660" s="1283"/>
      <c r="B660" s="191">
        <v>7</v>
      </c>
      <c r="C660" s="133"/>
      <c r="D660" s="127"/>
      <c r="E660" s="127"/>
      <c r="F660" s="133"/>
      <c r="G660" s="515"/>
      <c r="H660" s="133"/>
      <c r="I660" s="495"/>
      <c r="J660" s="516"/>
      <c r="K660" s="517"/>
      <c r="L660" s="495"/>
      <c r="M660" s="517"/>
      <c r="N660" s="155"/>
      <c r="O660" s="155"/>
      <c r="P660" s="495"/>
      <c r="Q660" s="495"/>
      <c r="R660" s="495"/>
      <c r="S660" s="495"/>
      <c r="T660" s="518"/>
      <c r="U660" s="507"/>
    </row>
    <row r="661" spans="1:22" x14ac:dyDescent="0.25">
      <c r="A661" s="1283"/>
      <c r="B661" s="191">
        <v>8</v>
      </c>
      <c r="C661" s="133"/>
      <c r="D661" s="127"/>
      <c r="E661" s="127"/>
      <c r="F661" s="133"/>
      <c r="G661" s="515"/>
      <c r="H661" s="133"/>
      <c r="I661" s="495"/>
      <c r="J661" s="516"/>
      <c r="K661" s="517"/>
      <c r="L661" s="495"/>
      <c r="M661" s="517"/>
      <c r="N661" s="155"/>
      <c r="O661" s="155"/>
      <c r="P661" s="495"/>
      <c r="Q661" s="495"/>
      <c r="R661" s="495"/>
      <c r="S661" s="495"/>
      <c r="T661" s="518"/>
      <c r="U661" s="507"/>
    </row>
    <row r="662" spans="1:22" x14ac:dyDescent="0.25">
      <c r="A662" s="1283"/>
      <c r="B662" s="191">
        <v>9</v>
      </c>
      <c r="C662" s="133"/>
      <c r="D662" s="127"/>
      <c r="E662" s="127"/>
      <c r="F662" s="133"/>
      <c r="G662" s="515"/>
      <c r="H662" s="133"/>
      <c r="I662" s="495"/>
      <c r="J662" s="516"/>
      <c r="K662" s="517"/>
      <c r="L662" s="495"/>
      <c r="M662" s="517"/>
      <c r="N662" s="155"/>
      <c r="O662" s="155"/>
      <c r="P662" s="495"/>
      <c r="Q662" s="495"/>
      <c r="R662" s="495"/>
      <c r="S662" s="495"/>
      <c r="T662" s="518"/>
      <c r="U662" s="507"/>
    </row>
    <row r="663" spans="1:22" ht="15.75" thickBot="1" x14ac:dyDescent="0.3">
      <c r="A663" s="1284"/>
      <c r="B663" s="192">
        <v>10</v>
      </c>
      <c r="C663" s="148"/>
      <c r="D663" s="147"/>
      <c r="E663" s="147"/>
      <c r="F663" s="148"/>
      <c r="G663" s="519"/>
      <c r="H663" s="148"/>
      <c r="I663" s="520"/>
      <c r="J663" s="521"/>
      <c r="K663" s="522"/>
      <c r="L663" s="520"/>
      <c r="M663" s="522"/>
      <c r="N663" s="156"/>
      <c r="O663" s="156"/>
      <c r="P663" s="520"/>
      <c r="Q663" s="520"/>
      <c r="R663" s="520"/>
      <c r="S663" s="520"/>
      <c r="T663" s="523"/>
      <c r="U663" s="507"/>
    </row>
    <row r="664" spans="1:22" ht="24.6" customHeight="1" thickBot="1" x14ac:dyDescent="0.3">
      <c r="A664" s="654"/>
      <c r="C664" s="655"/>
      <c r="D664" s="656"/>
      <c r="E664" s="484" t="s">
        <v>379</v>
      </c>
      <c r="F664" s="485">
        <f>COUNTA(F654:F663)</f>
        <v>0</v>
      </c>
      <c r="G664" s="486">
        <f>COUNTA(G654:G663)</f>
        <v>0</v>
      </c>
      <c r="H664" s="655"/>
      <c r="I664" s="501"/>
      <c r="J664" s="657"/>
      <c r="K664" s="658"/>
      <c r="L664" s="1096" t="s">
        <v>655</v>
      </c>
      <c r="M664" s="1097"/>
      <c r="N664" s="659">
        <f>SUM(N654:N663)</f>
        <v>0</v>
      </c>
      <c r="O664" s="660">
        <f>SUM(O654:O663)</f>
        <v>0</v>
      </c>
      <c r="P664" s="501"/>
      <c r="R664" s="128"/>
      <c r="S664" s="132"/>
      <c r="T664" s="603"/>
      <c r="U664" s="527"/>
    </row>
    <row r="665" spans="1:22" ht="24.6" customHeight="1" x14ac:dyDescent="0.25">
      <c r="A665" s="149"/>
      <c r="B665" s="128"/>
      <c r="C665" s="128"/>
      <c r="D665" s="128"/>
      <c r="H665" s="524"/>
      <c r="I665" s="524"/>
      <c r="J665" s="525"/>
      <c r="K665" s="524"/>
      <c r="L665" s="1098" t="s">
        <v>656</v>
      </c>
      <c r="M665" s="1099"/>
      <c r="N665" s="661">
        <f>SUMIF(M654:M663,"&lt;=31/12/2025",N654:N663)</f>
        <v>0</v>
      </c>
      <c r="O665" s="662">
        <f>SUMIF(M654:M663,"&lt;=31/12/2025",O654:O663)</f>
        <v>0</v>
      </c>
      <c r="P665" s="128"/>
      <c r="R665" s="128"/>
      <c r="S665" s="132"/>
      <c r="T665" s="603"/>
      <c r="U665" s="527"/>
    </row>
    <row r="666" spans="1:22" ht="24.6" customHeight="1" thickBot="1" x14ac:dyDescent="0.3">
      <c r="A666" s="149"/>
      <c r="L666" s="1100" t="s">
        <v>659</v>
      </c>
      <c r="M666" s="1101"/>
      <c r="N666" s="663">
        <f>SUMIF(M654:M663,"&gt;31/12/2025",N654:N663)</f>
        <v>0</v>
      </c>
      <c r="O666" s="664">
        <f>SUMIF(M654:M663,"&gt;31/12/2025",O654:O663)</f>
        <v>0</v>
      </c>
      <c r="R666" s="128"/>
      <c r="S666" s="132"/>
      <c r="T666" s="603"/>
      <c r="U666" s="527"/>
    </row>
    <row r="667" spans="1:22" ht="15.75" thickBot="1" x14ac:dyDescent="0.3">
      <c r="A667" s="528"/>
      <c r="B667" s="529"/>
      <c r="C667" s="455"/>
      <c r="D667" s="455"/>
      <c r="E667" s="455"/>
      <c r="F667" s="529"/>
      <c r="G667" s="455"/>
      <c r="H667" s="455"/>
      <c r="I667" s="529"/>
      <c r="J667" s="529"/>
      <c r="K667" s="455"/>
      <c r="L667" s="455"/>
      <c r="M667" s="455"/>
      <c r="N667" s="455"/>
      <c r="O667" s="455"/>
      <c r="P667" s="455"/>
      <c r="Q667" s="455"/>
      <c r="R667" s="455"/>
      <c r="S667" s="530"/>
      <c r="T667" s="455"/>
      <c r="U667" s="531"/>
    </row>
    <row r="668" spans="1:22" ht="15.75" thickBot="1" x14ac:dyDescent="0.3">
      <c r="A668" s="502"/>
      <c r="B668" s="503"/>
      <c r="C668" s="504"/>
      <c r="D668" s="504"/>
      <c r="E668" s="504"/>
      <c r="F668" s="503"/>
      <c r="G668" s="504"/>
      <c r="H668" s="504"/>
      <c r="I668" s="503"/>
      <c r="J668" s="503"/>
      <c r="K668" s="504"/>
      <c r="L668" s="504"/>
      <c r="M668" s="504"/>
      <c r="N668" s="504"/>
      <c r="O668" s="504"/>
      <c r="P668" s="504"/>
      <c r="Q668" s="504"/>
      <c r="R668" s="504"/>
      <c r="S668" s="504"/>
      <c r="T668" s="504"/>
      <c r="U668" s="505"/>
    </row>
    <row r="669" spans="1:22" ht="30" customHeight="1" thickBot="1" x14ac:dyDescent="0.3">
      <c r="A669" s="185" t="s">
        <v>9</v>
      </c>
      <c r="B669" s="1116" t="s">
        <v>113</v>
      </c>
      <c r="C669" s="1117"/>
      <c r="E669" s="1285" t="s">
        <v>342</v>
      </c>
      <c r="F669" s="1286"/>
      <c r="G669" s="1120">
        <f>VLOOKUP(B669,'Urbano.Piano inv. forn'!$D$173:$AB$202,3,FALSE)</f>
        <v>0</v>
      </c>
      <c r="H669" s="1121"/>
      <c r="I669" s="115"/>
      <c r="J669" s="1285" t="s">
        <v>343</v>
      </c>
      <c r="K669" s="1286"/>
      <c r="L669" s="1120">
        <f>VLOOKUP(B669,'Urbano.Piano inv. forn'!$D$173:$H$202,4,FALSE)</f>
        <v>0</v>
      </c>
      <c r="M669" s="1121"/>
      <c r="O669" s="194" t="s">
        <v>344</v>
      </c>
      <c r="P669" s="506"/>
      <c r="R669" s="193" t="s">
        <v>345</v>
      </c>
      <c r="S669" s="1108"/>
      <c r="T669" s="1109"/>
      <c r="U669" s="507"/>
    </row>
    <row r="670" spans="1:22" ht="15.75" thickBot="1" x14ac:dyDescent="0.3">
      <c r="A670" s="149"/>
      <c r="B670" s="129"/>
      <c r="C670" s="129"/>
      <c r="E670" s="130"/>
      <c r="F670" s="130"/>
      <c r="G670" s="131"/>
      <c r="H670" s="131"/>
      <c r="I670" s="115"/>
      <c r="J670" s="130"/>
      <c r="K670" s="130"/>
      <c r="L670" s="131"/>
      <c r="M670" s="131"/>
      <c r="O670" s="132"/>
      <c r="R670" s="128"/>
      <c r="S670" s="501"/>
      <c r="U670" s="150"/>
    </row>
    <row r="671" spans="1:22" ht="33.75" customHeight="1" thickBot="1" x14ac:dyDescent="0.3">
      <c r="A671" s="1277" t="s">
        <v>346</v>
      </c>
      <c r="B671" s="1278"/>
      <c r="C671" s="1278"/>
      <c r="D671" s="1287"/>
      <c r="E671" s="1105">
        <f>VLOOKUP(B669,'Urbano.Piano inv. forn'!$D$173:$V$202,17,FALSE)</f>
        <v>0</v>
      </c>
      <c r="F671" s="1106"/>
      <c r="G671" s="1106"/>
      <c r="H671" s="1107"/>
      <c r="I671" s="115"/>
      <c r="J671" s="1277" t="s">
        <v>60</v>
      </c>
      <c r="K671" s="1278"/>
      <c r="L671" s="1105">
        <f>VLOOKUP(B669,'Urbano.Piano inv. forn'!$D$173:$V$202,19,FALSE)</f>
        <v>0</v>
      </c>
      <c r="M671" s="1107"/>
      <c r="N671" s="146"/>
      <c r="O671" s="673" t="s">
        <v>347</v>
      </c>
      <c r="P671" s="151">
        <f>L671+E671</f>
        <v>0</v>
      </c>
      <c r="R671" s="193" t="s">
        <v>348</v>
      </c>
      <c r="S671" s="1108"/>
      <c r="T671" s="1109"/>
      <c r="U671" s="150"/>
      <c r="V671" s="501"/>
    </row>
    <row r="672" spans="1:22" ht="15.75" thickBot="1" x14ac:dyDescent="0.3">
      <c r="A672" s="152"/>
      <c r="B672" s="153"/>
      <c r="C672" s="153"/>
      <c r="D672" s="153"/>
      <c r="E672" s="154"/>
      <c r="F672" s="154"/>
      <c r="G672" s="154"/>
      <c r="H672" s="154"/>
      <c r="I672" s="115"/>
      <c r="J672" s="130"/>
      <c r="K672" s="130"/>
      <c r="L672" s="154"/>
      <c r="M672" s="154"/>
      <c r="N672" s="146"/>
      <c r="O672" s="128"/>
      <c r="P672" s="146"/>
      <c r="R672" s="128"/>
      <c r="S672" s="129"/>
      <c r="T672" s="129"/>
      <c r="U672" s="507"/>
    </row>
    <row r="673" spans="1:21" ht="60" x14ac:dyDescent="0.25">
      <c r="A673" s="1279" t="s">
        <v>349</v>
      </c>
      <c r="B673" s="1281" t="s">
        <v>350</v>
      </c>
      <c r="C673" s="1281" t="s">
        <v>351</v>
      </c>
      <c r="D673" s="186" t="s">
        <v>352</v>
      </c>
      <c r="E673" s="187" t="s">
        <v>353</v>
      </c>
      <c r="F673" s="186" t="s">
        <v>354</v>
      </c>
      <c r="G673" s="186" t="s">
        <v>355</v>
      </c>
      <c r="H673" s="188" t="s">
        <v>312</v>
      </c>
      <c r="I673" s="188" t="s">
        <v>356</v>
      </c>
      <c r="J673" s="188" t="s">
        <v>357</v>
      </c>
      <c r="K673" s="188" t="s">
        <v>358</v>
      </c>
      <c r="L673" s="188" t="s">
        <v>359</v>
      </c>
      <c r="M673" s="188" t="s">
        <v>360</v>
      </c>
      <c r="N673" s="188" t="s">
        <v>361</v>
      </c>
      <c r="O673" s="188" t="s">
        <v>362</v>
      </c>
      <c r="P673" s="188" t="s">
        <v>363</v>
      </c>
      <c r="Q673" s="188" t="s">
        <v>364</v>
      </c>
      <c r="R673" s="188" t="s">
        <v>365</v>
      </c>
      <c r="S673" s="188" t="s">
        <v>366</v>
      </c>
      <c r="T673" s="1288" t="s">
        <v>367</v>
      </c>
      <c r="U673" s="508"/>
    </row>
    <row r="674" spans="1:21" ht="24.75" thickBot="1" x14ac:dyDescent="0.3">
      <c r="A674" s="1280"/>
      <c r="B674" s="1282"/>
      <c r="C674" s="1282"/>
      <c r="D674" s="189" t="s">
        <v>368</v>
      </c>
      <c r="E674" s="189" t="s">
        <v>369</v>
      </c>
      <c r="F674" s="189" t="s">
        <v>370</v>
      </c>
      <c r="G674" s="189" t="s">
        <v>370</v>
      </c>
      <c r="H674" s="189" t="s">
        <v>395</v>
      </c>
      <c r="I674" s="189" t="s">
        <v>397</v>
      </c>
      <c r="J674" s="189" t="s">
        <v>371</v>
      </c>
      <c r="K674" s="189" t="s">
        <v>372</v>
      </c>
      <c r="L674" s="189" t="s">
        <v>373</v>
      </c>
      <c r="M674" s="189" t="s">
        <v>372</v>
      </c>
      <c r="N674" s="189" t="s">
        <v>374</v>
      </c>
      <c r="O674" s="189" t="s">
        <v>341</v>
      </c>
      <c r="P674" s="189" t="s">
        <v>375</v>
      </c>
      <c r="Q674" s="189" t="s">
        <v>376</v>
      </c>
      <c r="R674" s="189" t="s">
        <v>377</v>
      </c>
      <c r="S674" s="189" t="s">
        <v>377</v>
      </c>
      <c r="T674" s="1289"/>
      <c r="U674" s="508"/>
    </row>
    <row r="675" spans="1:21" x14ac:dyDescent="0.25">
      <c r="A675" s="1283" t="str">
        <f>B669</f>
        <v>urb.d.3</v>
      </c>
      <c r="B675" s="190">
        <v>1</v>
      </c>
      <c r="C675" s="208"/>
      <c r="D675" s="134"/>
      <c r="E675" s="134"/>
      <c r="F675" s="208"/>
      <c r="G675" s="510"/>
      <c r="H675" s="135"/>
      <c r="I675" s="511"/>
      <c r="J675" s="512"/>
      <c r="K675" s="513"/>
      <c r="L675" s="511"/>
      <c r="M675" s="513"/>
      <c r="N675" s="164"/>
      <c r="O675" s="164"/>
      <c r="P675" s="511"/>
      <c r="Q675" s="511"/>
      <c r="R675" s="511"/>
      <c r="S675" s="511"/>
      <c r="T675" s="514"/>
      <c r="U675" s="507"/>
    </row>
    <row r="676" spans="1:21" x14ac:dyDescent="0.25">
      <c r="A676" s="1283"/>
      <c r="B676" s="191">
        <v>2</v>
      </c>
      <c r="C676" s="133"/>
      <c r="D676" s="127"/>
      <c r="E676" s="127"/>
      <c r="F676" s="133"/>
      <c r="G676" s="515"/>
      <c r="H676" s="133"/>
      <c r="I676" s="495"/>
      <c r="J676" s="516"/>
      <c r="K676" s="517"/>
      <c r="L676" s="495"/>
      <c r="M676" s="517"/>
      <c r="N676" s="155"/>
      <c r="O676" s="155"/>
      <c r="P676" s="495"/>
      <c r="Q676" s="495" t="s">
        <v>378</v>
      </c>
      <c r="R676" s="495"/>
      <c r="S676" s="495"/>
      <c r="T676" s="518"/>
      <c r="U676" s="507"/>
    </row>
    <row r="677" spans="1:21" x14ac:dyDescent="0.25">
      <c r="A677" s="1283"/>
      <c r="B677" s="191">
        <v>3</v>
      </c>
      <c r="C677" s="133"/>
      <c r="D677" s="127"/>
      <c r="E677" s="127"/>
      <c r="F677" s="133"/>
      <c r="G677" s="515"/>
      <c r="H677" s="133"/>
      <c r="I677" s="495"/>
      <c r="J677" s="516"/>
      <c r="K677" s="517"/>
      <c r="L677" s="495"/>
      <c r="M677" s="517"/>
      <c r="N677" s="155"/>
      <c r="O677" s="155"/>
      <c r="P677" s="495"/>
      <c r="Q677" s="495"/>
      <c r="R677" s="495"/>
      <c r="S677" s="495"/>
      <c r="T677" s="518"/>
      <c r="U677" s="507"/>
    </row>
    <row r="678" spans="1:21" x14ac:dyDescent="0.25">
      <c r="A678" s="1283"/>
      <c r="B678" s="191">
        <v>4</v>
      </c>
      <c r="C678" s="133"/>
      <c r="D678" s="127"/>
      <c r="E678" s="127"/>
      <c r="F678" s="133"/>
      <c r="G678" s="515"/>
      <c r="H678" s="133"/>
      <c r="I678" s="495"/>
      <c r="J678" s="516"/>
      <c r="K678" s="517"/>
      <c r="L678" s="495"/>
      <c r="M678" s="517"/>
      <c r="N678" s="155"/>
      <c r="O678" s="155"/>
      <c r="P678" s="495"/>
      <c r="Q678" s="495"/>
      <c r="R678" s="495"/>
      <c r="S678" s="495"/>
      <c r="T678" s="518"/>
      <c r="U678" s="507"/>
    </row>
    <row r="679" spans="1:21" x14ac:dyDescent="0.25">
      <c r="A679" s="1283"/>
      <c r="B679" s="191">
        <v>5</v>
      </c>
      <c r="C679" s="133"/>
      <c r="D679" s="127"/>
      <c r="E679" s="127"/>
      <c r="F679" s="133"/>
      <c r="G679" s="515"/>
      <c r="H679" s="133"/>
      <c r="I679" s="495"/>
      <c r="J679" s="516"/>
      <c r="K679" s="517"/>
      <c r="L679" s="495"/>
      <c r="M679" s="517"/>
      <c r="N679" s="155"/>
      <c r="O679" s="155"/>
      <c r="P679" s="495"/>
      <c r="Q679" s="495"/>
      <c r="R679" s="495"/>
      <c r="S679" s="495"/>
      <c r="T679" s="518"/>
      <c r="U679" s="507"/>
    </row>
    <row r="680" spans="1:21" x14ac:dyDescent="0.25">
      <c r="A680" s="1283"/>
      <c r="B680" s="191">
        <v>6</v>
      </c>
      <c r="C680" s="133"/>
      <c r="D680" s="127"/>
      <c r="E680" s="127"/>
      <c r="F680" s="133"/>
      <c r="G680" s="515"/>
      <c r="H680" s="133"/>
      <c r="I680" s="495"/>
      <c r="J680" s="516"/>
      <c r="K680" s="517"/>
      <c r="L680" s="495"/>
      <c r="M680" s="517"/>
      <c r="N680" s="155"/>
      <c r="O680" s="155"/>
      <c r="P680" s="495"/>
      <c r="Q680" s="495"/>
      <c r="R680" s="495"/>
      <c r="S680" s="495"/>
      <c r="T680" s="518"/>
      <c r="U680" s="507"/>
    </row>
    <row r="681" spans="1:21" x14ac:dyDescent="0.25">
      <c r="A681" s="1283"/>
      <c r="B681" s="191">
        <v>7</v>
      </c>
      <c r="C681" s="133"/>
      <c r="D681" s="127"/>
      <c r="E681" s="127"/>
      <c r="F681" s="133"/>
      <c r="G681" s="515"/>
      <c r="H681" s="133"/>
      <c r="I681" s="495"/>
      <c r="J681" s="516"/>
      <c r="K681" s="517"/>
      <c r="L681" s="495"/>
      <c r="M681" s="517"/>
      <c r="N681" s="155"/>
      <c r="O681" s="155"/>
      <c r="P681" s="495"/>
      <c r="Q681" s="495"/>
      <c r="R681" s="495"/>
      <c r="S681" s="495"/>
      <c r="T681" s="518"/>
      <c r="U681" s="507"/>
    </row>
    <row r="682" spans="1:21" x14ac:dyDescent="0.25">
      <c r="A682" s="1283"/>
      <c r="B682" s="191">
        <v>8</v>
      </c>
      <c r="C682" s="133"/>
      <c r="D682" s="127"/>
      <c r="E682" s="127"/>
      <c r="F682" s="133"/>
      <c r="G682" s="515"/>
      <c r="H682" s="133"/>
      <c r="I682" s="495"/>
      <c r="J682" s="516"/>
      <c r="K682" s="517"/>
      <c r="L682" s="495"/>
      <c r="M682" s="517"/>
      <c r="N682" s="155"/>
      <c r="O682" s="155"/>
      <c r="P682" s="495"/>
      <c r="Q682" s="495"/>
      <c r="R682" s="495"/>
      <c r="S682" s="495"/>
      <c r="T682" s="518"/>
      <c r="U682" s="507"/>
    </row>
    <row r="683" spans="1:21" x14ac:dyDescent="0.25">
      <c r="A683" s="1283"/>
      <c r="B683" s="191">
        <v>9</v>
      </c>
      <c r="C683" s="133"/>
      <c r="D683" s="127"/>
      <c r="E683" s="127"/>
      <c r="F683" s="133"/>
      <c r="G683" s="515"/>
      <c r="H683" s="133"/>
      <c r="I683" s="495"/>
      <c r="J683" s="516"/>
      <c r="K683" s="517"/>
      <c r="L683" s="495"/>
      <c r="M683" s="517"/>
      <c r="N683" s="155"/>
      <c r="O683" s="155"/>
      <c r="P683" s="495"/>
      <c r="Q683" s="495"/>
      <c r="R683" s="495"/>
      <c r="S683" s="495"/>
      <c r="T683" s="518"/>
      <c r="U683" s="507"/>
    </row>
    <row r="684" spans="1:21" ht="15.75" thickBot="1" x14ac:dyDescent="0.3">
      <c r="A684" s="1284"/>
      <c r="B684" s="192">
        <v>10</v>
      </c>
      <c r="C684" s="148"/>
      <c r="D684" s="147"/>
      <c r="E684" s="147"/>
      <c r="F684" s="148"/>
      <c r="G684" s="519"/>
      <c r="H684" s="148"/>
      <c r="I684" s="520"/>
      <c r="J684" s="521"/>
      <c r="K684" s="522"/>
      <c r="L684" s="520"/>
      <c r="M684" s="522"/>
      <c r="N684" s="156"/>
      <c r="O684" s="156"/>
      <c r="P684" s="520"/>
      <c r="Q684" s="520"/>
      <c r="R684" s="520"/>
      <c r="S684" s="520"/>
      <c r="T684" s="523"/>
      <c r="U684" s="507"/>
    </row>
    <row r="685" spans="1:21" ht="24.6" customHeight="1" thickBot="1" x14ac:dyDescent="0.3">
      <c r="A685" s="654"/>
      <c r="C685" s="655"/>
      <c r="D685" s="656"/>
      <c r="E685" s="484" t="s">
        <v>379</v>
      </c>
      <c r="F685" s="485">
        <f>COUNTA(F675:F684)</f>
        <v>0</v>
      </c>
      <c r="G685" s="486">
        <f>COUNTA(G675:G684)</f>
        <v>0</v>
      </c>
      <c r="H685" s="655"/>
      <c r="I685" s="501"/>
      <c r="J685" s="657"/>
      <c r="K685" s="658"/>
      <c r="L685" s="1096" t="s">
        <v>655</v>
      </c>
      <c r="M685" s="1097"/>
      <c r="N685" s="659">
        <f>SUM(N675:N684)</f>
        <v>0</v>
      </c>
      <c r="O685" s="660">
        <f>SUM(O675:O684)</f>
        <v>0</v>
      </c>
      <c r="P685" s="501"/>
      <c r="R685" s="128"/>
      <c r="S685" s="132"/>
      <c r="T685" s="603"/>
      <c r="U685" s="527"/>
    </row>
    <row r="686" spans="1:21" ht="24.6" customHeight="1" x14ac:dyDescent="0.25">
      <c r="A686" s="149"/>
      <c r="B686" s="128"/>
      <c r="C686" s="128"/>
      <c r="D686" s="128"/>
      <c r="H686" s="524"/>
      <c r="I686" s="524"/>
      <c r="J686" s="525"/>
      <c r="K686" s="524"/>
      <c r="L686" s="1098" t="s">
        <v>656</v>
      </c>
      <c r="M686" s="1099"/>
      <c r="N686" s="661">
        <f>SUMIF(M675:M684,"&lt;=31/12/2025",N675:N684)</f>
        <v>0</v>
      </c>
      <c r="O686" s="662">
        <f>SUMIF(M675:M684,"&lt;=31/12/2025",O675:O684)</f>
        <v>0</v>
      </c>
      <c r="P686" s="128"/>
      <c r="R686" s="128"/>
      <c r="S686" s="132"/>
      <c r="T686" s="603"/>
      <c r="U686" s="527"/>
    </row>
    <row r="687" spans="1:21" ht="24.6" customHeight="1" thickBot="1" x14ac:dyDescent="0.3">
      <c r="A687" s="149"/>
      <c r="L687" s="1100" t="s">
        <v>659</v>
      </c>
      <c r="M687" s="1101"/>
      <c r="N687" s="663">
        <f>SUMIF(M675:M684,"&gt;31/12/2025",N675:N684)</f>
        <v>0</v>
      </c>
      <c r="O687" s="664">
        <f>SUMIF(M675:M684,"&gt;31/12/2025",O675:O684)</f>
        <v>0</v>
      </c>
      <c r="R687" s="128"/>
      <c r="S687" s="132"/>
      <c r="T687" s="603"/>
      <c r="U687" s="527"/>
    </row>
    <row r="688" spans="1:21" ht="15.75" thickBot="1" x14ac:dyDescent="0.3">
      <c r="A688" s="528"/>
      <c r="B688" s="529"/>
      <c r="C688" s="455"/>
      <c r="D688" s="455"/>
      <c r="E688" s="455"/>
      <c r="F688" s="529"/>
      <c r="G688" s="455"/>
      <c r="H688" s="455"/>
      <c r="I688" s="529"/>
      <c r="J688" s="529"/>
      <c r="K688" s="455"/>
      <c r="L688" s="455"/>
      <c r="M688" s="455"/>
      <c r="N688" s="455"/>
      <c r="O688" s="455"/>
      <c r="P688" s="455"/>
      <c r="Q688" s="455"/>
      <c r="R688" s="455"/>
      <c r="S688" s="530"/>
      <c r="T688" s="455"/>
      <c r="U688" s="531"/>
    </row>
    <row r="689" spans="1:22" ht="15.75" thickBot="1" x14ac:dyDescent="0.3">
      <c r="A689" s="502"/>
      <c r="B689" s="503"/>
      <c r="C689" s="504"/>
      <c r="D689" s="504"/>
      <c r="E689" s="504"/>
      <c r="F689" s="503"/>
      <c r="G689" s="504"/>
      <c r="H689" s="504"/>
      <c r="I689" s="503"/>
      <c r="J689" s="503"/>
      <c r="K689" s="504"/>
      <c r="L689" s="504"/>
      <c r="M689" s="504"/>
      <c r="N689" s="504"/>
      <c r="O689" s="504"/>
      <c r="P689" s="504"/>
      <c r="Q689" s="504"/>
      <c r="R689" s="504"/>
      <c r="S689" s="504"/>
      <c r="T689" s="504"/>
      <c r="U689" s="505"/>
    </row>
    <row r="690" spans="1:22" ht="30" customHeight="1" thickBot="1" x14ac:dyDescent="0.3">
      <c r="A690" s="185" t="s">
        <v>9</v>
      </c>
      <c r="B690" s="1116" t="s">
        <v>113</v>
      </c>
      <c r="C690" s="1117"/>
      <c r="E690" s="1285" t="s">
        <v>342</v>
      </c>
      <c r="F690" s="1286"/>
      <c r="G690" s="1120">
        <f>VLOOKUP(B690,'Urbano.Piano inv. forn'!$D$173:$AB$202,3,FALSE)</f>
        <v>0</v>
      </c>
      <c r="H690" s="1121"/>
      <c r="I690" s="115"/>
      <c r="J690" s="1285" t="s">
        <v>343</v>
      </c>
      <c r="K690" s="1286"/>
      <c r="L690" s="1120">
        <f>VLOOKUP(B690,'Urbano.Piano inv. forn'!$D$173:$H$202,4,FALSE)</f>
        <v>0</v>
      </c>
      <c r="M690" s="1121"/>
      <c r="O690" s="194" t="s">
        <v>344</v>
      </c>
      <c r="P690" s="506"/>
      <c r="R690" s="193" t="s">
        <v>345</v>
      </c>
      <c r="S690" s="1108"/>
      <c r="T690" s="1109"/>
      <c r="U690" s="507"/>
    </row>
    <row r="691" spans="1:22" ht="15.75" thickBot="1" x14ac:dyDescent="0.3">
      <c r="A691" s="149"/>
      <c r="B691" s="129"/>
      <c r="C691" s="129"/>
      <c r="E691" s="130"/>
      <c r="F691" s="130"/>
      <c r="G691" s="131"/>
      <c r="H691" s="131"/>
      <c r="I691" s="115"/>
      <c r="J691" s="130"/>
      <c r="K691" s="130"/>
      <c r="L691" s="131"/>
      <c r="M691" s="131"/>
      <c r="O691" s="132"/>
      <c r="R691" s="128"/>
      <c r="S691" s="501"/>
      <c r="U691" s="150"/>
    </row>
    <row r="692" spans="1:22" ht="33.75" customHeight="1" thickBot="1" x14ac:dyDescent="0.3">
      <c r="A692" s="1277" t="s">
        <v>346</v>
      </c>
      <c r="B692" s="1278"/>
      <c r="C692" s="1278"/>
      <c r="D692" s="1287"/>
      <c r="E692" s="1105">
        <f>VLOOKUP(B690,'Urbano.Piano inv. forn'!$D$173:$V$202,17,FALSE)</f>
        <v>0</v>
      </c>
      <c r="F692" s="1106"/>
      <c r="G692" s="1106"/>
      <c r="H692" s="1107"/>
      <c r="I692" s="115"/>
      <c r="J692" s="1277" t="s">
        <v>60</v>
      </c>
      <c r="K692" s="1278"/>
      <c r="L692" s="1105">
        <f>VLOOKUP(B690,'Urbano.Piano inv. forn'!$D$173:$V$202,19,FALSE)</f>
        <v>0</v>
      </c>
      <c r="M692" s="1107"/>
      <c r="N692" s="146"/>
      <c r="O692" s="673" t="s">
        <v>347</v>
      </c>
      <c r="P692" s="151">
        <f>L692+E692</f>
        <v>0</v>
      </c>
      <c r="R692" s="193" t="s">
        <v>348</v>
      </c>
      <c r="S692" s="1108"/>
      <c r="T692" s="1109"/>
      <c r="U692" s="150"/>
      <c r="V692" s="501"/>
    </row>
    <row r="693" spans="1:22" ht="15.75" thickBot="1" x14ac:dyDescent="0.3">
      <c r="A693" s="152"/>
      <c r="B693" s="153"/>
      <c r="C693" s="153"/>
      <c r="D693" s="153"/>
      <c r="E693" s="154"/>
      <c r="F693" s="154"/>
      <c r="G693" s="154"/>
      <c r="H693" s="154"/>
      <c r="I693" s="115"/>
      <c r="J693" s="130"/>
      <c r="K693" s="130"/>
      <c r="L693" s="154"/>
      <c r="M693" s="154"/>
      <c r="N693" s="146"/>
      <c r="O693" s="128"/>
      <c r="P693" s="146"/>
      <c r="R693" s="128"/>
      <c r="S693" s="129"/>
      <c r="T693" s="129"/>
      <c r="U693" s="507"/>
    </row>
    <row r="694" spans="1:22" ht="60" x14ac:dyDescent="0.25">
      <c r="A694" s="1279" t="s">
        <v>349</v>
      </c>
      <c r="B694" s="1281" t="s">
        <v>350</v>
      </c>
      <c r="C694" s="1281" t="s">
        <v>351</v>
      </c>
      <c r="D694" s="186" t="s">
        <v>352</v>
      </c>
      <c r="E694" s="187" t="s">
        <v>353</v>
      </c>
      <c r="F694" s="186" t="s">
        <v>354</v>
      </c>
      <c r="G694" s="186" t="s">
        <v>355</v>
      </c>
      <c r="H694" s="188" t="s">
        <v>312</v>
      </c>
      <c r="I694" s="188" t="s">
        <v>356</v>
      </c>
      <c r="J694" s="188" t="s">
        <v>357</v>
      </c>
      <c r="K694" s="188" t="s">
        <v>358</v>
      </c>
      <c r="L694" s="188" t="s">
        <v>359</v>
      </c>
      <c r="M694" s="188" t="s">
        <v>360</v>
      </c>
      <c r="N694" s="188" t="s">
        <v>361</v>
      </c>
      <c r="O694" s="188" t="s">
        <v>362</v>
      </c>
      <c r="P694" s="188" t="s">
        <v>363</v>
      </c>
      <c r="Q694" s="188" t="s">
        <v>364</v>
      </c>
      <c r="R694" s="188" t="s">
        <v>365</v>
      </c>
      <c r="S694" s="188" t="s">
        <v>366</v>
      </c>
      <c r="T694" s="1288" t="s">
        <v>367</v>
      </c>
      <c r="U694" s="508"/>
    </row>
    <row r="695" spans="1:22" ht="24.75" thickBot="1" x14ac:dyDescent="0.3">
      <c r="A695" s="1280"/>
      <c r="B695" s="1282"/>
      <c r="C695" s="1282"/>
      <c r="D695" s="189" t="s">
        <v>368</v>
      </c>
      <c r="E695" s="189" t="s">
        <v>369</v>
      </c>
      <c r="F695" s="189" t="s">
        <v>370</v>
      </c>
      <c r="G695" s="189" t="s">
        <v>370</v>
      </c>
      <c r="H695" s="189" t="s">
        <v>395</v>
      </c>
      <c r="I695" s="189" t="s">
        <v>397</v>
      </c>
      <c r="J695" s="189" t="s">
        <v>371</v>
      </c>
      <c r="K695" s="189" t="s">
        <v>372</v>
      </c>
      <c r="L695" s="189" t="s">
        <v>373</v>
      </c>
      <c r="M695" s="189" t="s">
        <v>372</v>
      </c>
      <c r="N695" s="189" t="s">
        <v>374</v>
      </c>
      <c r="O695" s="189" t="s">
        <v>341</v>
      </c>
      <c r="P695" s="189" t="s">
        <v>375</v>
      </c>
      <c r="Q695" s="189" t="s">
        <v>376</v>
      </c>
      <c r="R695" s="189" t="s">
        <v>377</v>
      </c>
      <c r="S695" s="189" t="s">
        <v>377</v>
      </c>
      <c r="T695" s="1289"/>
      <c r="U695" s="508"/>
    </row>
    <row r="696" spans="1:22" x14ac:dyDescent="0.25">
      <c r="A696" s="1283" t="str">
        <f>B690</f>
        <v>urb.d.3</v>
      </c>
      <c r="B696" s="190">
        <v>1</v>
      </c>
      <c r="C696" s="208"/>
      <c r="D696" s="134"/>
      <c r="E696" s="134"/>
      <c r="F696" s="208"/>
      <c r="G696" s="510"/>
      <c r="H696" s="135"/>
      <c r="I696" s="511"/>
      <c r="J696" s="512"/>
      <c r="K696" s="513"/>
      <c r="L696" s="511"/>
      <c r="M696" s="513"/>
      <c r="N696" s="164"/>
      <c r="O696" s="164"/>
      <c r="P696" s="511"/>
      <c r="Q696" s="511"/>
      <c r="R696" s="511"/>
      <c r="S696" s="511"/>
      <c r="T696" s="514"/>
      <c r="U696" s="507"/>
    </row>
    <row r="697" spans="1:22" x14ac:dyDescent="0.25">
      <c r="A697" s="1283"/>
      <c r="B697" s="191">
        <v>2</v>
      </c>
      <c r="C697" s="133"/>
      <c r="D697" s="127"/>
      <c r="E697" s="127"/>
      <c r="F697" s="133"/>
      <c r="G697" s="515"/>
      <c r="H697" s="133"/>
      <c r="I697" s="495"/>
      <c r="J697" s="516"/>
      <c r="K697" s="517"/>
      <c r="L697" s="495"/>
      <c r="M697" s="517"/>
      <c r="N697" s="155"/>
      <c r="O697" s="155"/>
      <c r="P697" s="495"/>
      <c r="Q697" s="495" t="s">
        <v>378</v>
      </c>
      <c r="R697" s="495"/>
      <c r="S697" s="495"/>
      <c r="T697" s="518"/>
      <c r="U697" s="507"/>
    </row>
    <row r="698" spans="1:22" x14ac:dyDescent="0.25">
      <c r="A698" s="1283"/>
      <c r="B698" s="191">
        <v>3</v>
      </c>
      <c r="C698" s="133"/>
      <c r="D698" s="127"/>
      <c r="E698" s="127"/>
      <c r="F698" s="133"/>
      <c r="G698" s="515"/>
      <c r="H698" s="133"/>
      <c r="I698" s="495"/>
      <c r="J698" s="516"/>
      <c r="K698" s="517"/>
      <c r="L698" s="495"/>
      <c r="M698" s="517"/>
      <c r="N698" s="155"/>
      <c r="O698" s="155"/>
      <c r="P698" s="495"/>
      <c r="Q698" s="495"/>
      <c r="R698" s="495"/>
      <c r="S698" s="495"/>
      <c r="T698" s="518"/>
      <c r="U698" s="507"/>
    </row>
    <row r="699" spans="1:22" x14ac:dyDescent="0.25">
      <c r="A699" s="1283"/>
      <c r="B699" s="191">
        <v>4</v>
      </c>
      <c r="C699" s="133"/>
      <c r="D699" s="127"/>
      <c r="E699" s="127"/>
      <c r="F699" s="133"/>
      <c r="G699" s="515"/>
      <c r="H699" s="133"/>
      <c r="I699" s="495"/>
      <c r="J699" s="516"/>
      <c r="K699" s="517"/>
      <c r="L699" s="495"/>
      <c r="M699" s="517"/>
      <c r="N699" s="155"/>
      <c r="O699" s="155"/>
      <c r="P699" s="495"/>
      <c r="Q699" s="495"/>
      <c r="R699" s="495"/>
      <c r="S699" s="495"/>
      <c r="T699" s="518"/>
      <c r="U699" s="507"/>
    </row>
    <row r="700" spans="1:22" x14ac:dyDescent="0.25">
      <c r="A700" s="1283"/>
      <c r="B700" s="191">
        <v>5</v>
      </c>
      <c r="C700" s="133"/>
      <c r="D700" s="127"/>
      <c r="E700" s="127"/>
      <c r="F700" s="133"/>
      <c r="G700" s="515"/>
      <c r="H700" s="133"/>
      <c r="I700" s="495"/>
      <c r="J700" s="516"/>
      <c r="K700" s="517"/>
      <c r="L700" s="495"/>
      <c r="M700" s="517"/>
      <c r="N700" s="155"/>
      <c r="O700" s="155"/>
      <c r="P700" s="495"/>
      <c r="Q700" s="495"/>
      <c r="R700" s="495"/>
      <c r="S700" s="495"/>
      <c r="T700" s="518"/>
      <c r="U700" s="507"/>
    </row>
    <row r="701" spans="1:22" x14ac:dyDescent="0.25">
      <c r="A701" s="1283"/>
      <c r="B701" s="191">
        <v>6</v>
      </c>
      <c r="C701" s="133"/>
      <c r="D701" s="127"/>
      <c r="E701" s="127"/>
      <c r="F701" s="133"/>
      <c r="G701" s="515"/>
      <c r="H701" s="133"/>
      <c r="I701" s="495"/>
      <c r="J701" s="516"/>
      <c r="K701" s="517"/>
      <c r="L701" s="495"/>
      <c r="M701" s="517"/>
      <c r="N701" s="155"/>
      <c r="O701" s="155"/>
      <c r="P701" s="495"/>
      <c r="Q701" s="495"/>
      <c r="R701" s="495"/>
      <c r="S701" s="495"/>
      <c r="T701" s="518"/>
      <c r="U701" s="507"/>
    </row>
    <row r="702" spans="1:22" x14ac:dyDescent="0.25">
      <c r="A702" s="1283"/>
      <c r="B702" s="191">
        <v>7</v>
      </c>
      <c r="C702" s="133"/>
      <c r="D702" s="127"/>
      <c r="E702" s="127"/>
      <c r="F702" s="133"/>
      <c r="G702" s="515"/>
      <c r="H702" s="133"/>
      <c r="I702" s="495"/>
      <c r="J702" s="516"/>
      <c r="K702" s="517"/>
      <c r="L702" s="495"/>
      <c r="M702" s="517"/>
      <c r="N702" s="155"/>
      <c r="O702" s="155"/>
      <c r="P702" s="495"/>
      <c r="Q702" s="495"/>
      <c r="R702" s="495"/>
      <c r="S702" s="495"/>
      <c r="T702" s="518"/>
      <c r="U702" s="507"/>
    </row>
    <row r="703" spans="1:22" x14ac:dyDescent="0.25">
      <c r="A703" s="1283"/>
      <c r="B703" s="191">
        <v>8</v>
      </c>
      <c r="C703" s="133"/>
      <c r="D703" s="127"/>
      <c r="E703" s="127"/>
      <c r="F703" s="133"/>
      <c r="G703" s="515"/>
      <c r="H703" s="133"/>
      <c r="I703" s="495"/>
      <c r="J703" s="516"/>
      <c r="K703" s="517"/>
      <c r="L703" s="495"/>
      <c r="M703" s="517"/>
      <c r="N703" s="155"/>
      <c r="O703" s="155"/>
      <c r="P703" s="495"/>
      <c r="Q703" s="495"/>
      <c r="R703" s="495"/>
      <c r="S703" s="495"/>
      <c r="T703" s="518"/>
      <c r="U703" s="507"/>
    </row>
    <row r="704" spans="1:22" x14ac:dyDescent="0.25">
      <c r="A704" s="1283"/>
      <c r="B704" s="191">
        <v>9</v>
      </c>
      <c r="C704" s="133"/>
      <c r="D704" s="127"/>
      <c r="E704" s="127"/>
      <c r="F704" s="133"/>
      <c r="G704" s="515"/>
      <c r="H704" s="133"/>
      <c r="I704" s="495"/>
      <c r="J704" s="516"/>
      <c r="K704" s="517"/>
      <c r="L704" s="495"/>
      <c r="M704" s="517"/>
      <c r="N704" s="155"/>
      <c r="O704" s="155"/>
      <c r="P704" s="495"/>
      <c r="Q704" s="495"/>
      <c r="R704" s="495"/>
      <c r="S704" s="495"/>
      <c r="T704" s="518"/>
      <c r="U704" s="507"/>
    </row>
    <row r="705" spans="1:21" ht="15.75" thickBot="1" x14ac:dyDescent="0.3">
      <c r="A705" s="1284"/>
      <c r="B705" s="192">
        <v>10</v>
      </c>
      <c r="C705" s="148"/>
      <c r="D705" s="147"/>
      <c r="E705" s="147"/>
      <c r="F705" s="148"/>
      <c r="G705" s="519"/>
      <c r="H705" s="148"/>
      <c r="I705" s="520"/>
      <c r="J705" s="521"/>
      <c r="K705" s="522"/>
      <c r="L705" s="520"/>
      <c r="M705" s="522"/>
      <c r="N705" s="156"/>
      <c r="O705" s="156"/>
      <c r="P705" s="520"/>
      <c r="Q705" s="520"/>
      <c r="R705" s="520"/>
      <c r="S705" s="520"/>
      <c r="T705" s="523"/>
      <c r="U705" s="507"/>
    </row>
    <row r="706" spans="1:21" ht="24.6" customHeight="1" thickBot="1" x14ac:dyDescent="0.3">
      <c r="A706" s="654"/>
      <c r="C706" s="655"/>
      <c r="D706" s="656"/>
      <c r="E706" s="484" t="s">
        <v>379</v>
      </c>
      <c r="F706" s="485">
        <f>COUNTA(F696:F705)</f>
        <v>0</v>
      </c>
      <c r="G706" s="486">
        <f>COUNTA(G696:G705)</f>
        <v>0</v>
      </c>
      <c r="H706" s="655"/>
      <c r="I706" s="501"/>
      <c r="J706" s="657"/>
      <c r="K706" s="658"/>
      <c r="L706" s="1096" t="s">
        <v>655</v>
      </c>
      <c r="M706" s="1097"/>
      <c r="N706" s="659">
        <f>SUM(N696:N705)</f>
        <v>0</v>
      </c>
      <c r="O706" s="660">
        <f>SUM(O696:O705)</f>
        <v>0</v>
      </c>
      <c r="P706" s="501"/>
      <c r="R706" s="128"/>
      <c r="S706" s="132"/>
      <c r="T706" s="603"/>
      <c r="U706" s="527"/>
    </row>
    <row r="707" spans="1:21" ht="24.6" customHeight="1" x14ac:dyDescent="0.25">
      <c r="A707" s="149"/>
      <c r="B707" s="128"/>
      <c r="C707" s="128"/>
      <c r="D707" s="128"/>
      <c r="H707" s="524"/>
      <c r="I707" s="524"/>
      <c r="J707" s="525"/>
      <c r="K707" s="524"/>
      <c r="L707" s="1098" t="s">
        <v>656</v>
      </c>
      <c r="M707" s="1099"/>
      <c r="N707" s="661">
        <f>SUMIF(M696:M705,"&lt;=31/12/2025",N696:N705)</f>
        <v>0</v>
      </c>
      <c r="O707" s="662">
        <f>SUMIF(M696:M705,"&lt;=31/12/2025",O696:O705)</f>
        <v>0</v>
      </c>
      <c r="P707" s="128"/>
      <c r="R707" s="128"/>
      <c r="S707" s="132"/>
      <c r="T707" s="603"/>
      <c r="U707" s="527"/>
    </row>
    <row r="708" spans="1:21" ht="24.6" customHeight="1" thickBot="1" x14ac:dyDescent="0.3">
      <c r="A708" s="149"/>
      <c r="L708" s="1100" t="s">
        <v>659</v>
      </c>
      <c r="M708" s="1101"/>
      <c r="N708" s="663">
        <f>SUMIF(M696:M705,"&gt;31/12/2025",N696:N705)</f>
        <v>0</v>
      </c>
      <c r="O708" s="664">
        <f>SUMIF(M696:M705,"&gt;31/12/2025",O696:O705)</f>
        <v>0</v>
      </c>
      <c r="R708" s="128"/>
      <c r="S708" s="132"/>
      <c r="T708" s="603"/>
      <c r="U708" s="527"/>
    </row>
    <row r="709" spans="1:21" ht="15.75" thickBot="1" x14ac:dyDescent="0.3">
      <c r="A709" s="528"/>
      <c r="B709" s="529"/>
      <c r="C709" s="455"/>
      <c r="D709" s="455"/>
      <c r="E709" s="455"/>
      <c r="F709" s="529"/>
      <c r="G709" s="455"/>
      <c r="H709" s="455"/>
      <c r="I709" s="529"/>
      <c r="J709" s="529"/>
      <c r="K709" s="455"/>
      <c r="L709" s="455"/>
      <c r="M709" s="455"/>
      <c r="N709" s="455"/>
      <c r="O709" s="455"/>
      <c r="P709" s="455"/>
      <c r="Q709" s="455"/>
      <c r="R709" s="455"/>
      <c r="S709" s="530"/>
      <c r="T709" s="455"/>
      <c r="U709" s="531"/>
    </row>
  </sheetData>
  <sheetProtection algorithmName="SHA-512" hashValue="PKQDI6tyLiRx4GB+DXgkvjKR5iKHwizfrM3Oda39iblxKeRIw3i9m2VlInJh36GBE1Ov5M6ntI9TDjHd0YBLHQ==" saltValue="LaIwSTt6RpU+aIsXtgBing==" spinCount="100000" sheet="1" objects="1" scenarios="1"/>
  <mergeCells count="651">
    <mergeCell ref="T127:T128"/>
    <mergeCell ref="T148:T149"/>
    <mergeCell ref="T169:T170"/>
    <mergeCell ref="T190:T191"/>
    <mergeCell ref="T211:T212"/>
    <mergeCell ref="T232:T233"/>
    <mergeCell ref="A3:T3"/>
    <mergeCell ref="S20:T20"/>
    <mergeCell ref="A22:A23"/>
    <mergeCell ref="B22:B23"/>
    <mergeCell ref="C22:C23"/>
    <mergeCell ref="B18:C18"/>
    <mergeCell ref="E18:F18"/>
    <mergeCell ref="G18:H18"/>
    <mergeCell ref="J18:K18"/>
    <mergeCell ref="L18:M18"/>
    <mergeCell ref="S18:T18"/>
    <mergeCell ref="T22:T23"/>
    <mergeCell ref="A24:A33"/>
    <mergeCell ref="B39:C39"/>
    <mergeCell ref="E39:F39"/>
    <mergeCell ref="G39:H39"/>
    <mergeCell ref="A20:D20"/>
    <mergeCell ref="E20:H20"/>
    <mergeCell ref="J20:K20"/>
    <mergeCell ref="L20:M20"/>
    <mergeCell ref="A43:A44"/>
    <mergeCell ref="B43:B44"/>
    <mergeCell ref="C43:C44"/>
    <mergeCell ref="A1:T1"/>
    <mergeCell ref="A8:T8"/>
    <mergeCell ref="A10:D11"/>
    <mergeCell ref="E10:H11"/>
    <mergeCell ref="J10:N10"/>
    <mergeCell ref="O10:P11"/>
    <mergeCell ref="J11:N11"/>
    <mergeCell ref="A6:D6"/>
    <mergeCell ref="E6:J6"/>
    <mergeCell ref="L6:N6"/>
    <mergeCell ref="O6:T6"/>
    <mergeCell ref="R10:S11"/>
    <mergeCell ref="T10:T11"/>
    <mergeCell ref="L34:M34"/>
    <mergeCell ref="L35:M35"/>
    <mergeCell ref="L36:M36"/>
    <mergeCell ref="A12:D13"/>
    <mergeCell ref="E12:H13"/>
    <mergeCell ref="J12:N12"/>
    <mergeCell ref="A45:A54"/>
    <mergeCell ref="B60:C60"/>
    <mergeCell ref="E60:F60"/>
    <mergeCell ref="S39:T39"/>
    <mergeCell ref="A41:D41"/>
    <mergeCell ref="E41:H41"/>
    <mergeCell ref="J41:K41"/>
    <mergeCell ref="L41:M41"/>
    <mergeCell ref="S41:T41"/>
    <mergeCell ref="G60:H60"/>
    <mergeCell ref="J60:K60"/>
    <mergeCell ref="L60:M60"/>
    <mergeCell ref="S60:T60"/>
    <mergeCell ref="T43:T44"/>
    <mergeCell ref="J39:K39"/>
    <mergeCell ref="L39:M39"/>
    <mergeCell ref="L55:M55"/>
    <mergeCell ref="L56:M56"/>
    <mergeCell ref="L57:M57"/>
    <mergeCell ref="A62:D62"/>
    <mergeCell ref="E62:H62"/>
    <mergeCell ref="J62:K62"/>
    <mergeCell ref="L62:M62"/>
    <mergeCell ref="S62:T62"/>
    <mergeCell ref="S81:T81"/>
    <mergeCell ref="A83:D83"/>
    <mergeCell ref="E83:H83"/>
    <mergeCell ref="J83:K83"/>
    <mergeCell ref="L83:M83"/>
    <mergeCell ref="S83:T83"/>
    <mergeCell ref="A64:A65"/>
    <mergeCell ref="B64:B65"/>
    <mergeCell ref="C64:C65"/>
    <mergeCell ref="A66:A75"/>
    <mergeCell ref="B81:C81"/>
    <mergeCell ref="E81:F81"/>
    <mergeCell ref="L76:M76"/>
    <mergeCell ref="L77:M77"/>
    <mergeCell ref="L78:M78"/>
    <mergeCell ref="A87:A96"/>
    <mergeCell ref="B102:C102"/>
    <mergeCell ref="E102:F102"/>
    <mergeCell ref="G81:H81"/>
    <mergeCell ref="J81:K81"/>
    <mergeCell ref="L81:M81"/>
    <mergeCell ref="G102:H102"/>
    <mergeCell ref="J102:K102"/>
    <mergeCell ref="L102:M102"/>
    <mergeCell ref="L97:M97"/>
    <mergeCell ref="L98:M98"/>
    <mergeCell ref="L99:M99"/>
    <mergeCell ref="S102:T102"/>
    <mergeCell ref="A104:D104"/>
    <mergeCell ref="E104:H104"/>
    <mergeCell ref="J104:K104"/>
    <mergeCell ref="L104:M104"/>
    <mergeCell ref="S104:T104"/>
    <mergeCell ref="S123:T123"/>
    <mergeCell ref="A125:D125"/>
    <mergeCell ref="E125:H125"/>
    <mergeCell ref="J125:K125"/>
    <mergeCell ref="L125:M125"/>
    <mergeCell ref="S125:T125"/>
    <mergeCell ref="A106:A107"/>
    <mergeCell ref="B106:B107"/>
    <mergeCell ref="C106:C107"/>
    <mergeCell ref="A108:A117"/>
    <mergeCell ref="B123:C123"/>
    <mergeCell ref="E123:F123"/>
    <mergeCell ref="T106:T107"/>
    <mergeCell ref="L118:M118"/>
    <mergeCell ref="L119:M119"/>
    <mergeCell ref="L120:M120"/>
    <mergeCell ref="S146:T146"/>
    <mergeCell ref="S165:T165"/>
    <mergeCell ref="A167:D167"/>
    <mergeCell ref="E167:H167"/>
    <mergeCell ref="J167:K167"/>
    <mergeCell ref="L167:M167"/>
    <mergeCell ref="S167:T167"/>
    <mergeCell ref="A148:A149"/>
    <mergeCell ref="B148:B149"/>
    <mergeCell ref="C148:C149"/>
    <mergeCell ref="A150:A159"/>
    <mergeCell ref="B165:C165"/>
    <mergeCell ref="E165:F165"/>
    <mergeCell ref="J209:K209"/>
    <mergeCell ref="L209:M209"/>
    <mergeCell ref="S209:T209"/>
    <mergeCell ref="A190:A191"/>
    <mergeCell ref="B190:B191"/>
    <mergeCell ref="C190:C191"/>
    <mergeCell ref="A192:A201"/>
    <mergeCell ref="B207:C207"/>
    <mergeCell ref="E207:F207"/>
    <mergeCell ref="J207:K207"/>
    <mergeCell ref="L207:M207"/>
    <mergeCell ref="S186:T186"/>
    <mergeCell ref="A188:D188"/>
    <mergeCell ref="E188:H188"/>
    <mergeCell ref="J188:K188"/>
    <mergeCell ref="L188:M188"/>
    <mergeCell ref="S188:T188"/>
    <mergeCell ref="S207:T207"/>
    <mergeCell ref="T85:T86"/>
    <mergeCell ref="T64:T65"/>
    <mergeCell ref="A169:A170"/>
    <mergeCell ref="B169:B170"/>
    <mergeCell ref="C169:C170"/>
    <mergeCell ref="A171:A180"/>
    <mergeCell ref="B186:C186"/>
    <mergeCell ref="E186:F186"/>
    <mergeCell ref="G165:H165"/>
    <mergeCell ref="J165:K165"/>
    <mergeCell ref="L165:M165"/>
    <mergeCell ref="G186:H186"/>
    <mergeCell ref="J186:K186"/>
    <mergeCell ref="L186:M186"/>
    <mergeCell ref="S144:T144"/>
    <mergeCell ref="A146:D146"/>
    <mergeCell ref="E146:H146"/>
    <mergeCell ref="A234:A243"/>
    <mergeCell ref="G228:H228"/>
    <mergeCell ref="J228:K228"/>
    <mergeCell ref="L228:M228"/>
    <mergeCell ref="S228:T228"/>
    <mergeCell ref="A230:D230"/>
    <mergeCell ref="E230:H230"/>
    <mergeCell ref="J230:K230"/>
    <mergeCell ref="L230:M230"/>
    <mergeCell ref="S230:T230"/>
    <mergeCell ref="A211:A212"/>
    <mergeCell ref="B211:B212"/>
    <mergeCell ref="C211:C212"/>
    <mergeCell ref="A213:A222"/>
    <mergeCell ref="B228:C228"/>
    <mergeCell ref="E228:F228"/>
    <mergeCell ref="G207:H207"/>
    <mergeCell ref="A232:A233"/>
    <mergeCell ref="B232:B233"/>
    <mergeCell ref="C232:C233"/>
    <mergeCell ref="A209:D209"/>
    <mergeCell ref="E209:H209"/>
    <mergeCell ref="B249:C249"/>
    <mergeCell ref="E249:F249"/>
    <mergeCell ref="G249:H249"/>
    <mergeCell ref="J249:K249"/>
    <mergeCell ref="L249:M249"/>
    <mergeCell ref="S249:T249"/>
    <mergeCell ref="A251:D251"/>
    <mergeCell ref="E251:H251"/>
    <mergeCell ref="J251:K251"/>
    <mergeCell ref="L251:M251"/>
    <mergeCell ref="S251:T251"/>
    <mergeCell ref="A253:A254"/>
    <mergeCell ref="B253:B254"/>
    <mergeCell ref="C253:C254"/>
    <mergeCell ref="T253:T254"/>
    <mergeCell ref="A255:A264"/>
    <mergeCell ref="B270:C270"/>
    <mergeCell ref="E270:F270"/>
    <mergeCell ref="G270:H270"/>
    <mergeCell ref="J270:K270"/>
    <mergeCell ref="L270:M270"/>
    <mergeCell ref="S270:T270"/>
    <mergeCell ref="L265:M265"/>
    <mergeCell ref="L266:M266"/>
    <mergeCell ref="L267:M267"/>
    <mergeCell ref="A272:D272"/>
    <mergeCell ref="E272:H272"/>
    <mergeCell ref="J272:K272"/>
    <mergeCell ref="L272:M272"/>
    <mergeCell ref="S272:T272"/>
    <mergeCell ref="A274:A275"/>
    <mergeCell ref="B274:B275"/>
    <mergeCell ref="C274:C275"/>
    <mergeCell ref="T274:T275"/>
    <mergeCell ref="A276:A285"/>
    <mergeCell ref="B291:C291"/>
    <mergeCell ref="E291:F291"/>
    <mergeCell ref="G291:H291"/>
    <mergeCell ref="J291:K291"/>
    <mergeCell ref="L291:M291"/>
    <mergeCell ref="S291:T291"/>
    <mergeCell ref="A293:D293"/>
    <mergeCell ref="E293:H293"/>
    <mergeCell ref="J293:K293"/>
    <mergeCell ref="L293:M293"/>
    <mergeCell ref="S293:T293"/>
    <mergeCell ref="L286:M286"/>
    <mergeCell ref="L287:M287"/>
    <mergeCell ref="L288:M288"/>
    <mergeCell ref="A295:A296"/>
    <mergeCell ref="B295:B296"/>
    <mergeCell ref="C295:C296"/>
    <mergeCell ref="T295:T296"/>
    <mergeCell ref="A297:A306"/>
    <mergeCell ref="B312:C312"/>
    <mergeCell ref="E312:F312"/>
    <mergeCell ref="G312:H312"/>
    <mergeCell ref="J312:K312"/>
    <mergeCell ref="L312:M312"/>
    <mergeCell ref="S312:T312"/>
    <mergeCell ref="L307:M307"/>
    <mergeCell ref="L308:M308"/>
    <mergeCell ref="L309:M309"/>
    <mergeCell ref="A314:D314"/>
    <mergeCell ref="E314:H314"/>
    <mergeCell ref="J314:K314"/>
    <mergeCell ref="L314:M314"/>
    <mergeCell ref="S314:T314"/>
    <mergeCell ref="A316:A317"/>
    <mergeCell ref="B316:B317"/>
    <mergeCell ref="C316:C317"/>
    <mergeCell ref="T316:T317"/>
    <mergeCell ref="A318:A327"/>
    <mergeCell ref="B333:C333"/>
    <mergeCell ref="E333:F333"/>
    <mergeCell ref="G333:H333"/>
    <mergeCell ref="J333:K333"/>
    <mergeCell ref="L333:M333"/>
    <mergeCell ref="S333:T333"/>
    <mergeCell ref="A335:D335"/>
    <mergeCell ref="E335:H335"/>
    <mergeCell ref="J335:K335"/>
    <mergeCell ref="L335:M335"/>
    <mergeCell ref="S335:T335"/>
    <mergeCell ref="L328:M328"/>
    <mergeCell ref="L329:M329"/>
    <mergeCell ref="L330:M330"/>
    <mergeCell ref="A337:A338"/>
    <mergeCell ref="B337:B338"/>
    <mergeCell ref="C337:C338"/>
    <mergeCell ref="T337:T338"/>
    <mergeCell ref="A339:A348"/>
    <mergeCell ref="B354:C354"/>
    <mergeCell ref="E354:F354"/>
    <mergeCell ref="G354:H354"/>
    <mergeCell ref="J354:K354"/>
    <mergeCell ref="L354:M354"/>
    <mergeCell ref="S354:T354"/>
    <mergeCell ref="L349:M349"/>
    <mergeCell ref="L350:M350"/>
    <mergeCell ref="L351:M351"/>
    <mergeCell ref="A356:D356"/>
    <mergeCell ref="E356:H356"/>
    <mergeCell ref="J356:K356"/>
    <mergeCell ref="L356:M356"/>
    <mergeCell ref="S356:T356"/>
    <mergeCell ref="A358:A359"/>
    <mergeCell ref="B358:B359"/>
    <mergeCell ref="C358:C359"/>
    <mergeCell ref="T358:T359"/>
    <mergeCell ref="A360:A369"/>
    <mergeCell ref="B375:C375"/>
    <mergeCell ref="E375:F375"/>
    <mergeCell ref="G375:H375"/>
    <mergeCell ref="J375:K375"/>
    <mergeCell ref="L375:M375"/>
    <mergeCell ref="S375:T375"/>
    <mergeCell ref="A377:D377"/>
    <mergeCell ref="E377:H377"/>
    <mergeCell ref="J377:K377"/>
    <mergeCell ref="L377:M377"/>
    <mergeCell ref="S377:T377"/>
    <mergeCell ref="L370:M370"/>
    <mergeCell ref="L371:M371"/>
    <mergeCell ref="L372:M372"/>
    <mergeCell ref="A379:A380"/>
    <mergeCell ref="B379:B380"/>
    <mergeCell ref="C379:C380"/>
    <mergeCell ref="T379:T380"/>
    <mergeCell ref="A381:A390"/>
    <mergeCell ref="B396:C396"/>
    <mergeCell ref="E396:F396"/>
    <mergeCell ref="G396:H396"/>
    <mergeCell ref="J396:K396"/>
    <mergeCell ref="L396:M396"/>
    <mergeCell ref="S396:T396"/>
    <mergeCell ref="L391:M391"/>
    <mergeCell ref="L392:M392"/>
    <mergeCell ref="L393:M393"/>
    <mergeCell ref="A398:D398"/>
    <mergeCell ref="E398:H398"/>
    <mergeCell ref="J398:K398"/>
    <mergeCell ref="L398:M398"/>
    <mergeCell ref="S398:T398"/>
    <mergeCell ref="A400:A401"/>
    <mergeCell ref="B400:B401"/>
    <mergeCell ref="C400:C401"/>
    <mergeCell ref="T400:T401"/>
    <mergeCell ref="A402:A411"/>
    <mergeCell ref="B417:C417"/>
    <mergeCell ref="E417:F417"/>
    <mergeCell ref="G417:H417"/>
    <mergeCell ref="J417:K417"/>
    <mergeCell ref="L417:M417"/>
    <mergeCell ref="S417:T417"/>
    <mergeCell ref="A419:D419"/>
    <mergeCell ref="E419:H419"/>
    <mergeCell ref="J419:K419"/>
    <mergeCell ref="L419:M419"/>
    <mergeCell ref="S419:T419"/>
    <mergeCell ref="L412:M412"/>
    <mergeCell ref="L413:M413"/>
    <mergeCell ref="L414:M414"/>
    <mergeCell ref="A421:A422"/>
    <mergeCell ref="B421:B422"/>
    <mergeCell ref="C421:C422"/>
    <mergeCell ref="T421:T422"/>
    <mergeCell ref="A423:A432"/>
    <mergeCell ref="B438:C438"/>
    <mergeCell ref="E438:F438"/>
    <mergeCell ref="G438:H438"/>
    <mergeCell ref="J438:K438"/>
    <mergeCell ref="L438:M438"/>
    <mergeCell ref="S438:T438"/>
    <mergeCell ref="L433:M433"/>
    <mergeCell ref="L434:M434"/>
    <mergeCell ref="L435:M435"/>
    <mergeCell ref="A440:D440"/>
    <mergeCell ref="E440:H440"/>
    <mergeCell ref="J440:K440"/>
    <mergeCell ref="L440:M440"/>
    <mergeCell ref="S440:T440"/>
    <mergeCell ref="A442:A443"/>
    <mergeCell ref="B442:B443"/>
    <mergeCell ref="C442:C443"/>
    <mergeCell ref="T442:T443"/>
    <mergeCell ref="A444:A453"/>
    <mergeCell ref="B459:C459"/>
    <mergeCell ref="E459:F459"/>
    <mergeCell ref="G459:H459"/>
    <mergeCell ref="J459:K459"/>
    <mergeCell ref="L459:M459"/>
    <mergeCell ref="S459:T459"/>
    <mergeCell ref="A461:D461"/>
    <mergeCell ref="E461:H461"/>
    <mergeCell ref="J461:K461"/>
    <mergeCell ref="L461:M461"/>
    <mergeCell ref="S461:T461"/>
    <mergeCell ref="L454:M454"/>
    <mergeCell ref="L455:M455"/>
    <mergeCell ref="L456:M456"/>
    <mergeCell ref="A463:A464"/>
    <mergeCell ref="B463:B464"/>
    <mergeCell ref="C463:C464"/>
    <mergeCell ref="T463:T464"/>
    <mergeCell ref="A465:A474"/>
    <mergeCell ref="B480:C480"/>
    <mergeCell ref="E480:F480"/>
    <mergeCell ref="G480:H480"/>
    <mergeCell ref="J480:K480"/>
    <mergeCell ref="L480:M480"/>
    <mergeCell ref="S480:T480"/>
    <mergeCell ref="L475:M475"/>
    <mergeCell ref="L476:M476"/>
    <mergeCell ref="L477:M477"/>
    <mergeCell ref="A482:D482"/>
    <mergeCell ref="E482:H482"/>
    <mergeCell ref="J482:K482"/>
    <mergeCell ref="L482:M482"/>
    <mergeCell ref="S482:T482"/>
    <mergeCell ref="A484:A485"/>
    <mergeCell ref="B484:B485"/>
    <mergeCell ref="C484:C485"/>
    <mergeCell ref="T484:T485"/>
    <mergeCell ref="A486:A495"/>
    <mergeCell ref="B501:C501"/>
    <mergeCell ref="E501:F501"/>
    <mergeCell ref="G501:H501"/>
    <mergeCell ref="J501:K501"/>
    <mergeCell ref="L501:M501"/>
    <mergeCell ref="S501:T501"/>
    <mergeCell ref="A503:D503"/>
    <mergeCell ref="E503:H503"/>
    <mergeCell ref="J503:K503"/>
    <mergeCell ref="L503:M503"/>
    <mergeCell ref="S503:T503"/>
    <mergeCell ref="L496:M496"/>
    <mergeCell ref="L497:M497"/>
    <mergeCell ref="L498:M498"/>
    <mergeCell ref="A505:A506"/>
    <mergeCell ref="B505:B506"/>
    <mergeCell ref="C505:C506"/>
    <mergeCell ref="T505:T506"/>
    <mergeCell ref="A507:A516"/>
    <mergeCell ref="B522:C522"/>
    <mergeCell ref="E522:F522"/>
    <mergeCell ref="G522:H522"/>
    <mergeCell ref="J522:K522"/>
    <mergeCell ref="L522:M522"/>
    <mergeCell ref="S522:T522"/>
    <mergeCell ref="L517:M517"/>
    <mergeCell ref="L518:M518"/>
    <mergeCell ref="L519:M519"/>
    <mergeCell ref="A524:D524"/>
    <mergeCell ref="E524:H524"/>
    <mergeCell ref="J524:K524"/>
    <mergeCell ref="L524:M524"/>
    <mergeCell ref="S524:T524"/>
    <mergeCell ref="A526:A527"/>
    <mergeCell ref="B526:B527"/>
    <mergeCell ref="C526:C527"/>
    <mergeCell ref="T526:T527"/>
    <mergeCell ref="A528:A537"/>
    <mergeCell ref="B543:C543"/>
    <mergeCell ref="E543:F543"/>
    <mergeCell ref="G543:H543"/>
    <mergeCell ref="J543:K543"/>
    <mergeCell ref="L543:M543"/>
    <mergeCell ref="S543:T543"/>
    <mergeCell ref="A545:D545"/>
    <mergeCell ref="E545:H545"/>
    <mergeCell ref="J545:K545"/>
    <mergeCell ref="L545:M545"/>
    <mergeCell ref="S545:T545"/>
    <mergeCell ref="L538:M538"/>
    <mergeCell ref="L539:M539"/>
    <mergeCell ref="L540:M540"/>
    <mergeCell ref="A547:A548"/>
    <mergeCell ref="B547:B548"/>
    <mergeCell ref="C547:C548"/>
    <mergeCell ref="T547:T548"/>
    <mergeCell ref="A549:A558"/>
    <mergeCell ref="B564:C564"/>
    <mergeCell ref="E564:F564"/>
    <mergeCell ref="G564:H564"/>
    <mergeCell ref="J564:K564"/>
    <mergeCell ref="L564:M564"/>
    <mergeCell ref="S564:T564"/>
    <mergeCell ref="A566:D566"/>
    <mergeCell ref="E566:H566"/>
    <mergeCell ref="J566:K566"/>
    <mergeCell ref="L566:M566"/>
    <mergeCell ref="S566:T566"/>
    <mergeCell ref="A568:A569"/>
    <mergeCell ref="B568:B569"/>
    <mergeCell ref="C568:C569"/>
    <mergeCell ref="T568:T569"/>
    <mergeCell ref="A570:A579"/>
    <mergeCell ref="B585:C585"/>
    <mergeCell ref="E585:F585"/>
    <mergeCell ref="G585:H585"/>
    <mergeCell ref="J585:K585"/>
    <mergeCell ref="L585:M585"/>
    <mergeCell ref="S585:T585"/>
    <mergeCell ref="A587:D587"/>
    <mergeCell ref="E587:H587"/>
    <mergeCell ref="J587:K587"/>
    <mergeCell ref="L587:M587"/>
    <mergeCell ref="S587:T587"/>
    <mergeCell ref="B606:C606"/>
    <mergeCell ref="E606:F606"/>
    <mergeCell ref="G606:H606"/>
    <mergeCell ref="J606:K606"/>
    <mergeCell ref="L606:M606"/>
    <mergeCell ref="S606:T606"/>
    <mergeCell ref="A589:A590"/>
    <mergeCell ref="B589:B590"/>
    <mergeCell ref="C589:C590"/>
    <mergeCell ref="T589:T590"/>
    <mergeCell ref="A591:A600"/>
    <mergeCell ref="A608:D608"/>
    <mergeCell ref="E608:H608"/>
    <mergeCell ref="J608:K608"/>
    <mergeCell ref="L608:M608"/>
    <mergeCell ref="S608:T608"/>
    <mergeCell ref="A610:A611"/>
    <mergeCell ref="B610:B611"/>
    <mergeCell ref="C610:C611"/>
    <mergeCell ref="T610:T611"/>
    <mergeCell ref="A612:A621"/>
    <mergeCell ref="L622:M622"/>
    <mergeCell ref="L623:M623"/>
    <mergeCell ref="L624:M624"/>
    <mergeCell ref="B627:C627"/>
    <mergeCell ref="E627:F627"/>
    <mergeCell ref="G627:H627"/>
    <mergeCell ref="J627:K627"/>
    <mergeCell ref="L627:M627"/>
    <mergeCell ref="A629:D629"/>
    <mergeCell ref="E629:H629"/>
    <mergeCell ref="J629:K629"/>
    <mergeCell ref="L629:M629"/>
    <mergeCell ref="S629:T629"/>
    <mergeCell ref="A631:A632"/>
    <mergeCell ref="B631:B632"/>
    <mergeCell ref="C631:C632"/>
    <mergeCell ref="T631:T632"/>
    <mergeCell ref="A633:A642"/>
    <mergeCell ref="L643:M643"/>
    <mergeCell ref="L644:M644"/>
    <mergeCell ref="L645:M645"/>
    <mergeCell ref="B648:C648"/>
    <mergeCell ref="E648:F648"/>
    <mergeCell ref="G648:H648"/>
    <mergeCell ref="J648:K648"/>
    <mergeCell ref="L648:M648"/>
    <mergeCell ref="A650:D650"/>
    <mergeCell ref="E650:H650"/>
    <mergeCell ref="J650:K650"/>
    <mergeCell ref="L650:M650"/>
    <mergeCell ref="S650:T650"/>
    <mergeCell ref="A652:A653"/>
    <mergeCell ref="B652:B653"/>
    <mergeCell ref="C652:C653"/>
    <mergeCell ref="T652:T653"/>
    <mergeCell ref="B673:B674"/>
    <mergeCell ref="C673:C674"/>
    <mergeCell ref="T673:T674"/>
    <mergeCell ref="A654:A663"/>
    <mergeCell ref="L664:M664"/>
    <mergeCell ref="L665:M665"/>
    <mergeCell ref="L666:M666"/>
    <mergeCell ref="B669:C669"/>
    <mergeCell ref="E669:F669"/>
    <mergeCell ref="G669:H669"/>
    <mergeCell ref="J669:K669"/>
    <mergeCell ref="L669:M669"/>
    <mergeCell ref="L707:M707"/>
    <mergeCell ref="L708:M708"/>
    <mergeCell ref="L580:M580"/>
    <mergeCell ref="L581:M581"/>
    <mergeCell ref="L582:M582"/>
    <mergeCell ref="L559:M559"/>
    <mergeCell ref="L560:M560"/>
    <mergeCell ref="L561:M561"/>
    <mergeCell ref="S690:T690"/>
    <mergeCell ref="L692:M692"/>
    <mergeCell ref="S692:T692"/>
    <mergeCell ref="T694:T695"/>
    <mergeCell ref="L685:M685"/>
    <mergeCell ref="L686:M686"/>
    <mergeCell ref="L687:M687"/>
    <mergeCell ref="L690:M690"/>
    <mergeCell ref="S669:T669"/>
    <mergeCell ref="L671:M671"/>
    <mergeCell ref="S671:T671"/>
    <mergeCell ref="S648:T648"/>
    <mergeCell ref="S627:T627"/>
    <mergeCell ref="L601:M601"/>
    <mergeCell ref="L602:M602"/>
    <mergeCell ref="L603:M603"/>
    <mergeCell ref="L246:M246"/>
    <mergeCell ref="L223:M223"/>
    <mergeCell ref="L224:M224"/>
    <mergeCell ref="L225:M225"/>
    <mergeCell ref="L202:M202"/>
    <mergeCell ref="L203:M203"/>
    <mergeCell ref="L204:M204"/>
    <mergeCell ref="A696:A705"/>
    <mergeCell ref="L706:M706"/>
    <mergeCell ref="A692:D692"/>
    <mergeCell ref="E692:H692"/>
    <mergeCell ref="J692:K692"/>
    <mergeCell ref="A694:A695"/>
    <mergeCell ref="B694:B695"/>
    <mergeCell ref="C694:C695"/>
    <mergeCell ref="A675:A684"/>
    <mergeCell ref="B690:C690"/>
    <mergeCell ref="E690:F690"/>
    <mergeCell ref="G690:H690"/>
    <mergeCell ref="J690:K690"/>
    <mergeCell ref="A671:D671"/>
    <mergeCell ref="E671:H671"/>
    <mergeCell ref="J671:K671"/>
    <mergeCell ref="A673:A674"/>
    <mergeCell ref="L183:M183"/>
    <mergeCell ref="L160:M160"/>
    <mergeCell ref="L161:M161"/>
    <mergeCell ref="L162:M162"/>
    <mergeCell ref="L139:M139"/>
    <mergeCell ref="L140:M140"/>
    <mergeCell ref="L141:M141"/>
    <mergeCell ref="L244:M244"/>
    <mergeCell ref="L245:M245"/>
    <mergeCell ref="L146:M146"/>
    <mergeCell ref="L144:M144"/>
    <mergeCell ref="O12:P13"/>
    <mergeCell ref="J13:N13"/>
    <mergeCell ref="A14:D15"/>
    <mergeCell ref="E14:H15"/>
    <mergeCell ref="J14:N14"/>
    <mergeCell ref="O14:P15"/>
    <mergeCell ref="J15:N15"/>
    <mergeCell ref="L181:M181"/>
    <mergeCell ref="L182:M182"/>
    <mergeCell ref="J146:K146"/>
    <mergeCell ref="A127:A128"/>
    <mergeCell ref="B127:B128"/>
    <mergeCell ref="C127:C128"/>
    <mergeCell ref="A129:A138"/>
    <mergeCell ref="B144:C144"/>
    <mergeCell ref="E144:F144"/>
    <mergeCell ref="G123:H123"/>
    <mergeCell ref="J123:K123"/>
    <mergeCell ref="L123:M123"/>
    <mergeCell ref="G144:H144"/>
    <mergeCell ref="J144:K144"/>
    <mergeCell ref="A85:A86"/>
    <mergeCell ref="B85:B86"/>
    <mergeCell ref="C85:C86"/>
  </mergeCells>
  <dataValidations count="9">
    <dataValidation allowBlank="1" showInputMessage="1" showErrorMessage="1" prompt="Inserire il riferimento corretto da piano di investimento (es.m1,e.1. ecc.)_x000a_" sqref="A22:A23 A190:A191 A211:A212 A43:A44 A64:A65 A85:A86 A106:A107 A127:A128 A148:A149 A169:A170 A232:A233 A253:A254 A274:A275 A295:A296 A316:A317 A337:A338 A358:A359 A379:A380 A400:A401 A421:A422 A442:A443 A463:A464 A484:A485 A505:A506 A526:A527 A547:A548 A568:A569 A589:A590 A610:A611 A631:A632 A652:A653 A673:A674 A694:A695" xr:uid="{00000000-0002-0000-0A00-000000000000}"/>
    <dataValidation type="list" allowBlank="1" showInputMessage="1" showErrorMessage="1" sqref="E696:E706 E171:E181 E192:E202 E24:E34 E45:E55 E66:E76 E87:E97 E108:E118 E129:E139 E150:E160 E213:E223 E234:E244 E255:E265 E276:E286 E297:E307 E318:E328 E360:E370 E381:E391 E402:E412 E423:E433 E444:E454 E465:E475 E486:E496 E507:E517 E528:E538 E549:E559 E570:E580 E591:E601 E612:E622 E633:E643 E654:E664 E675:E685 E339:E349" xr:uid="{00000000-0002-0000-0A00-000001000000}">
      <formula1>"urbano,suburbano"</formula1>
    </dataValidation>
    <dataValidation type="list" allowBlank="1" showInputMessage="1" showErrorMessage="1" sqref="I24:I33 I192:I201 I213:I222 I45:I54 I66:I75 I87:I96 I108:I117 I129:I138 I150:I159 I171:I180 I234:I243 I255:I264 I276:I285 I297:I306 I318:I327 I339:I348 I360:I369 I381:I390 I402:I411 I423:I432 I444:I453 I465:I474 I486:I495 I507:I516 I528:I537 I549:I558 I570:I579 I591:I600 I612:I621 I633:I642 I654:I663 I675:I684 I696:I705" xr:uid="{00000000-0002-0000-0A00-000002000000}">
      <formula1>"classe I, classe A"</formula1>
    </dataValidation>
    <dataValidation type="list" allowBlank="1" showInputMessage="1" showErrorMessage="1" sqref="R171:S181 R192:S202 R234:S244 R108:S118 R87:S97 R129:S139 R150:S160 R213:S223 R45:S55 R66:S76 R24:S34 R255:S265 R276:S286 R297:S307 R318:S328 R339:S349 R360:S369 R381:S390 R402:S411 R423:S432 R444:S453 R465:S474 R486:S495 R507:S516 R528:S537 R549:S558 R570:S579 R591:S600 R612:S621 R633:S642 R654:S663 R675:S684 R696:S705" xr:uid="{00000000-0002-0000-0A00-000003000000}">
      <formula1>"si,"</formula1>
    </dataValidation>
    <dataValidation type="list" allowBlank="1" showInputMessage="1" showErrorMessage="1" sqref="H24:H33 H45:H54 H66:H75 H87:H96 H108:H117 H129:H138 H150:H159 H171:H180 H192:H201 H213:H222 H234:H243 H255:H264 H276:H285 H297:H306 H318:H327 H339:H348 H360:H369 H381:H390 H402:H411 H423:H432 H444:H453 H465:H474 H486:H495 H507:H516 H528:H537 H549:H558 H570:H579 H591:H600 H612:H621 H633:H642 H654:H663 H675:H684 H696:H705" xr:uid="{00000000-0002-0000-0A00-000004000000}">
      <formula1>"Diesel (euro 6), Ibrido (diesel-elettr.),"</formula1>
    </dataValidation>
    <dataValidation type="list" allowBlank="1" showInputMessage="1" showErrorMessage="1" sqref="B19:C19 B586:C586 B565:C565 B544:C544 B523:C523 B502:C502 B481:C481 B460:C460 B439:C439 B418:C418 B397:C397 B376:C376 B355:C355 B334:C334 B313:C313 B292:C292 B271:C271 B250:C250 B229:C229 B187:C187 B166:C166 B145:C145 B124:C124 B103:C103 B82:C82 B61:C61 B40:C40 B208:C208 B607:C607 B628:C628 B649:C649 B670:C670 B691:C691" xr:uid="{00000000-0002-0000-0A00-000005000000}">
      <formula1>$D$22:$D$43</formula1>
    </dataValidation>
    <dataValidation type="date" operator="lessThanOrEqual" allowBlank="1" showInputMessage="1" showErrorMessage="1" promptTitle="attenzione:" prompt="Data max  OGV 31/12/2025" sqref="P564 P18 P39 P60 P81 P102 P123 P144 P165 P186 P207 P249 P270 P291 P312 P333 P354 P375 P396 P417 P438 P459 P480 P501 P522 P543 P228 P585 P606 P627 P648 P669 P690" xr:uid="{59D0EC07-26B5-4B39-B668-D13AE682C2AF}">
      <formula1>46022</formula1>
    </dataValidation>
    <dataValidation type="list" allowBlank="1" showInputMessage="1" showErrorMessage="1" sqref="I601 I622 I643 I664 I685 I706 I580 I559 I538 I517 I496 I475 I454 I433 I412 I391 I370 I328 I307 I286 I265 I244 I223 I202 I181 I160 I139 I118 I97 I76 I55 I34 I349" xr:uid="{4D7D070F-138A-462D-8823-588F9B7384D4}">
      <formula1>"classe I,classe A"</formula1>
    </dataValidation>
    <dataValidation type="list" allowBlank="1" showInputMessage="1" showErrorMessage="1" sqref="H601 H622 H643 H664 H685 H706 H580 H559 H538 H517 H496 H475 H454 H433 H412 H391 H370 H328 H307 H286 H265 H244 H223 H202 H181 H160 H139 H118 H97 H76 H55 H34 H349" xr:uid="{D101D963-687E-4BE3-819B-143566473736}">
      <mc:AlternateContent xmlns:x12ac="http://schemas.microsoft.com/office/spreadsheetml/2011/1/ac" xmlns:mc="http://schemas.openxmlformats.org/markup-compatibility/2006">
        <mc:Choice Requires="x12ac">
          <x12ac:list>GNC,"GNL, Ibrido (met/ele)"</x12ac:list>
        </mc:Choice>
        <mc:Fallback>
          <formula1>"GNC,GNL, Ibrido (met/ele)"</formula1>
        </mc:Fallback>
      </mc:AlternateContent>
    </dataValidation>
  </dataValidations>
  <pageMargins left="0.7" right="0.7" top="0.75" bottom="0.75" header="0.3" footer="0.3"/>
  <pageSetup paperSize="8" scale="46"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Inserire OGV corrispondente al Piano di investimento esecutivo" xr:uid="{00000000-0002-0000-0A00-000006000000}">
          <x14:formula1>
            <xm:f>'Urbano.Piano inv. forn'!$D$173:$D$202</xm:f>
          </x14:formula1>
          <xm:sqref>B39:C39 B228:C228 B207:C207 B186:C186 B165:C165 B144:C144 B123:C123 B102:C102 B81:C81 B60:C60 B18:C18 B249:C249 B270:C270 B291:C291 B312:C312 B333:C333 B354:C354 B375:C375 B396:C396 B417:C417 B438:C438 B459:C459 B480:C480 B501:C501 B522:C522 B543:C543 B564:C564 B585:C585 B606:C606 B627:C627 B648:C648 B669:C669 B690:C690</xm:sqref>
        </x14:dataValidation>
        <x14:dataValidation type="list" allowBlank="1" showInputMessage="1" showErrorMessage="1" prompt="Scegliere la regione beneficiaria dal menù a tendina" xr:uid="{00000000-0002-0000-0A00-000011000000}">
          <x14:formula1>
            <xm:f>'DATI EROGAZIONI'!$A$2:$A$20</xm:f>
          </x14:formula1>
          <xm:sqref>E6:J6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C99"/>
    <pageSetUpPr fitToPage="1"/>
  </sheetPr>
  <dimension ref="A1:X709"/>
  <sheetViews>
    <sheetView zoomScale="57" zoomScaleNormal="57" workbookViewId="0">
      <selection activeCell="E12" sqref="E12:H13"/>
    </sheetView>
  </sheetViews>
  <sheetFormatPr defaultColWidth="8.5703125" defaultRowHeight="15" x14ac:dyDescent="0.25"/>
  <cols>
    <col min="1" max="1" width="14.5703125" style="132" customWidth="1"/>
    <col min="2" max="2" width="7.140625" style="561" customWidth="1"/>
    <col min="3" max="3" width="20.140625" style="558" customWidth="1"/>
    <col min="4" max="4" width="11.42578125" style="558" customWidth="1"/>
    <col min="5" max="5" width="17.5703125" style="558" customWidth="1"/>
    <col min="6" max="6" width="15.5703125" style="561" customWidth="1"/>
    <col min="7" max="7" width="24.42578125" style="558" customWidth="1"/>
    <col min="8" max="8" width="11.85546875" style="558" customWidth="1"/>
    <col min="9" max="9" width="14.5703125" style="561" customWidth="1"/>
    <col min="10" max="10" width="27" style="561" customWidth="1"/>
    <col min="11" max="11" width="15.42578125" style="558" customWidth="1"/>
    <col min="12" max="12" width="20.140625" style="558" customWidth="1"/>
    <col min="13" max="13" width="16.42578125" style="558" customWidth="1"/>
    <col min="14" max="14" width="23.140625" style="558" customWidth="1"/>
    <col min="15" max="15" width="24.5703125" style="558" customWidth="1"/>
    <col min="16" max="16" width="25" style="558" customWidth="1"/>
    <col min="17" max="17" width="21.140625" style="558" bestFit="1" customWidth="1"/>
    <col min="18" max="18" width="19.140625" style="558" customWidth="1"/>
    <col min="19" max="19" width="13.42578125" style="558" customWidth="1"/>
    <col min="20" max="20" width="34.140625" style="558" customWidth="1"/>
    <col min="21" max="21" width="9.5703125" style="558" customWidth="1"/>
    <col min="22" max="22" width="18.5703125" style="558" customWidth="1"/>
    <col min="23" max="23" width="12.85546875" style="558" bestFit="1" customWidth="1"/>
    <col min="24" max="24" width="15.140625" style="558" bestFit="1" customWidth="1"/>
    <col min="25" max="25" width="15.140625" style="558" customWidth="1"/>
    <col min="26" max="26" width="15.5703125" style="558" customWidth="1"/>
    <col min="27" max="16384" width="8.5703125" style="558"/>
  </cols>
  <sheetData>
    <row r="1" spans="1:24" ht="35.25" customHeight="1" thickBot="1" x14ac:dyDescent="0.3">
      <c r="A1" s="1330" t="s">
        <v>399</v>
      </c>
      <c r="B1" s="1331"/>
      <c r="C1" s="1331"/>
      <c r="D1" s="1331"/>
      <c r="E1" s="1331"/>
      <c r="F1" s="1331"/>
      <c r="G1" s="1331"/>
      <c r="H1" s="1331"/>
      <c r="I1" s="1331"/>
      <c r="J1" s="1331"/>
      <c r="K1" s="1331"/>
      <c r="L1" s="1331"/>
      <c r="M1" s="1331"/>
      <c r="N1" s="1331"/>
      <c r="O1" s="1331"/>
      <c r="P1" s="1331"/>
      <c r="Q1" s="1331"/>
      <c r="R1" s="1331"/>
      <c r="S1" s="1331"/>
      <c r="T1" s="1332"/>
      <c r="U1" s="557"/>
      <c r="V1" s="557"/>
      <c r="W1" s="557"/>
      <c r="X1" s="557"/>
    </row>
    <row r="2" spans="1:24" ht="23.25" thickBot="1" x14ac:dyDescent="0.3">
      <c r="A2" s="559"/>
      <c r="B2" s="559"/>
      <c r="C2" s="559"/>
      <c r="D2" s="559"/>
      <c r="E2" s="559"/>
      <c r="F2" s="559"/>
      <c r="G2" s="559"/>
      <c r="H2" s="559"/>
      <c r="I2" s="559"/>
      <c r="J2" s="559"/>
      <c r="K2" s="559"/>
      <c r="L2" s="559"/>
      <c r="M2" s="559"/>
      <c r="N2" s="559"/>
      <c r="O2" s="559"/>
      <c r="P2" s="559"/>
      <c r="Q2" s="559"/>
      <c r="R2" s="559"/>
      <c r="S2" s="559"/>
      <c r="T2" s="559"/>
      <c r="U2" s="559"/>
      <c r="V2" s="559"/>
      <c r="W2" s="559"/>
      <c r="X2" s="559"/>
    </row>
    <row r="3" spans="1:24" ht="21.75" customHeight="1" thickBot="1" x14ac:dyDescent="0.3">
      <c r="A3" s="947" t="s">
        <v>387</v>
      </c>
      <c r="B3" s="948"/>
      <c r="C3" s="948"/>
      <c r="D3" s="948"/>
      <c r="E3" s="948"/>
      <c r="F3" s="948"/>
      <c r="G3" s="948"/>
      <c r="H3" s="948"/>
      <c r="I3" s="948"/>
      <c r="J3" s="948"/>
      <c r="K3" s="948"/>
      <c r="L3" s="948"/>
      <c r="M3" s="948"/>
      <c r="N3" s="948"/>
      <c r="O3" s="948"/>
      <c r="P3" s="948"/>
      <c r="Q3" s="948"/>
      <c r="R3" s="948"/>
      <c r="S3" s="948"/>
      <c r="T3" s="949"/>
      <c r="U3" s="198"/>
      <c r="V3" s="198"/>
      <c r="W3" s="198"/>
      <c r="X3" s="198"/>
    </row>
    <row r="4" spans="1:24" ht="18" x14ac:dyDescent="0.25">
      <c r="A4" s="558"/>
      <c r="B4" s="33"/>
      <c r="C4" s="33"/>
      <c r="D4" s="33"/>
      <c r="E4" s="33"/>
      <c r="F4" s="33"/>
      <c r="G4" s="33"/>
      <c r="H4" s="33"/>
      <c r="I4" s="33"/>
      <c r="J4" s="33"/>
      <c r="K4" s="33"/>
      <c r="L4" s="33"/>
      <c r="M4" s="33"/>
      <c r="N4" s="33"/>
      <c r="O4" s="33"/>
      <c r="P4" s="33"/>
      <c r="Q4" s="33"/>
      <c r="R4" s="33"/>
      <c r="S4" s="33"/>
      <c r="T4" s="33"/>
      <c r="U4" s="33"/>
      <c r="V4" s="33"/>
      <c r="W4" s="33"/>
      <c r="X4" s="33"/>
    </row>
    <row r="5" spans="1:24" ht="27.75" thickBot="1" x14ac:dyDescent="0.3">
      <c r="A5" s="558"/>
      <c r="B5" s="560"/>
      <c r="C5" s="560"/>
      <c r="D5" s="560"/>
      <c r="E5" s="560"/>
      <c r="F5" s="560"/>
      <c r="G5" s="560"/>
      <c r="H5" s="560"/>
      <c r="I5" s="560"/>
      <c r="J5" s="560"/>
      <c r="K5" s="560"/>
      <c r="L5" s="560"/>
      <c r="M5" s="560"/>
      <c r="N5" s="560"/>
      <c r="O5" s="560"/>
      <c r="P5" s="560"/>
      <c r="Q5" s="560"/>
      <c r="R5" s="560"/>
      <c r="S5" s="560"/>
      <c r="T5" s="560"/>
      <c r="U5" s="560"/>
      <c r="V5" s="560"/>
      <c r="W5" s="560"/>
      <c r="X5" s="560"/>
    </row>
    <row r="6" spans="1:24" ht="26.25" customHeight="1" thickBot="1" x14ac:dyDescent="0.3">
      <c r="A6" s="1333" t="s">
        <v>266</v>
      </c>
      <c r="B6" s="1334"/>
      <c r="C6" s="1334"/>
      <c r="D6" s="1335"/>
      <c r="E6" s="1336" t="s">
        <v>469</v>
      </c>
      <c r="F6" s="1337"/>
      <c r="G6" s="1337"/>
      <c r="H6" s="1337"/>
      <c r="I6" s="1337"/>
      <c r="J6" s="1338"/>
      <c r="L6" s="954" t="s">
        <v>4</v>
      </c>
      <c r="M6" s="955"/>
      <c r="N6" s="955"/>
      <c r="O6" s="1150"/>
      <c r="P6" s="1151"/>
      <c r="Q6" s="1151"/>
      <c r="R6" s="1151"/>
      <c r="S6" s="1151"/>
      <c r="T6" s="1152"/>
      <c r="U6" s="363"/>
      <c r="V6" s="363"/>
      <c r="W6" s="363"/>
      <c r="X6" s="363"/>
    </row>
    <row r="7" spans="1:24" ht="15.75" thickBot="1" x14ac:dyDescent="0.3"/>
    <row r="8" spans="1:24" ht="28.5" customHeight="1" thickBot="1" x14ac:dyDescent="0.3">
      <c r="A8" s="1339" t="s">
        <v>400</v>
      </c>
      <c r="B8" s="1340"/>
      <c r="C8" s="1340"/>
      <c r="D8" s="1340"/>
      <c r="E8" s="1340"/>
      <c r="F8" s="1340"/>
      <c r="G8" s="1340"/>
      <c r="H8" s="1340"/>
      <c r="I8" s="1340"/>
      <c r="J8" s="1340"/>
      <c r="K8" s="1340"/>
      <c r="L8" s="1340"/>
      <c r="M8" s="1340"/>
      <c r="N8" s="1340"/>
      <c r="O8" s="1340"/>
      <c r="P8" s="1340"/>
      <c r="Q8" s="1340"/>
      <c r="R8" s="1340"/>
      <c r="S8" s="1340"/>
      <c r="T8" s="1341"/>
    </row>
    <row r="9" spans="1:24" ht="12.75" customHeight="1" thickBot="1" x14ac:dyDescent="0.3">
      <c r="A9" s="562"/>
      <c r="B9" s="562"/>
      <c r="C9" s="562"/>
      <c r="D9" s="562"/>
      <c r="E9" s="562"/>
      <c r="F9" s="562"/>
      <c r="G9" s="562"/>
      <c r="H9" s="562"/>
      <c r="I9" s="562"/>
      <c r="J9" s="562"/>
      <c r="K9" s="562"/>
      <c r="L9" s="562"/>
      <c r="M9" s="562"/>
      <c r="N9" s="562"/>
      <c r="O9" s="562"/>
      <c r="P9" s="562"/>
      <c r="Q9" s="562"/>
      <c r="R9" s="562"/>
      <c r="S9" s="562"/>
      <c r="T9" s="562"/>
    </row>
    <row r="10" spans="1:24" s="115" customFormat="1" ht="15" customHeight="1" x14ac:dyDescent="0.25">
      <c r="A10" s="1299" t="s">
        <v>666</v>
      </c>
      <c r="B10" s="1300"/>
      <c r="C10" s="1300"/>
      <c r="D10" s="1301"/>
      <c r="E10" s="1144">
        <f>N34+N55+N76+N97+N118+N139+N160+N181+N202+N223+N244+N265+N286+N307+N328+N349+N370+N391+N412+N433+N454+N475+N496+N517+N538+N559+N580+N601+N622+N643+N664+N685+N706</f>
        <v>0</v>
      </c>
      <c r="F10" s="1125"/>
      <c r="G10" s="1125"/>
      <c r="H10" s="1126"/>
      <c r="J10" s="1305" t="s">
        <v>339</v>
      </c>
      <c r="K10" s="1306"/>
      <c r="L10" s="1306"/>
      <c r="M10" s="1306"/>
      <c r="N10" s="1307"/>
      <c r="O10" s="1125">
        <f>O34+O55+O76+O97+O118+O139+O160+O181+O202+O223+O244+O265+O286+O307+O328+O349+O370+O391+O412+O433+O454+O475+O496+O517+O538+O559+O580+O601+O622+O643+O664+O685+O706</f>
        <v>0</v>
      </c>
      <c r="P10" s="1126"/>
      <c r="R10" s="1311" t="s">
        <v>340</v>
      </c>
      <c r="S10" s="1312"/>
      <c r="T10" s="1157">
        <f>F34+F55+F76+F97+F118+F139+F160+F181+F202+F223+F244+F265+F286+F307+F328+F349+F370+F391+F412+F433+F454+F475+F496+F517+F538+F559+F580+F601+F622+F643+F664+F685+F706</f>
        <v>0</v>
      </c>
    </row>
    <row r="11" spans="1:24" s="115" customFormat="1" ht="15.75" customHeight="1" thickBot="1" x14ac:dyDescent="0.3">
      <c r="A11" s="1302"/>
      <c r="B11" s="1303"/>
      <c r="C11" s="1303"/>
      <c r="D11" s="1304"/>
      <c r="E11" s="1145"/>
      <c r="F11" s="1127"/>
      <c r="G11" s="1127"/>
      <c r="H11" s="1128"/>
      <c r="J11" s="1308" t="s">
        <v>341</v>
      </c>
      <c r="K11" s="1309"/>
      <c r="L11" s="1309"/>
      <c r="M11" s="1309"/>
      <c r="N11" s="1310"/>
      <c r="O11" s="1127"/>
      <c r="P11" s="1128"/>
      <c r="R11" s="1313"/>
      <c r="S11" s="1314"/>
      <c r="T11" s="1158"/>
    </row>
    <row r="12" spans="1:24" s="115" customFormat="1" x14ac:dyDescent="0.25">
      <c r="A12" s="1268" t="s">
        <v>667</v>
      </c>
      <c r="B12" s="1269"/>
      <c r="C12" s="1269"/>
      <c r="D12" s="1270"/>
      <c r="E12" s="1144">
        <f>N35+N56+N77+N98+N119+N140+N161+N182+N203+N224+N245+N266+N287+N308+N329+N350+N371+N392+N413+N434+N455+N476+N497+N518+N539+N560+N581+N602+N623+N644+N665+N686+N707</f>
        <v>0</v>
      </c>
      <c r="F12" s="1125"/>
      <c r="G12" s="1125"/>
      <c r="H12" s="1126"/>
      <c r="J12" s="1274" t="s">
        <v>653</v>
      </c>
      <c r="K12" s="1275"/>
      <c r="L12" s="1275"/>
      <c r="M12" s="1275"/>
      <c r="N12" s="1276"/>
      <c r="O12" s="1125">
        <f>O35+O56+O77+O98+O119+O140+O161+O182+O203+O224+O245+O266+O287+O308+O329+O350+O371+O392+O413+O434+O455+O476+O497+O518+O539+O560+O581+O602+O623+O644+O665+O686+O707</f>
        <v>0</v>
      </c>
      <c r="P12" s="1126"/>
      <c r="R12" s="525"/>
      <c r="S12" s="525"/>
      <c r="T12" s="672"/>
    </row>
    <row r="13" spans="1:24" s="115" customFormat="1" ht="15.75" thickBot="1" x14ac:dyDescent="0.3">
      <c r="A13" s="1271"/>
      <c r="B13" s="1272"/>
      <c r="C13" s="1272"/>
      <c r="D13" s="1273"/>
      <c r="E13" s="1145"/>
      <c r="F13" s="1127"/>
      <c r="G13" s="1127"/>
      <c r="H13" s="1128"/>
      <c r="J13" s="1265" t="s">
        <v>654</v>
      </c>
      <c r="K13" s="1266"/>
      <c r="L13" s="1266"/>
      <c r="M13" s="1266"/>
      <c r="N13" s="1267"/>
      <c r="O13" s="1127"/>
      <c r="P13" s="1128"/>
      <c r="R13" s="525"/>
      <c r="S13" s="525"/>
      <c r="T13" s="672"/>
    </row>
    <row r="14" spans="1:24" s="115" customFormat="1" x14ac:dyDescent="0.25">
      <c r="A14" s="1268" t="s">
        <v>668</v>
      </c>
      <c r="B14" s="1269"/>
      <c r="C14" s="1269"/>
      <c r="D14" s="1270"/>
      <c r="E14" s="1144">
        <f>N36+N57+N78+N99+N120+N141+N162+N183+N204+N351+N225+N246+N267+N288+N309+N330+N372+N393+N414+N435+N456+N477+N498+N519+N540+N561+N582+N603+N624+N645+N666+N687+N708</f>
        <v>0</v>
      </c>
      <c r="F14" s="1125"/>
      <c r="G14" s="1125"/>
      <c r="H14" s="1126"/>
      <c r="J14" s="1274" t="s">
        <v>658</v>
      </c>
      <c r="K14" s="1275"/>
      <c r="L14" s="1275"/>
      <c r="M14" s="1275"/>
      <c r="N14" s="1276"/>
      <c r="O14" s="1125">
        <f>O36+O57+O78+O99+O120+O141+O162+O183+O204+O225+O246+O267+O288+O309+O330+O351+O372+O393+O666+O687+O708+O414+O435+O456+O477+O498+O519+O540+O561+O582+O603+O624+O645</f>
        <v>0</v>
      </c>
      <c r="P14" s="1126"/>
      <c r="R14" s="525"/>
      <c r="S14" s="525"/>
      <c r="T14" s="672"/>
    </row>
    <row r="15" spans="1:24" s="115" customFormat="1" ht="15.75" thickBot="1" x14ac:dyDescent="0.3">
      <c r="A15" s="1271"/>
      <c r="B15" s="1272"/>
      <c r="C15" s="1272"/>
      <c r="D15" s="1273"/>
      <c r="E15" s="1145"/>
      <c r="F15" s="1127"/>
      <c r="G15" s="1127"/>
      <c r="H15" s="1128"/>
      <c r="J15" s="1265" t="s">
        <v>654</v>
      </c>
      <c r="K15" s="1266"/>
      <c r="L15" s="1266"/>
      <c r="M15" s="1266"/>
      <c r="N15" s="1267"/>
      <c r="O15" s="1127"/>
      <c r="P15" s="1128"/>
      <c r="R15" s="525"/>
      <c r="S15" s="525"/>
      <c r="T15" s="672"/>
    </row>
    <row r="16" spans="1:24" ht="15.75" thickBot="1" x14ac:dyDescent="0.3">
      <c r="A16" s="181"/>
      <c r="B16" s="182"/>
      <c r="C16" s="182"/>
      <c r="D16" s="182"/>
      <c r="E16" s="563"/>
      <c r="F16" s="563"/>
      <c r="G16" s="563"/>
      <c r="H16" s="563"/>
      <c r="I16" s="558"/>
      <c r="J16" s="184"/>
      <c r="K16" s="184"/>
      <c r="L16" s="184"/>
      <c r="M16" s="184"/>
      <c r="N16" s="184"/>
      <c r="O16" s="564"/>
      <c r="P16" s="564"/>
    </row>
    <row r="17" spans="1:22" ht="31.5" customHeight="1" thickBot="1" x14ac:dyDescent="0.3">
      <c r="A17" s="565"/>
      <c r="B17" s="535"/>
      <c r="C17" s="566"/>
      <c r="D17" s="566"/>
      <c r="E17" s="566"/>
      <c r="F17" s="535"/>
      <c r="G17" s="566"/>
      <c r="H17" s="566"/>
      <c r="I17" s="535"/>
      <c r="J17" s="535"/>
      <c r="K17" s="566"/>
      <c r="L17" s="566"/>
      <c r="M17" s="566"/>
      <c r="N17" s="566"/>
      <c r="O17" s="566"/>
      <c r="P17" s="566"/>
      <c r="Q17" s="566"/>
      <c r="R17" s="566"/>
      <c r="S17" s="566"/>
      <c r="T17" s="566"/>
      <c r="U17" s="567"/>
    </row>
    <row r="18" spans="1:22" ht="33.75" customHeight="1" thickBot="1" x14ac:dyDescent="0.3">
      <c r="A18" s="194" t="s">
        <v>9</v>
      </c>
      <c r="B18" s="1324" t="s">
        <v>180</v>
      </c>
      <c r="C18" s="1325"/>
      <c r="E18" s="1326" t="s">
        <v>342</v>
      </c>
      <c r="F18" s="1327"/>
      <c r="G18" s="1328">
        <f>VLOOKUP(B18,'EXTRAUrbano.Piano inv. forn '!$D$116:$AB$153,3,FALSE)</f>
        <v>0</v>
      </c>
      <c r="H18" s="1329"/>
      <c r="I18" s="558"/>
      <c r="J18" s="1326" t="s">
        <v>343</v>
      </c>
      <c r="K18" s="1327"/>
      <c r="L18" s="1328">
        <f>VLOOKUP(B18,'EXTRAUrbano.Piano inv. forn '!$D$116:$AB$153,4,N20)</f>
        <v>0</v>
      </c>
      <c r="M18" s="1329"/>
      <c r="O18" s="194" t="s">
        <v>344</v>
      </c>
      <c r="P18" s="506"/>
      <c r="R18" s="568" t="s">
        <v>345</v>
      </c>
      <c r="S18" s="1317"/>
      <c r="T18" s="1318"/>
      <c r="U18" s="569"/>
    </row>
    <row r="19" spans="1:22" ht="13.5" customHeight="1" thickBot="1" x14ac:dyDescent="0.3">
      <c r="A19" s="570"/>
      <c r="B19" s="571"/>
      <c r="C19" s="571"/>
      <c r="E19" s="572"/>
      <c r="F19" s="572"/>
      <c r="G19" s="573"/>
      <c r="H19" s="573"/>
      <c r="I19" s="558"/>
      <c r="J19" s="572"/>
      <c r="K19" s="572"/>
      <c r="L19" s="573"/>
      <c r="M19" s="573"/>
      <c r="O19" s="132"/>
      <c r="R19" s="132"/>
      <c r="S19" s="574"/>
      <c r="U19" s="575"/>
      <c r="V19" s="574"/>
    </row>
    <row r="20" spans="1:22" ht="33.75" customHeight="1" thickBot="1" x14ac:dyDescent="0.3">
      <c r="A20" s="1277" t="s">
        <v>346</v>
      </c>
      <c r="B20" s="1278"/>
      <c r="C20" s="1278"/>
      <c r="D20" s="1287"/>
      <c r="E20" s="1319">
        <f>VLOOKUP(B18,'EXTRAUrbano.Piano inv. forn '!$D$116:$AB$153,17,FALSE)</f>
        <v>0</v>
      </c>
      <c r="F20" s="1320"/>
      <c r="G20" s="1320"/>
      <c r="H20" s="1321"/>
      <c r="I20" s="558"/>
      <c r="J20" s="1322" t="s">
        <v>60</v>
      </c>
      <c r="K20" s="1323"/>
      <c r="L20" s="1319">
        <f>VLOOKUP(B18,'EXTRAUrbano.Piano inv. forn '!$D$116:$AB$153,19,FALSE)</f>
        <v>0</v>
      </c>
      <c r="M20" s="1321"/>
      <c r="N20" s="576"/>
      <c r="O20" s="568" t="s">
        <v>347</v>
      </c>
      <c r="P20" s="577">
        <f>L20+E20</f>
        <v>0</v>
      </c>
      <c r="R20" s="568" t="s">
        <v>348</v>
      </c>
      <c r="S20" s="1317"/>
      <c r="T20" s="1318"/>
      <c r="U20" s="575"/>
      <c r="V20" s="574"/>
    </row>
    <row r="21" spans="1:22" ht="21.75" customHeight="1" thickBot="1" x14ac:dyDescent="0.3">
      <c r="A21" s="152"/>
      <c r="B21" s="153"/>
      <c r="C21" s="153"/>
      <c r="D21" s="153"/>
      <c r="E21" s="564"/>
      <c r="F21" s="564"/>
      <c r="G21" s="564"/>
      <c r="H21" s="564"/>
      <c r="I21" s="558"/>
      <c r="J21" s="572"/>
      <c r="K21" s="572"/>
      <c r="L21" s="564"/>
      <c r="M21" s="564"/>
      <c r="N21" s="576"/>
      <c r="O21" s="132"/>
      <c r="P21" s="576"/>
      <c r="R21" s="132"/>
      <c r="S21" s="571"/>
      <c r="T21" s="571"/>
      <c r="U21" s="575"/>
      <c r="V21" s="574"/>
    </row>
    <row r="22" spans="1:22" s="182" customFormat="1" ht="72" customHeight="1" x14ac:dyDescent="0.25">
      <c r="A22" s="1279" t="s">
        <v>349</v>
      </c>
      <c r="B22" s="1281" t="s">
        <v>350</v>
      </c>
      <c r="C22" s="1281" t="s">
        <v>351</v>
      </c>
      <c r="D22" s="186" t="s">
        <v>352</v>
      </c>
      <c r="E22" s="187" t="s">
        <v>353</v>
      </c>
      <c r="F22" s="186" t="s">
        <v>354</v>
      </c>
      <c r="G22" s="186" t="s">
        <v>355</v>
      </c>
      <c r="H22" s="188" t="s">
        <v>312</v>
      </c>
      <c r="I22" s="188" t="s">
        <v>356</v>
      </c>
      <c r="J22" s="188" t="s">
        <v>357</v>
      </c>
      <c r="K22" s="188" t="s">
        <v>358</v>
      </c>
      <c r="L22" s="188" t="s">
        <v>359</v>
      </c>
      <c r="M22" s="188" t="s">
        <v>360</v>
      </c>
      <c r="N22" s="188" t="s">
        <v>361</v>
      </c>
      <c r="O22" s="188" t="s">
        <v>362</v>
      </c>
      <c r="P22" s="188" t="s">
        <v>363</v>
      </c>
      <c r="Q22" s="188" t="s">
        <v>364</v>
      </c>
      <c r="R22" s="188" t="s">
        <v>365</v>
      </c>
      <c r="S22" s="188" t="s">
        <v>366</v>
      </c>
      <c r="T22" s="1288" t="s">
        <v>367</v>
      </c>
      <c r="U22" s="508"/>
    </row>
    <row r="23" spans="1:22" s="182" customFormat="1" ht="40.5" customHeight="1" thickBot="1" x14ac:dyDescent="0.3">
      <c r="A23" s="1280"/>
      <c r="B23" s="1282"/>
      <c r="C23" s="1282"/>
      <c r="D23" s="189" t="s">
        <v>368</v>
      </c>
      <c r="E23" s="189" t="s">
        <v>381</v>
      </c>
      <c r="F23" s="189" t="s">
        <v>370</v>
      </c>
      <c r="G23" s="189" t="s">
        <v>370</v>
      </c>
      <c r="H23" s="189" t="s">
        <v>395</v>
      </c>
      <c r="I23" s="189" t="s">
        <v>401</v>
      </c>
      <c r="J23" s="189" t="s">
        <v>371</v>
      </c>
      <c r="K23" s="189" t="s">
        <v>372</v>
      </c>
      <c r="L23" s="189" t="s">
        <v>373</v>
      </c>
      <c r="M23" s="189" t="s">
        <v>372</v>
      </c>
      <c r="N23" s="189" t="s">
        <v>374</v>
      </c>
      <c r="O23" s="189" t="s">
        <v>341</v>
      </c>
      <c r="P23" s="189" t="s">
        <v>375</v>
      </c>
      <c r="Q23" s="189" t="s">
        <v>376</v>
      </c>
      <c r="R23" s="189" t="s">
        <v>377</v>
      </c>
      <c r="S23" s="189" t="s">
        <v>377</v>
      </c>
      <c r="T23" s="1289"/>
      <c r="U23" s="508"/>
    </row>
    <row r="24" spans="1:22" ht="15" customHeight="1" x14ac:dyDescent="0.25">
      <c r="A24" s="1315" t="str">
        <f>B18</f>
        <v>EXTRA-urb.d.1</v>
      </c>
      <c r="B24" s="578">
        <v>1</v>
      </c>
      <c r="C24" s="248"/>
      <c r="D24" s="579"/>
      <c r="E24" s="579"/>
      <c r="F24" s="248"/>
      <c r="G24" s="580"/>
      <c r="H24" s="135"/>
      <c r="I24" s="581"/>
      <c r="J24" s="582"/>
      <c r="K24" s="583"/>
      <c r="L24" s="581"/>
      <c r="M24" s="583"/>
      <c r="N24" s="584"/>
      <c r="O24" s="584"/>
      <c r="P24" s="581"/>
      <c r="Q24" s="581"/>
      <c r="R24" s="581"/>
      <c r="S24" s="581"/>
      <c r="T24" s="585"/>
      <c r="U24" s="569"/>
    </row>
    <row r="25" spans="1:22" x14ac:dyDescent="0.25">
      <c r="A25" s="1315"/>
      <c r="B25" s="586">
        <v>2</v>
      </c>
      <c r="C25" s="206"/>
      <c r="D25" s="587"/>
      <c r="E25" s="587"/>
      <c r="F25" s="206"/>
      <c r="G25" s="588"/>
      <c r="H25" s="206"/>
      <c r="I25" s="589"/>
      <c r="J25" s="590"/>
      <c r="K25" s="591"/>
      <c r="L25" s="589"/>
      <c r="M25" s="591"/>
      <c r="N25" s="592"/>
      <c r="O25" s="592"/>
      <c r="P25" s="589"/>
      <c r="Q25" s="589" t="s">
        <v>378</v>
      </c>
      <c r="R25" s="589"/>
      <c r="S25" s="589"/>
      <c r="T25" s="593"/>
      <c r="U25" s="569"/>
    </row>
    <row r="26" spans="1:22" x14ac:dyDescent="0.25">
      <c r="A26" s="1315"/>
      <c r="B26" s="586">
        <v>3</v>
      </c>
      <c r="C26" s="206"/>
      <c r="D26" s="587"/>
      <c r="E26" s="587"/>
      <c r="F26" s="206"/>
      <c r="G26" s="588"/>
      <c r="H26" s="206"/>
      <c r="I26" s="589"/>
      <c r="J26" s="590"/>
      <c r="K26" s="591"/>
      <c r="L26" s="589"/>
      <c r="M26" s="591"/>
      <c r="N26" s="592"/>
      <c r="O26" s="592"/>
      <c r="P26" s="589"/>
      <c r="Q26" s="589"/>
      <c r="R26" s="589"/>
      <c r="S26" s="589"/>
      <c r="T26" s="593"/>
      <c r="U26" s="569"/>
    </row>
    <row r="27" spans="1:22" x14ac:dyDescent="0.25">
      <c r="A27" s="1315"/>
      <c r="B27" s="586">
        <v>4</v>
      </c>
      <c r="C27" s="206"/>
      <c r="D27" s="587"/>
      <c r="E27" s="587"/>
      <c r="F27" s="206"/>
      <c r="G27" s="588"/>
      <c r="H27" s="206"/>
      <c r="I27" s="589"/>
      <c r="J27" s="590"/>
      <c r="K27" s="591"/>
      <c r="L27" s="589"/>
      <c r="M27" s="591"/>
      <c r="N27" s="592"/>
      <c r="O27" s="592"/>
      <c r="P27" s="589"/>
      <c r="Q27" s="589"/>
      <c r="R27" s="589"/>
      <c r="S27" s="589"/>
      <c r="T27" s="593"/>
      <c r="U27" s="569"/>
    </row>
    <row r="28" spans="1:22" x14ac:dyDescent="0.25">
      <c r="A28" s="1315"/>
      <c r="B28" s="586">
        <v>5</v>
      </c>
      <c r="C28" s="206"/>
      <c r="D28" s="587"/>
      <c r="E28" s="587"/>
      <c r="F28" s="206"/>
      <c r="G28" s="588"/>
      <c r="H28" s="206"/>
      <c r="I28" s="589"/>
      <c r="J28" s="590"/>
      <c r="K28" s="591"/>
      <c r="L28" s="589"/>
      <c r="M28" s="591"/>
      <c r="N28" s="592"/>
      <c r="O28" s="592"/>
      <c r="P28" s="589"/>
      <c r="Q28" s="589"/>
      <c r="R28" s="589"/>
      <c r="S28" s="589"/>
      <c r="T28" s="593"/>
      <c r="U28" s="569"/>
    </row>
    <row r="29" spans="1:22" x14ac:dyDescent="0.25">
      <c r="A29" s="1315"/>
      <c r="B29" s="586">
        <v>6</v>
      </c>
      <c r="C29" s="206"/>
      <c r="D29" s="587"/>
      <c r="E29" s="587"/>
      <c r="F29" s="206"/>
      <c r="G29" s="588"/>
      <c r="H29" s="206"/>
      <c r="I29" s="589"/>
      <c r="J29" s="590"/>
      <c r="K29" s="591"/>
      <c r="L29" s="589"/>
      <c r="M29" s="591"/>
      <c r="N29" s="592"/>
      <c r="O29" s="592"/>
      <c r="P29" s="589"/>
      <c r="Q29" s="589"/>
      <c r="R29" s="589"/>
      <c r="S29" s="589"/>
      <c r="T29" s="593"/>
      <c r="U29" s="569"/>
    </row>
    <row r="30" spans="1:22" x14ac:dyDescent="0.25">
      <c r="A30" s="1315"/>
      <c r="B30" s="586">
        <v>7</v>
      </c>
      <c r="C30" s="206"/>
      <c r="D30" s="587"/>
      <c r="E30" s="587"/>
      <c r="F30" s="206"/>
      <c r="G30" s="588"/>
      <c r="H30" s="206"/>
      <c r="I30" s="589"/>
      <c r="J30" s="590"/>
      <c r="K30" s="591"/>
      <c r="L30" s="589"/>
      <c r="M30" s="591"/>
      <c r="N30" s="592"/>
      <c r="O30" s="592"/>
      <c r="P30" s="589"/>
      <c r="Q30" s="589"/>
      <c r="R30" s="589"/>
      <c r="S30" s="589"/>
      <c r="T30" s="593"/>
      <c r="U30" s="569"/>
    </row>
    <row r="31" spans="1:22" x14ac:dyDescent="0.25">
      <c r="A31" s="1315"/>
      <c r="B31" s="586">
        <v>8</v>
      </c>
      <c r="C31" s="206"/>
      <c r="D31" s="587"/>
      <c r="E31" s="587"/>
      <c r="F31" s="206"/>
      <c r="G31" s="588"/>
      <c r="H31" s="206"/>
      <c r="I31" s="589"/>
      <c r="J31" s="590"/>
      <c r="K31" s="591"/>
      <c r="L31" s="589"/>
      <c r="M31" s="591"/>
      <c r="N31" s="592"/>
      <c r="O31" s="592"/>
      <c r="P31" s="589"/>
      <c r="Q31" s="589"/>
      <c r="R31" s="589"/>
      <c r="S31" s="589"/>
      <c r="T31" s="593"/>
      <c r="U31" s="569"/>
    </row>
    <row r="32" spans="1:22" x14ac:dyDescent="0.25">
      <c r="A32" s="1315"/>
      <c r="B32" s="586">
        <v>9</v>
      </c>
      <c r="C32" s="206"/>
      <c r="D32" s="587"/>
      <c r="E32" s="587"/>
      <c r="F32" s="206"/>
      <c r="G32" s="588"/>
      <c r="H32" s="206"/>
      <c r="I32" s="589"/>
      <c r="J32" s="590"/>
      <c r="K32" s="591"/>
      <c r="L32" s="589"/>
      <c r="M32" s="591"/>
      <c r="N32" s="592"/>
      <c r="O32" s="592"/>
      <c r="P32" s="589"/>
      <c r="Q32" s="589"/>
      <c r="R32" s="589"/>
      <c r="S32" s="589"/>
      <c r="T32" s="593"/>
      <c r="U32" s="569"/>
    </row>
    <row r="33" spans="1:21" ht="15.75" thickBot="1" x14ac:dyDescent="0.3">
      <c r="A33" s="1316"/>
      <c r="B33" s="594">
        <v>10</v>
      </c>
      <c r="C33" s="595"/>
      <c r="D33" s="596"/>
      <c r="E33" s="596"/>
      <c r="F33" s="595"/>
      <c r="G33" s="597"/>
      <c r="H33" s="595"/>
      <c r="I33" s="598"/>
      <c r="J33" s="599"/>
      <c r="K33" s="600"/>
      <c r="L33" s="598"/>
      <c r="M33" s="600"/>
      <c r="N33" s="601"/>
      <c r="O33" s="601"/>
      <c r="P33" s="598"/>
      <c r="Q33" s="598"/>
      <c r="R33" s="598"/>
      <c r="S33" s="598"/>
      <c r="T33" s="602"/>
      <c r="U33" s="569"/>
    </row>
    <row r="34" spans="1:21" s="115" customFormat="1" ht="24.6" customHeight="1" thickBot="1" x14ac:dyDescent="0.3">
      <c r="A34" s="654"/>
      <c r="B34" s="500"/>
      <c r="C34" s="655"/>
      <c r="D34" s="656"/>
      <c r="E34" s="484" t="s">
        <v>379</v>
      </c>
      <c r="F34" s="485">
        <f>COUNTA(F24:F33)</f>
        <v>0</v>
      </c>
      <c r="G34" s="486">
        <f>COUNTA(G24:G33)</f>
        <v>0</v>
      </c>
      <c r="H34" s="655"/>
      <c r="I34" s="501"/>
      <c r="J34" s="657"/>
      <c r="K34" s="658"/>
      <c r="L34" s="1096" t="s">
        <v>655</v>
      </c>
      <c r="M34" s="1097"/>
      <c r="N34" s="659">
        <f>SUM(N24:N33)</f>
        <v>0</v>
      </c>
      <c r="O34" s="660">
        <f>SUM(O24:O33)</f>
        <v>0</v>
      </c>
      <c r="P34" s="501"/>
      <c r="R34" s="128"/>
      <c r="S34" s="132"/>
      <c r="T34" s="603"/>
      <c r="U34" s="527"/>
    </row>
    <row r="35" spans="1:21" s="115" customFormat="1" ht="24.6" customHeight="1" x14ac:dyDescent="0.25">
      <c r="A35" s="149"/>
      <c r="B35" s="128"/>
      <c r="C35" s="128"/>
      <c r="D35" s="128"/>
      <c r="F35" s="500"/>
      <c r="H35" s="524"/>
      <c r="I35" s="524"/>
      <c r="J35" s="525"/>
      <c r="K35" s="524"/>
      <c r="L35" s="1098" t="s">
        <v>656</v>
      </c>
      <c r="M35" s="1099"/>
      <c r="N35" s="661">
        <f>SUMIF(M24:M33,"&lt;=31/12/2025",N24:N33)</f>
        <v>0</v>
      </c>
      <c r="O35" s="662">
        <f>SUMIF(M24:M33,"&lt;=31/12/2025",O24:O33)</f>
        <v>0</v>
      </c>
      <c r="P35" s="128"/>
      <c r="R35" s="128"/>
      <c r="S35" s="132"/>
      <c r="T35" s="603"/>
      <c r="U35" s="527"/>
    </row>
    <row r="36" spans="1:21" s="115" customFormat="1" ht="24.6" customHeight="1" thickBot="1" x14ac:dyDescent="0.3">
      <c r="A36" s="149"/>
      <c r="B36" s="500"/>
      <c r="F36" s="500"/>
      <c r="I36" s="500"/>
      <c r="J36" s="500"/>
      <c r="L36" s="1100" t="s">
        <v>659</v>
      </c>
      <c r="M36" s="1101"/>
      <c r="N36" s="663">
        <f>SUMIF(M24:M33,"&gt;31/12/2025",N24:N33)</f>
        <v>0</v>
      </c>
      <c r="O36" s="664">
        <f>SUMIF(M24:M33,"&gt;31/12/2025",O24:O33)</f>
        <v>0</v>
      </c>
      <c r="R36" s="128"/>
      <c r="S36" s="132"/>
      <c r="T36" s="603"/>
      <c r="U36" s="527"/>
    </row>
    <row r="37" spans="1:21" ht="15.75" thickBot="1" x14ac:dyDescent="0.3">
      <c r="A37" s="604"/>
      <c r="B37" s="605"/>
      <c r="C37" s="606"/>
      <c r="D37" s="606"/>
      <c r="E37" s="606"/>
      <c r="F37" s="605"/>
      <c r="G37" s="606"/>
      <c r="H37" s="606"/>
      <c r="I37" s="605"/>
      <c r="J37" s="605"/>
      <c r="K37" s="606"/>
      <c r="L37" s="606"/>
      <c r="M37" s="606"/>
      <c r="N37" s="606"/>
      <c r="O37" s="606"/>
      <c r="P37" s="606"/>
      <c r="Q37" s="606"/>
      <c r="R37" s="606"/>
      <c r="S37" s="607"/>
      <c r="T37" s="606"/>
      <c r="U37" s="608"/>
    </row>
    <row r="38" spans="1:21" ht="15.75" thickBot="1" x14ac:dyDescent="0.3">
      <c r="A38" s="565"/>
      <c r="B38" s="535"/>
      <c r="C38" s="566"/>
      <c r="D38" s="566"/>
      <c r="E38" s="566"/>
      <c r="F38" s="535"/>
      <c r="G38" s="566"/>
      <c r="H38" s="566"/>
      <c r="I38" s="535"/>
      <c r="J38" s="535"/>
      <c r="K38" s="566"/>
      <c r="L38" s="566"/>
      <c r="M38" s="566"/>
      <c r="N38" s="566"/>
      <c r="O38" s="566"/>
      <c r="P38" s="566"/>
      <c r="Q38" s="566"/>
      <c r="R38" s="566"/>
      <c r="S38" s="566"/>
      <c r="T38" s="566"/>
      <c r="U38" s="567"/>
    </row>
    <row r="39" spans="1:21" ht="28.5" thickBot="1" x14ac:dyDescent="0.3">
      <c r="A39" s="194" t="s">
        <v>9</v>
      </c>
      <c r="B39" s="1324" t="s">
        <v>180</v>
      </c>
      <c r="C39" s="1325"/>
      <c r="E39" s="1326" t="s">
        <v>342</v>
      </c>
      <c r="F39" s="1327"/>
      <c r="G39" s="1328">
        <f>VLOOKUP(B39,'EXTRAUrbano.Piano inv. forn '!$D$116:$AB$153,3,FALSE)</f>
        <v>0</v>
      </c>
      <c r="H39" s="1329"/>
      <c r="I39" s="558"/>
      <c r="J39" s="1326" t="s">
        <v>343</v>
      </c>
      <c r="K39" s="1327"/>
      <c r="L39" s="1328">
        <f>VLOOKUP(B39,'EXTRAUrbano.Piano inv. forn '!$D$116:$AB$153,4,N41)</f>
        <v>0</v>
      </c>
      <c r="M39" s="1329"/>
      <c r="O39" s="194" t="s">
        <v>344</v>
      </c>
      <c r="P39" s="506"/>
      <c r="R39" s="568" t="s">
        <v>345</v>
      </c>
      <c r="S39" s="1317"/>
      <c r="T39" s="1318"/>
      <c r="U39" s="569"/>
    </row>
    <row r="40" spans="1:21" ht="15.75" thickBot="1" x14ac:dyDescent="0.3">
      <c r="A40" s="570"/>
      <c r="B40" s="571"/>
      <c r="C40" s="571"/>
      <c r="E40" s="572"/>
      <c r="F40" s="572"/>
      <c r="G40" s="573"/>
      <c r="H40" s="573"/>
      <c r="I40" s="558"/>
      <c r="J40" s="572"/>
      <c r="K40" s="572"/>
      <c r="L40" s="573"/>
      <c r="M40" s="573"/>
      <c r="O40" s="132"/>
      <c r="R40" s="132"/>
      <c r="S40" s="574"/>
      <c r="U40" s="575"/>
    </row>
    <row r="41" spans="1:21" ht="31.5" customHeight="1" thickBot="1" x14ac:dyDescent="0.3">
      <c r="A41" s="1277" t="s">
        <v>346</v>
      </c>
      <c r="B41" s="1278"/>
      <c r="C41" s="1278"/>
      <c r="D41" s="1287"/>
      <c r="E41" s="1319">
        <f>VLOOKUP(B39,'EXTRAUrbano.Piano inv. forn '!$D$116:$AB$153,17,FALSE)</f>
        <v>0</v>
      </c>
      <c r="F41" s="1320"/>
      <c r="G41" s="1320"/>
      <c r="H41" s="1321"/>
      <c r="I41" s="558"/>
      <c r="J41" s="1322" t="s">
        <v>60</v>
      </c>
      <c r="K41" s="1323"/>
      <c r="L41" s="1319">
        <f>VLOOKUP(B39,'EXTRAUrbano.Piano inv. forn '!$D$116:$AB$153,19,FALSE)</f>
        <v>0</v>
      </c>
      <c r="M41" s="1321"/>
      <c r="N41" s="576"/>
      <c r="O41" s="568" t="s">
        <v>347</v>
      </c>
      <c r="P41" s="577">
        <f>L41+E41</f>
        <v>0</v>
      </c>
      <c r="R41" s="568" t="s">
        <v>348</v>
      </c>
      <c r="S41" s="1317"/>
      <c r="T41" s="1318"/>
      <c r="U41" s="575"/>
    </row>
    <row r="42" spans="1:21" ht="15.75" thickBot="1" x14ac:dyDescent="0.3">
      <c r="A42" s="152"/>
      <c r="B42" s="153"/>
      <c r="C42" s="153"/>
      <c r="D42" s="153"/>
      <c r="E42" s="564"/>
      <c r="F42" s="564"/>
      <c r="G42" s="564"/>
      <c r="H42" s="564"/>
      <c r="I42" s="558"/>
      <c r="J42" s="572"/>
      <c r="K42" s="572"/>
      <c r="L42" s="564"/>
      <c r="M42" s="564"/>
      <c r="N42" s="576"/>
      <c r="O42" s="132"/>
      <c r="P42" s="576"/>
      <c r="R42" s="132"/>
      <c r="S42" s="571"/>
      <c r="T42" s="571"/>
      <c r="U42" s="569"/>
    </row>
    <row r="43" spans="1:21" ht="57" customHeight="1" x14ac:dyDescent="0.25">
      <c r="A43" s="1279" t="s">
        <v>349</v>
      </c>
      <c r="B43" s="1281" t="s">
        <v>350</v>
      </c>
      <c r="C43" s="1281" t="s">
        <v>351</v>
      </c>
      <c r="D43" s="186" t="s">
        <v>352</v>
      </c>
      <c r="E43" s="187" t="s">
        <v>353</v>
      </c>
      <c r="F43" s="186" t="s">
        <v>354</v>
      </c>
      <c r="G43" s="186" t="s">
        <v>355</v>
      </c>
      <c r="H43" s="188" t="s">
        <v>312</v>
      </c>
      <c r="I43" s="188" t="s">
        <v>356</v>
      </c>
      <c r="J43" s="188" t="s">
        <v>357</v>
      </c>
      <c r="K43" s="188" t="s">
        <v>358</v>
      </c>
      <c r="L43" s="188" t="s">
        <v>359</v>
      </c>
      <c r="M43" s="188" t="s">
        <v>360</v>
      </c>
      <c r="N43" s="188" t="s">
        <v>361</v>
      </c>
      <c r="O43" s="188" t="s">
        <v>362</v>
      </c>
      <c r="P43" s="188" t="s">
        <v>363</v>
      </c>
      <c r="Q43" s="188" t="s">
        <v>364</v>
      </c>
      <c r="R43" s="188" t="s">
        <v>365</v>
      </c>
      <c r="S43" s="188" t="s">
        <v>366</v>
      </c>
      <c r="T43" s="1288" t="s">
        <v>367</v>
      </c>
      <c r="U43" s="508"/>
    </row>
    <row r="44" spans="1:21" ht="41.25" customHeight="1" thickBot="1" x14ac:dyDescent="0.3">
      <c r="A44" s="1280"/>
      <c r="B44" s="1282"/>
      <c r="C44" s="1282"/>
      <c r="D44" s="189" t="s">
        <v>368</v>
      </c>
      <c r="E44" s="189" t="s">
        <v>381</v>
      </c>
      <c r="F44" s="189" t="s">
        <v>370</v>
      </c>
      <c r="G44" s="189" t="s">
        <v>370</v>
      </c>
      <c r="H44" s="189" t="s">
        <v>395</v>
      </c>
      <c r="I44" s="189" t="s">
        <v>401</v>
      </c>
      <c r="J44" s="189" t="s">
        <v>371</v>
      </c>
      <c r="K44" s="189" t="s">
        <v>372</v>
      </c>
      <c r="L44" s="189" t="s">
        <v>373</v>
      </c>
      <c r="M44" s="189" t="s">
        <v>372</v>
      </c>
      <c r="N44" s="189" t="s">
        <v>374</v>
      </c>
      <c r="O44" s="189" t="s">
        <v>341</v>
      </c>
      <c r="P44" s="189" t="s">
        <v>375</v>
      </c>
      <c r="Q44" s="189" t="s">
        <v>376</v>
      </c>
      <c r="R44" s="189" t="s">
        <v>377</v>
      </c>
      <c r="S44" s="189" t="s">
        <v>377</v>
      </c>
      <c r="T44" s="1289"/>
      <c r="U44" s="508"/>
    </row>
    <row r="45" spans="1:21" x14ac:dyDescent="0.25">
      <c r="A45" s="1315" t="str">
        <f>B39</f>
        <v>EXTRA-urb.d.1</v>
      </c>
      <c r="B45" s="578">
        <v>1</v>
      </c>
      <c r="C45" s="248"/>
      <c r="D45" s="579"/>
      <c r="E45" s="579"/>
      <c r="F45" s="248"/>
      <c r="G45" s="580"/>
      <c r="H45" s="135"/>
      <c r="I45" s="581"/>
      <c r="J45" s="582"/>
      <c r="K45" s="583"/>
      <c r="L45" s="581"/>
      <c r="M45" s="583"/>
      <c r="N45" s="584"/>
      <c r="O45" s="584"/>
      <c r="P45" s="581"/>
      <c r="Q45" s="581"/>
      <c r="R45" s="581"/>
      <c r="S45" s="581"/>
      <c r="T45" s="585"/>
      <c r="U45" s="569"/>
    </row>
    <row r="46" spans="1:21" x14ac:dyDescent="0.25">
      <c r="A46" s="1315"/>
      <c r="B46" s="586">
        <v>2</v>
      </c>
      <c r="C46" s="206"/>
      <c r="D46" s="587"/>
      <c r="E46" s="587"/>
      <c r="F46" s="206"/>
      <c r="G46" s="588"/>
      <c r="H46" s="206"/>
      <c r="I46" s="589"/>
      <c r="J46" s="590"/>
      <c r="K46" s="591"/>
      <c r="L46" s="589"/>
      <c r="M46" s="591"/>
      <c r="N46" s="592"/>
      <c r="O46" s="592"/>
      <c r="P46" s="589"/>
      <c r="Q46" s="589" t="s">
        <v>378</v>
      </c>
      <c r="R46" s="589"/>
      <c r="S46" s="589"/>
      <c r="T46" s="593"/>
      <c r="U46" s="569"/>
    </row>
    <row r="47" spans="1:21" x14ac:dyDescent="0.25">
      <c r="A47" s="1315"/>
      <c r="B47" s="586">
        <v>3</v>
      </c>
      <c r="C47" s="206"/>
      <c r="D47" s="587"/>
      <c r="E47" s="587"/>
      <c r="F47" s="206"/>
      <c r="G47" s="588"/>
      <c r="H47" s="206"/>
      <c r="I47" s="589"/>
      <c r="J47" s="590"/>
      <c r="K47" s="591"/>
      <c r="L47" s="589"/>
      <c r="M47" s="591"/>
      <c r="N47" s="592"/>
      <c r="O47" s="592"/>
      <c r="P47" s="589"/>
      <c r="Q47" s="589"/>
      <c r="R47" s="589"/>
      <c r="S47" s="589"/>
      <c r="T47" s="593"/>
      <c r="U47" s="569"/>
    </row>
    <row r="48" spans="1:21" x14ac:dyDescent="0.25">
      <c r="A48" s="1315"/>
      <c r="B48" s="586">
        <v>4</v>
      </c>
      <c r="C48" s="206"/>
      <c r="D48" s="587"/>
      <c r="E48" s="587"/>
      <c r="F48" s="206"/>
      <c r="G48" s="588"/>
      <c r="H48" s="206"/>
      <c r="I48" s="589"/>
      <c r="J48" s="590"/>
      <c r="K48" s="591"/>
      <c r="L48" s="589"/>
      <c r="M48" s="591"/>
      <c r="N48" s="592"/>
      <c r="O48" s="592"/>
      <c r="P48" s="589"/>
      <c r="Q48" s="589"/>
      <c r="R48" s="589"/>
      <c r="S48" s="589"/>
      <c r="T48" s="593"/>
      <c r="U48" s="569"/>
    </row>
    <row r="49" spans="1:21" x14ac:dyDescent="0.25">
      <c r="A49" s="1315"/>
      <c r="B49" s="586">
        <v>5</v>
      </c>
      <c r="C49" s="206"/>
      <c r="D49" s="587"/>
      <c r="E49" s="587"/>
      <c r="F49" s="206"/>
      <c r="G49" s="588"/>
      <c r="H49" s="206"/>
      <c r="I49" s="589"/>
      <c r="J49" s="590"/>
      <c r="K49" s="591"/>
      <c r="L49" s="589"/>
      <c r="M49" s="591"/>
      <c r="N49" s="592"/>
      <c r="O49" s="592"/>
      <c r="P49" s="589"/>
      <c r="Q49" s="589"/>
      <c r="R49" s="589"/>
      <c r="S49" s="589"/>
      <c r="T49" s="593"/>
      <c r="U49" s="569"/>
    </row>
    <row r="50" spans="1:21" x14ac:dyDescent="0.25">
      <c r="A50" s="1315"/>
      <c r="B50" s="586">
        <v>6</v>
      </c>
      <c r="C50" s="206"/>
      <c r="D50" s="587"/>
      <c r="E50" s="587"/>
      <c r="F50" s="206"/>
      <c r="G50" s="588"/>
      <c r="H50" s="206"/>
      <c r="I50" s="589"/>
      <c r="J50" s="590"/>
      <c r="K50" s="591"/>
      <c r="L50" s="589"/>
      <c r="M50" s="591"/>
      <c r="N50" s="592"/>
      <c r="O50" s="592"/>
      <c r="P50" s="589"/>
      <c r="Q50" s="589"/>
      <c r="R50" s="589"/>
      <c r="S50" s="589"/>
      <c r="T50" s="593"/>
      <c r="U50" s="569"/>
    </row>
    <row r="51" spans="1:21" x14ac:dyDescent="0.25">
      <c r="A51" s="1315"/>
      <c r="B51" s="586">
        <v>7</v>
      </c>
      <c r="C51" s="206"/>
      <c r="D51" s="587"/>
      <c r="E51" s="587"/>
      <c r="F51" s="206"/>
      <c r="G51" s="588"/>
      <c r="H51" s="206"/>
      <c r="I51" s="589"/>
      <c r="J51" s="590"/>
      <c r="K51" s="591"/>
      <c r="L51" s="589"/>
      <c r="M51" s="591"/>
      <c r="N51" s="592"/>
      <c r="O51" s="592"/>
      <c r="P51" s="589"/>
      <c r="Q51" s="589"/>
      <c r="R51" s="589"/>
      <c r="S51" s="589"/>
      <c r="T51" s="593"/>
      <c r="U51" s="569"/>
    </row>
    <row r="52" spans="1:21" x14ac:dyDescent="0.25">
      <c r="A52" s="1315"/>
      <c r="B52" s="586">
        <v>8</v>
      </c>
      <c r="C52" s="206"/>
      <c r="D52" s="587"/>
      <c r="E52" s="587"/>
      <c r="F52" s="206"/>
      <c r="G52" s="588"/>
      <c r="H52" s="206"/>
      <c r="I52" s="589"/>
      <c r="J52" s="590"/>
      <c r="K52" s="591"/>
      <c r="L52" s="589"/>
      <c r="M52" s="591"/>
      <c r="N52" s="592"/>
      <c r="O52" s="592"/>
      <c r="P52" s="589"/>
      <c r="Q52" s="589"/>
      <c r="R52" s="589"/>
      <c r="S52" s="589"/>
      <c r="T52" s="593"/>
      <c r="U52" s="569"/>
    </row>
    <row r="53" spans="1:21" x14ac:dyDescent="0.25">
      <c r="A53" s="1315"/>
      <c r="B53" s="586">
        <v>9</v>
      </c>
      <c r="C53" s="206"/>
      <c r="D53" s="587"/>
      <c r="E53" s="587"/>
      <c r="F53" s="206"/>
      <c r="G53" s="588"/>
      <c r="H53" s="206"/>
      <c r="I53" s="589"/>
      <c r="J53" s="590"/>
      <c r="K53" s="591"/>
      <c r="L53" s="589"/>
      <c r="M53" s="591"/>
      <c r="N53" s="592"/>
      <c r="O53" s="592"/>
      <c r="P53" s="589"/>
      <c r="Q53" s="589"/>
      <c r="R53" s="589"/>
      <c r="S53" s="589"/>
      <c r="T53" s="593"/>
      <c r="U53" s="569"/>
    </row>
    <row r="54" spans="1:21" ht="15.75" thickBot="1" x14ac:dyDescent="0.3">
      <c r="A54" s="1316"/>
      <c r="B54" s="594">
        <v>10</v>
      </c>
      <c r="C54" s="595"/>
      <c r="D54" s="596"/>
      <c r="E54" s="596"/>
      <c r="F54" s="595"/>
      <c r="G54" s="597"/>
      <c r="H54" s="595"/>
      <c r="I54" s="598"/>
      <c r="J54" s="599"/>
      <c r="K54" s="600"/>
      <c r="L54" s="598"/>
      <c r="M54" s="600"/>
      <c r="N54" s="601"/>
      <c r="O54" s="601"/>
      <c r="P54" s="598"/>
      <c r="Q54" s="598"/>
      <c r="R54" s="598"/>
      <c r="S54" s="598"/>
      <c r="T54" s="602"/>
      <c r="U54" s="569"/>
    </row>
    <row r="55" spans="1:21" s="115" customFormat="1" ht="24.6" customHeight="1" thickBot="1" x14ac:dyDescent="0.3">
      <c r="A55" s="654"/>
      <c r="B55" s="500"/>
      <c r="C55" s="655"/>
      <c r="D55" s="656"/>
      <c r="E55" s="484" t="s">
        <v>379</v>
      </c>
      <c r="F55" s="485">
        <f>COUNTA(F45:F54)</f>
        <v>0</v>
      </c>
      <c r="G55" s="486">
        <f>COUNTA(G45:G54)</f>
        <v>0</v>
      </c>
      <c r="H55" s="655"/>
      <c r="I55" s="501"/>
      <c r="J55" s="657"/>
      <c r="K55" s="658"/>
      <c r="L55" s="1096" t="s">
        <v>655</v>
      </c>
      <c r="M55" s="1097"/>
      <c r="N55" s="659">
        <f>SUM(N45:N54)</f>
        <v>0</v>
      </c>
      <c r="O55" s="660">
        <f>SUM(O45:O54)</f>
        <v>0</v>
      </c>
      <c r="P55" s="501"/>
      <c r="R55" s="128"/>
      <c r="S55" s="132"/>
      <c r="T55" s="603"/>
      <c r="U55" s="527"/>
    </row>
    <row r="56" spans="1:21" s="115" customFormat="1" ht="24.6" customHeight="1" x14ac:dyDescent="0.25">
      <c r="A56" s="149"/>
      <c r="B56" s="128"/>
      <c r="C56" s="128"/>
      <c r="D56" s="128"/>
      <c r="F56" s="500"/>
      <c r="H56" s="524"/>
      <c r="I56" s="524"/>
      <c r="J56" s="525"/>
      <c r="K56" s="524"/>
      <c r="L56" s="1098" t="s">
        <v>656</v>
      </c>
      <c r="M56" s="1099"/>
      <c r="N56" s="661">
        <f>SUMIF(M45:M54,"&lt;=31/12/2025",N45:N54)</f>
        <v>0</v>
      </c>
      <c r="O56" s="662">
        <f>SUMIF(M45:M54,"&lt;=31/12/2025",O45:O54)</f>
        <v>0</v>
      </c>
      <c r="P56" s="128"/>
      <c r="R56" s="128"/>
      <c r="S56" s="132"/>
      <c r="T56" s="603"/>
      <c r="U56" s="527"/>
    </row>
    <row r="57" spans="1:21" s="115" customFormat="1" ht="24.6" customHeight="1" thickBot="1" x14ac:dyDescent="0.3">
      <c r="A57" s="149"/>
      <c r="B57" s="500"/>
      <c r="F57" s="500"/>
      <c r="I57" s="500"/>
      <c r="J57" s="500"/>
      <c r="L57" s="1100" t="s">
        <v>659</v>
      </c>
      <c r="M57" s="1101"/>
      <c r="N57" s="663">
        <f>SUMIF(M45:M54,"&gt;31/12/2025",N45:N54)</f>
        <v>0</v>
      </c>
      <c r="O57" s="664">
        <f>SUMIF(M45:M54,"&gt;31/12/2025",O45:O54)</f>
        <v>0</v>
      </c>
      <c r="R57" s="128"/>
      <c r="S57" s="132"/>
      <c r="T57" s="603"/>
      <c r="U57" s="527"/>
    </row>
    <row r="58" spans="1:21" ht="15.75" thickBot="1" x14ac:dyDescent="0.3">
      <c r="A58" s="604"/>
      <c r="B58" s="605"/>
      <c r="C58" s="606"/>
      <c r="D58" s="606"/>
      <c r="E58" s="606"/>
      <c r="F58" s="605"/>
      <c r="G58" s="606"/>
      <c r="H58" s="606"/>
      <c r="I58" s="605"/>
      <c r="J58" s="605"/>
      <c r="K58" s="606"/>
      <c r="L58" s="606"/>
      <c r="M58" s="606"/>
      <c r="N58" s="606"/>
      <c r="O58" s="606"/>
      <c r="P58" s="606"/>
      <c r="Q58" s="606"/>
      <c r="R58" s="606"/>
      <c r="S58" s="607"/>
      <c r="T58" s="606"/>
      <c r="U58" s="608"/>
    </row>
    <row r="59" spans="1:21" ht="15.75" thickBot="1" x14ac:dyDescent="0.3">
      <c r="A59" s="565"/>
      <c r="B59" s="535"/>
      <c r="C59" s="566"/>
      <c r="D59" s="566"/>
      <c r="E59" s="566"/>
      <c r="F59" s="535"/>
      <c r="G59" s="566"/>
      <c r="H59" s="566"/>
      <c r="I59" s="535"/>
      <c r="J59" s="535"/>
      <c r="K59" s="566"/>
      <c r="L59" s="566"/>
      <c r="M59" s="566"/>
      <c r="N59" s="566"/>
      <c r="O59" s="566"/>
      <c r="P59" s="566"/>
      <c r="Q59" s="566"/>
      <c r="R59" s="566"/>
      <c r="S59" s="566"/>
      <c r="T59" s="566"/>
      <c r="U59" s="567"/>
    </row>
    <row r="60" spans="1:21" ht="28.5" thickBot="1" x14ac:dyDescent="0.3">
      <c r="A60" s="194" t="s">
        <v>9</v>
      </c>
      <c r="B60" s="1324" t="s">
        <v>180</v>
      </c>
      <c r="C60" s="1325"/>
      <c r="E60" s="1326" t="s">
        <v>342</v>
      </c>
      <c r="F60" s="1327"/>
      <c r="G60" s="1328">
        <f>VLOOKUP(B60,'EXTRAUrbano.Piano inv. forn '!$D$116:$AB$153,3,FALSE)</f>
        <v>0</v>
      </c>
      <c r="H60" s="1329"/>
      <c r="I60" s="558"/>
      <c r="J60" s="1326" t="s">
        <v>343</v>
      </c>
      <c r="K60" s="1327"/>
      <c r="L60" s="1328">
        <f>VLOOKUP(B60,'EXTRAUrbano.Piano inv. forn '!$D$116:$AB$153,4,N62)</f>
        <v>0</v>
      </c>
      <c r="M60" s="1329"/>
      <c r="O60" s="194" t="s">
        <v>344</v>
      </c>
      <c r="P60" s="506"/>
      <c r="R60" s="568" t="s">
        <v>345</v>
      </c>
      <c r="S60" s="1317"/>
      <c r="T60" s="1318"/>
      <c r="U60" s="569"/>
    </row>
    <row r="61" spans="1:21" ht="15.75" thickBot="1" x14ac:dyDescent="0.3">
      <c r="A61" s="570"/>
      <c r="B61" s="571"/>
      <c r="C61" s="571"/>
      <c r="E61" s="572"/>
      <c r="F61" s="572"/>
      <c r="G61" s="573"/>
      <c r="H61" s="573"/>
      <c r="I61" s="558"/>
      <c r="J61" s="572"/>
      <c r="K61" s="572"/>
      <c r="L61" s="573"/>
      <c r="M61" s="573"/>
      <c r="O61" s="132"/>
      <c r="R61" s="132"/>
      <c r="S61" s="574"/>
      <c r="U61" s="575"/>
    </row>
    <row r="62" spans="1:21" ht="30.75" customHeight="1" thickBot="1" x14ac:dyDescent="0.3">
      <c r="A62" s="1277" t="s">
        <v>346</v>
      </c>
      <c r="B62" s="1278"/>
      <c r="C62" s="1278"/>
      <c r="D62" s="1287"/>
      <c r="E62" s="1319">
        <f>VLOOKUP(B60,'EXTRAUrbano.Piano inv. forn '!$D$116:$AB$153,17,FALSE)</f>
        <v>0</v>
      </c>
      <c r="F62" s="1320"/>
      <c r="G62" s="1320"/>
      <c r="H62" s="1321"/>
      <c r="I62" s="558"/>
      <c r="J62" s="1322" t="s">
        <v>60</v>
      </c>
      <c r="K62" s="1323"/>
      <c r="L62" s="1319">
        <f>VLOOKUP(B60,'EXTRAUrbano.Piano inv. forn '!$D$116:$AB$153,19,FALSE)</f>
        <v>0</v>
      </c>
      <c r="M62" s="1321"/>
      <c r="N62" s="576"/>
      <c r="O62" s="568" t="s">
        <v>347</v>
      </c>
      <c r="P62" s="577">
        <f>L62+E62</f>
        <v>0</v>
      </c>
      <c r="R62" s="568" t="s">
        <v>348</v>
      </c>
      <c r="S62" s="1317"/>
      <c r="T62" s="1318"/>
      <c r="U62" s="575"/>
    </row>
    <row r="63" spans="1:21" ht="15.75" thickBot="1" x14ac:dyDescent="0.3">
      <c r="A63" s="152"/>
      <c r="B63" s="153"/>
      <c r="C63" s="153"/>
      <c r="D63" s="153"/>
      <c r="E63" s="564"/>
      <c r="F63" s="564"/>
      <c r="G63" s="564"/>
      <c r="H63" s="564"/>
      <c r="I63" s="558"/>
      <c r="J63" s="572"/>
      <c r="K63" s="572"/>
      <c r="L63" s="564"/>
      <c r="M63" s="564"/>
      <c r="N63" s="576"/>
      <c r="O63" s="132"/>
      <c r="P63" s="576"/>
      <c r="R63" s="132"/>
      <c r="S63" s="571"/>
      <c r="T63" s="571"/>
      <c r="U63" s="569"/>
    </row>
    <row r="64" spans="1:21" ht="60" x14ac:dyDescent="0.25">
      <c r="A64" s="1279" t="s">
        <v>349</v>
      </c>
      <c r="B64" s="1281" t="s">
        <v>350</v>
      </c>
      <c r="C64" s="1281" t="s">
        <v>351</v>
      </c>
      <c r="D64" s="186" t="s">
        <v>352</v>
      </c>
      <c r="E64" s="187" t="s">
        <v>353</v>
      </c>
      <c r="F64" s="186" t="s">
        <v>354</v>
      </c>
      <c r="G64" s="186" t="s">
        <v>355</v>
      </c>
      <c r="H64" s="188" t="s">
        <v>312</v>
      </c>
      <c r="I64" s="188" t="s">
        <v>356</v>
      </c>
      <c r="J64" s="188" t="s">
        <v>357</v>
      </c>
      <c r="K64" s="188" t="s">
        <v>358</v>
      </c>
      <c r="L64" s="188" t="s">
        <v>359</v>
      </c>
      <c r="M64" s="188" t="s">
        <v>360</v>
      </c>
      <c r="N64" s="188" t="s">
        <v>361</v>
      </c>
      <c r="O64" s="188" t="s">
        <v>362</v>
      </c>
      <c r="P64" s="188" t="s">
        <v>363</v>
      </c>
      <c r="Q64" s="188" t="s">
        <v>364</v>
      </c>
      <c r="R64" s="188" t="s">
        <v>365</v>
      </c>
      <c r="S64" s="188" t="s">
        <v>366</v>
      </c>
      <c r="T64" s="1288" t="s">
        <v>367</v>
      </c>
      <c r="U64" s="508"/>
    </row>
    <row r="65" spans="1:21" ht="24.75" thickBot="1" x14ac:dyDescent="0.3">
      <c r="A65" s="1280"/>
      <c r="B65" s="1282"/>
      <c r="C65" s="1282"/>
      <c r="D65" s="189" t="s">
        <v>368</v>
      </c>
      <c r="E65" s="189" t="s">
        <v>381</v>
      </c>
      <c r="F65" s="189" t="s">
        <v>370</v>
      </c>
      <c r="G65" s="189" t="s">
        <v>370</v>
      </c>
      <c r="H65" s="189" t="s">
        <v>395</v>
      </c>
      <c r="I65" s="189" t="s">
        <v>401</v>
      </c>
      <c r="J65" s="189" t="s">
        <v>371</v>
      </c>
      <c r="K65" s="189" t="s">
        <v>372</v>
      </c>
      <c r="L65" s="189" t="s">
        <v>373</v>
      </c>
      <c r="M65" s="189" t="s">
        <v>372</v>
      </c>
      <c r="N65" s="189" t="s">
        <v>374</v>
      </c>
      <c r="O65" s="189" t="s">
        <v>341</v>
      </c>
      <c r="P65" s="189" t="s">
        <v>375</v>
      </c>
      <c r="Q65" s="189" t="s">
        <v>376</v>
      </c>
      <c r="R65" s="189" t="s">
        <v>377</v>
      </c>
      <c r="S65" s="189" t="s">
        <v>377</v>
      </c>
      <c r="T65" s="1289"/>
      <c r="U65" s="508"/>
    </row>
    <row r="66" spans="1:21" x14ac:dyDescent="0.25">
      <c r="A66" s="1315" t="str">
        <f>B60</f>
        <v>EXTRA-urb.d.1</v>
      </c>
      <c r="B66" s="578">
        <v>1</v>
      </c>
      <c r="C66" s="248"/>
      <c r="D66" s="579"/>
      <c r="E66" s="579"/>
      <c r="F66" s="248"/>
      <c r="G66" s="580"/>
      <c r="H66" s="135"/>
      <c r="I66" s="581"/>
      <c r="J66" s="582"/>
      <c r="K66" s="583"/>
      <c r="L66" s="581"/>
      <c r="M66" s="583"/>
      <c r="N66" s="584"/>
      <c r="O66" s="584"/>
      <c r="P66" s="581"/>
      <c r="Q66" s="581"/>
      <c r="R66" s="581"/>
      <c r="S66" s="581"/>
      <c r="T66" s="585"/>
      <c r="U66" s="569"/>
    </row>
    <row r="67" spans="1:21" x14ac:dyDescent="0.25">
      <c r="A67" s="1315"/>
      <c r="B67" s="586">
        <v>2</v>
      </c>
      <c r="C67" s="206"/>
      <c r="D67" s="587"/>
      <c r="E67" s="587"/>
      <c r="F67" s="206"/>
      <c r="G67" s="588"/>
      <c r="H67" s="206"/>
      <c r="I67" s="589"/>
      <c r="J67" s="590"/>
      <c r="K67" s="591"/>
      <c r="L67" s="589"/>
      <c r="M67" s="591"/>
      <c r="N67" s="592"/>
      <c r="O67" s="592"/>
      <c r="P67" s="589"/>
      <c r="Q67" s="589" t="s">
        <v>378</v>
      </c>
      <c r="R67" s="589"/>
      <c r="S67" s="589"/>
      <c r="T67" s="593"/>
      <c r="U67" s="569"/>
    </row>
    <row r="68" spans="1:21" x14ac:dyDescent="0.25">
      <c r="A68" s="1315"/>
      <c r="B68" s="586">
        <v>3</v>
      </c>
      <c r="C68" s="206"/>
      <c r="D68" s="587"/>
      <c r="E68" s="587"/>
      <c r="F68" s="206"/>
      <c r="G68" s="588"/>
      <c r="H68" s="206"/>
      <c r="I68" s="589"/>
      <c r="J68" s="590"/>
      <c r="K68" s="591"/>
      <c r="L68" s="589"/>
      <c r="M68" s="591"/>
      <c r="N68" s="592"/>
      <c r="O68" s="592"/>
      <c r="P68" s="589"/>
      <c r="Q68" s="589"/>
      <c r="R68" s="589"/>
      <c r="S68" s="589"/>
      <c r="T68" s="593"/>
      <c r="U68" s="569"/>
    </row>
    <row r="69" spans="1:21" x14ac:dyDescent="0.25">
      <c r="A69" s="1315"/>
      <c r="B69" s="586">
        <v>4</v>
      </c>
      <c r="C69" s="206"/>
      <c r="D69" s="587"/>
      <c r="E69" s="587"/>
      <c r="F69" s="206"/>
      <c r="G69" s="588"/>
      <c r="H69" s="206"/>
      <c r="I69" s="589"/>
      <c r="J69" s="590"/>
      <c r="K69" s="591"/>
      <c r="L69" s="589"/>
      <c r="M69" s="591"/>
      <c r="N69" s="592"/>
      <c r="O69" s="592"/>
      <c r="P69" s="589"/>
      <c r="Q69" s="589"/>
      <c r="R69" s="589"/>
      <c r="S69" s="589"/>
      <c r="T69" s="593"/>
      <c r="U69" s="569"/>
    </row>
    <row r="70" spans="1:21" x14ac:dyDescent="0.25">
      <c r="A70" s="1315"/>
      <c r="B70" s="586">
        <v>5</v>
      </c>
      <c r="C70" s="206"/>
      <c r="D70" s="587"/>
      <c r="E70" s="587"/>
      <c r="F70" s="206"/>
      <c r="G70" s="588"/>
      <c r="H70" s="206"/>
      <c r="I70" s="589"/>
      <c r="J70" s="590"/>
      <c r="K70" s="591"/>
      <c r="L70" s="589"/>
      <c r="M70" s="591"/>
      <c r="N70" s="592"/>
      <c r="O70" s="592"/>
      <c r="P70" s="589"/>
      <c r="Q70" s="589"/>
      <c r="R70" s="589"/>
      <c r="S70" s="589"/>
      <c r="T70" s="593"/>
      <c r="U70" s="569"/>
    </row>
    <row r="71" spans="1:21" x14ac:dyDescent="0.25">
      <c r="A71" s="1315"/>
      <c r="B71" s="586">
        <v>6</v>
      </c>
      <c r="C71" s="206"/>
      <c r="D71" s="587"/>
      <c r="E71" s="587"/>
      <c r="F71" s="206"/>
      <c r="G71" s="588"/>
      <c r="H71" s="206"/>
      <c r="I71" s="589"/>
      <c r="J71" s="590"/>
      <c r="K71" s="591"/>
      <c r="L71" s="589"/>
      <c r="M71" s="591"/>
      <c r="N71" s="592"/>
      <c r="O71" s="592"/>
      <c r="P71" s="589"/>
      <c r="Q71" s="589"/>
      <c r="R71" s="589"/>
      <c r="S71" s="589"/>
      <c r="T71" s="593"/>
      <c r="U71" s="569"/>
    </row>
    <row r="72" spans="1:21" x14ac:dyDescent="0.25">
      <c r="A72" s="1315"/>
      <c r="B72" s="586">
        <v>7</v>
      </c>
      <c r="C72" s="206"/>
      <c r="D72" s="587"/>
      <c r="E72" s="587"/>
      <c r="F72" s="206"/>
      <c r="G72" s="588"/>
      <c r="H72" s="206"/>
      <c r="I72" s="589"/>
      <c r="J72" s="590"/>
      <c r="K72" s="591"/>
      <c r="L72" s="589"/>
      <c r="M72" s="591"/>
      <c r="N72" s="592"/>
      <c r="O72" s="592"/>
      <c r="P72" s="589"/>
      <c r="Q72" s="589"/>
      <c r="R72" s="589"/>
      <c r="S72" s="589"/>
      <c r="T72" s="593"/>
      <c r="U72" s="569"/>
    </row>
    <row r="73" spans="1:21" x14ac:dyDescent="0.25">
      <c r="A73" s="1315"/>
      <c r="B73" s="586">
        <v>8</v>
      </c>
      <c r="C73" s="206"/>
      <c r="D73" s="587"/>
      <c r="E73" s="587"/>
      <c r="F73" s="206"/>
      <c r="G73" s="588"/>
      <c r="H73" s="206"/>
      <c r="I73" s="589"/>
      <c r="J73" s="590"/>
      <c r="K73" s="591"/>
      <c r="L73" s="589"/>
      <c r="M73" s="591"/>
      <c r="N73" s="592"/>
      <c r="O73" s="592"/>
      <c r="P73" s="589"/>
      <c r="Q73" s="589"/>
      <c r="R73" s="589"/>
      <c r="S73" s="589"/>
      <c r="T73" s="593"/>
      <c r="U73" s="569"/>
    </row>
    <row r="74" spans="1:21" x14ac:dyDescent="0.25">
      <c r="A74" s="1315"/>
      <c r="B74" s="586">
        <v>9</v>
      </c>
      <c r="C74" s="206"/>
      <c r="D74" s="587"/>
      <c r="E74" s="587"/>
      <c r="F74" s="206"/>
      <c r="G74" s="588"/>
      <c r="H74" s="206"/>
      <c r="I74" s="589"/>
      <c r="J74" s="590"/>
      <c r="K74" s="591"/>
      <c r="L74" s="589"/>
      <c r="M74" s="591"/>
      <c r="N74" s="592"/>
      <c r="O74" s="592"/>
      <c r="P74" s="589"/>
      <c r="Q74" s="589"/>
      <c r="R74" s="589"/>
      <c r="S74" s="589"/>
      <c r="T74" s="593"/>
      <c r="U74" s="569"/>
    </row>
    <row r="75" spans="1:21" ht="15.75" thickBot="1" x14ac:dyDescent="0.3">
      <c r="A75" s="1316"/>
      <c r="B75" s="594">
        <v>10</v>
      </c>
      <c r="C75" s="595"/>
      <c r="D75" s="596"/>
      <c r="E75" s="596"/>
      <c r="F75" s="595"/>
      <c r="G75" s="597"/>
      <c r="H75" s="595"/>
      <c r="I75" s="598"/>
      <c r="J75" s="599"/>
      <c r="K75" s="600"/>
      <c r="L75" s="598"/>
      <c r="M75" s="600"/>
      <c r="N75" s="601"/>
      <c r="O75" s="601"/>
      <c r="P75" s="598"/>
      <c r="Q75" s="598"/>
      <c r="R75" s="598"/>
      <c r="S75" s="598"/>
      <c r="T75" s="602"/>
      <c r="U75" s="569"/>
    </row>
    <row r="76" spans="1:21" s="115" customFormat="1" ht="24.6" customHeight="1" thickBot="1" x14ac:dyDescent="0.3">
      <c r="A76" s="654"/>
      <c r="B76" s="500"/>
      <c r="C76" s="655"/>
      <c r="D76" s="656"/>
      <c r="E76" s="484" t="s">
        <v>379</v>
      </c>
      <c r="F76" s="485">
        <f>COUNTA(F66:F75)</f>
        <v>0</v>
      </c>
      <c r="G76" s="486">
        <f>COUNTA(G66:G75)</f>
        <v>0</v>
      </c>
      <c r="H76" s="655"/>
      <c r="I76" s="501"/>
      <c r="J76" s="657"/>
      <c r="K76" s="658"/>
      <c r="L76" s="1096" t="s">
        <v>655</v>
      </c>
      <c r="M76" s="1097"/>
      <c r="N76" s="659">
        <f>SUM(N66:N75)</f>
        <v>0</v>
      </c>
      <c r="O76" s="660">
        <f>SUM(O66:O75)</f>
        <v>0</v>
      </c>
      <c r="P76" s="501"/>
      <c r="R76" s="128"/>
      <c r="S76" s="132"/>
      <c r="T76" s="603"/>
      <c r="U76" s="527"/>
    </row>
    <row r="77" spans="1:21" s="115" customFormat="1" ht="24.6" customHeight="1" x14ac:dyDescent="0.25">
      <c r="A77" s="149"/>
      <c r="B77" s="128"/>
      <c r="C77" s="128"/>
      <c r="D77" s="128"/>
      <c r="F77" s="500"/>
      <c r="H77" s="524"/>
      <c r="I77" s="524"/>
      <c r="J77" s="525"/>
      <c r="K77" s="524"/>
      <c r="L77" s="1098" t="s">
        <v>656</v>
      </c>
      <c r="M77" s="1099"/>
      <c r="N77" s="661">
        <f>SUMIF(M66:M75,"&lt;=31/12/2025",N66:N75)</f>
        <v>0</v>
      </c>
      <c r="O77" s="662">
        <f>SUMIF(M66:M75,"&lt;=31/12/2025",O66:O75)</f>
        <v>0</v>
      </c>
      <c r="P77" s="128"/>
      <c r="R77" s="128"/>
      <c r="S77" s="132"/>
      <c r="T77" s="603"/>
      <c r="U77" s="527"/>
    </row>
    <row r="78" spans="1:21" s="115" customFormat="1" ht="24.6" customHeight="1" thickBot="1" x14ac:dyDescent="0.3">
      <c r="A78" s="149"/>
      <c r="B78" s="500"/>
      <c r="F78" s="500"/>
      <c r="I78" s="500"/>
      <c r="J78" s="500"/>
      <c r="L78" s="1100" t="s">
        <v>659</v>
      </c>
      <c r="M78" s="1101"/>
      <c r="N78" s="663">
        <f>SUMIF(M66:M75,"&gt;31/12/2025",N66:N75)</f>
        <v>0</v>
      </c>
      <c r="O78" s="664">
        <f>SUMIF(M66:M75,"&gt;31/12/2025",O66:O75)</f>
        <v>0</v>
      </c>
      <c r="R78" s="128"/>
      <c r="S78" s="132"/>
      <c r="T78" s="603"/>
      <c r="U78" s="527"/>
    </row>
    <row r="79" spans="1:21" ht="15.75" thickBot="1" x14ac:dyDescent="0.3">
      <c r="A79" s="604"/>
      <c r="B79" s="605"/>
      <c r="C79" s="606"/>
      <c r="D79" s="606"/>
      <c r="E79" s="606"/>
      <c r="F79" s="605"/>
      <c r="G79" s="606"/>
      <c r="H79" s="606"/>
      <c r="I79" s="605"/>
      <c r="J79" s="605"/>
      <c r="K79" s="606"/>
      <c r="L79" s="606"/>
      <c r="M79" s="606"/>
      <c r="N79" s="606"/>
      <c r="O79" s="606"/>
      <c r="P79" s="606"/>
      <c r="Q79" s="606"/>
      <c r="R79" s="606"/>
      <c r="S79" s="607"/>
      <c r="T79" s="606"/>
      <c r="U79" s="608"/>
    </row>
    <row r="80" spans="1:21" ht="15.75" thickBot="1" x14ac:dyDescent="0.3">
      <c r="A80" s="565"/>
      <c r="B80" s="535"/>
      <c r="C80" s="566"/>
      <c r="D80" s="566"/>
      <c r="E80" s="566"/>
      <c r="F80" s="535"/>
      <c r="G80" s="566"/>
      <c r="H80" s="566"/>
      <c r="I80" s="535"/>
      <c r="J80" s="535"/>
      <c r="K80" s="566"/>
      <c r="L80" s="566"/>
      <c r="M80" s="566"/>
      <c r="N80" s="566"/>
      <c r="O80" s="566"/>
      <c r="P80" s="566"/>
      <c r="Q80" s="566"/>
      <c r="R80" s="566"/>
      <c r="S80" s="566"/>
      <c r="T80" s="566"/>
      <c r="U80" s="567"/>
    </row>
    <row r="81" spans="1:21" ht="28.5" thickBot="1" x14ac:dyDescent="0.3">
      <c r="A81" s="194" t="s">
        <v>9</v>
      </c>
      <c r="B81" s="1324" t="s">
        <v>180</v>
      </c>
      <c r="C81" s="1325"/>
      <c r="E81" s="1326" t="s">
        <v>342</v>
      </c>
      <c r="F81" s="1327"/>
      <c r="G81" s="1328">
        <f>VLOOKUP(B81,'EXTRAUrbano.Piano inv. forn '!$D$116:$AB$153,3,FALSE)</f>
        <v>0</v>
      </c>
      <c r="H81" s="1329"/>
      <c r="I81" s="558"/>
      <c r="J81" s="1326" t="s">
        <v>343</v>
      </c>
      <c r="K81" s="1327"/>
      <c r="L81" s="1328">
        <f>VLOOKUP(B81,'EXTRAUrbano.Piano inv. forn '!$D$116:$AB$153,4,N83)</f>
        <v>0</v>
      </c>
      <c r="M81" s="1329"/>
      <c r="O81" s="194" t="s">
        <v>344</v>
      </c>
      <c r="P81" s="506"/>
      <c r="R81" s="568" t="s">
        <v>345</v>
      </c>
      <c r="S81" s="1317"/>
      <c r="T81" s="1318"/>
      <c r="U81" s="569"/>
    </row>
    <row r="82" spans="1:21" ht="15.75" thickBot="1" x14ac:dyDescent="0.3">
      <c r="A82" s="570"/>
      <c r="B82" s="571"/>
      <c r="C82" s="571"/>
      <c r="E82" s="572"/>
      <c r="F82" s="572"/>
      <c r="G82" s="573"/>
      <c r="H82" s="573"/>
      <c r="I82" s="558"/>
      <c r="J82" s="572"/>
      <c r="K82" s="572"/>
      <c r="L82" s="573"/>
      <c r="M82" s="573"/>
      <c r="O82" s="132"/>
      <c r="R82" s="132"/>
      <c r="S82" s="574"/>
      <c r="U82" s="575"/>
    </row>
    <row r="83" spans="1:21" ht="29.25" customHeight="1" thickBot="1" x14ac:dyDescent="0.3">
      <c r="A83" s="1277" t="s">
        <v>346</v>
      </c>
      <c r="B83" s="1278"/>
      <c r="C83" s="1278"/>
      <c r="D83" s="1287"/>
      <c r="E83" s="1319">
        <f>VLOOKUP(B81,'EXTRAUrbano.Piano inv. forn '!$D$116:$AB$153,17,FALSE)</f>
        <v>0</v>
      </c>
      <c r="F83" s="1320"/>
      <c r="G83" s="1320"/>
      <c r="H83" s="1321"/>
      <c r="I83" s="558"/>
      <c r="J83" s="1322" t="s">
        <v>60</v>
      </c>
      <c r="K83" s="1323"/>
      <c r="L83" s="1319">
        <f>VLOOKUP(B81,'EXTRAUrbano.Piano inv. forn '!$D$116:$AB$153,19,FALSE)</f>
        <v>0</v>
      </c>
      <c r="M83" s="1321"/>
      <c r="N83" s="576"/>
      <c r="O83" s="568" t="s">
        <v>347</v>
      </c>
      <c r="P83" s="577">
        <f>L83+E83</f>
        <v>0</v>
      </c>
      <c r="R83" s="568" t="s">
        <v>348</v>
      </c>
      <c r="S83" s="1317"/>
      <c r="T83" s="1318"/>
      <c r="U83" s="575"/>
    </row>
    <row r="84" spans="1:21" ht="15.75" thickBot="1" x14ac:dyDescent="0.3">
      <c r="A84" s="152"/>
      <c r="B84" s="153"/>
      <c r="C84" s="153"/>
      <c r="D84" s="153"/>
      <c r="E84" s="564"/>
      <c r="F84" s="564"/>
      <c r="G84" s="564"/>
      <c r="H84" s="564"/>
      <c r="I84" s="558"/>
      <c r="J84" s="572"/>
      <c r="K84" s="572"/>
      <c r="L84" s="564"/>
      <c r="M84" s="564"/>
      <c r="N84" s="576"/>
      <c r="O84" s="132"/>
      <c r="P84" s="576"/>
      <c r="R84" s="132"/>
      <c r="S84" s="571"/>
      <c r="T84" s="571"/>
      <c r="U84" s="569"/>
    </row>
    <row r="85" spans="1:21" ht="60" x14ac:dyDescent="0.25">
      <c r="A85" s="1279" t="s">
        <v>349</v>
      </c>
      <c r="B85" s="1281" t="s">
        <v>350</v>
      </c>
      <c r="C85" s="1281" t="s">
        <v>351</v>
      </c>
      <c r="D85" s="186" t="s">
        <v>352</v>
      </c>
      <c r="E85" s="187" t="s">
        <v>353</v>
      </c>
      <c r="F85" s="186" t="s">
        <v>354</v>
      </c>
      <c r="G85" s="186" t="s">
        <v>355</v>
      </c>
      <c r="H85" s="188" t="s">
        <v>312</v>
      </c>
      <c r="I85" s="188" t="s">
        <v>356</v>
      </c>
      <c r="J85" s="188" t="s">
        <v>357</v>
      </c>
      <c r="K85" s="188" t="s">
        <v>358</v>
      </c>
      <c r="L85" s="188" t="s">
        <v>359</v>
      </c>
      <c r="M85" s="188" t="s">
        <v>360</v>
      </c>
      <c r="N85" s="188" t="s">
        <v>361</v>
      </c>
      <c r="O85" s="188" t="s">
        <v>362</v>
      </c>
      <c r="P85" s="188" t="s">
        <v>363</v>
      </c>
      <c r="Q85" s="188" t="s">
        <v>364</v>
      </c>
      <c r="R85" s="188" t="s">
        <v>365</v>
      </c>
      <c r="S85" s="188" t="s">
        <v>366</v>
      </c>
      <c r="T85" s="1288" t="s">
        <v>367</v>
      </c>
      <c r="U85" s="508"/>
    </row>
    <row r="86" spans="1:21" ht="24.75" thickBot="1" x14ac:dyDescent="0.3">
      <c r="A86" s="1280"/>
      <c r="B86" s="1282"/>
      <c r="C86" s="1282"/>
      <c r="D86" s="189" t="s">
        <v>368</v>
      </c>
      <c r="E86" s="189" t="s">
        <v>381</v>
      </c>
      <c r="F86" s="189" t="s">
        <v>370</v>
      </c>
      <c r="G86" s="189" t="s">
        <v>370</v>
      </c>
      <c r="H86" s="189" t="s">
        <v>395</v>
      </c>
      <c r="I86" s="189" t="s">
        <v>401</v>
      </c>
      <c r="J86" s="189" t="s">
        <v>371</v>
      </c>
      <c r="K86" s="189" t="s">
        <v>372</v>
      </c>
      <c r="L86" s="189" t="s">
        <v>373</v>
      </c>
      <c r="M86" s="189" t="s">
        <v>372</v>
      </c>
      <c r="N86" s="189" t="s">
        <v>374</v>
      </c>
      <c r="O86" s="189" t="s">
        <v>341</v>
      </c>
      <c r="P86" s="189" t="s">
        <v>375</v>
      </c>
      <c r="Q86" s="189" t="s">
        <v>376</v>
      </c>
      <c r="R86" s="189" t="s">
        <v>377</v>
      </c>
      <c r="S86" s="189" t="s">
        <v>377</v>
      </c>
      <c r="T86" s="1289"/>
      <c r="U86" s="508"/>
    </row>
    <row r="87" spans="1:21" x14ac:dyDescent="0.25">
      <c r="A87" s="1315" t="str">
        <f>B81</f>
        <v>EXTRA-urb.d.1</v>
      </c>
      <c r="B87" s="578">
        <v>1</v>
      </c>
      <c r="C87" s="248"/>
      <c r="D87" s="579"/>
      <c r="E87" s="579"/>
      <c r="F87" s="248"/>
      <c r="G87" s="580"/>
      <c r="H87" s="135"/>
      <c r="I87" s="581"/>
      <c r="J87" s="582"/>
      <c r="K87" s="583"/>
      <c r="L87" s="581"/>
      <c r="M87" s="583"/>
      <c r="N87" s="584"/>
      <c r="O87" s="584"/>
      <c r="P87" s="581"/>
      <c r="Q87" s="581"/>
      <c r="R87" s="581"/>
      <c r="S87" s="581"/>
      <c r="T87" s="585"/>
      <c r="U87" s="569"/>
    </row>
    <row r="88" spans="1:21" x14ac:dyDescent="0.25">
      <c r="A88" s="1315"/>
      <c r="B88" s="586">
        <v>2</v>
      </c>
      <c r="C88" s="206"/>
      <c r="D88" s="587"/>
      <c r="E88" s="587"/>
      <c r="F88" s="206"/>
      <c r="G88" s="588"/>
      <c r="H88" s="206"/>
      <c r="I88" s="589"/>
      <c r="J88" s="590"/>
      <c r="K88" s="591"/>
      <c r="L88" s="589"/>
      <c r="M88" s="591"/>
      <c r="N88" s="592"/>
      <c r="O88" s="592"/>
      <c r="P88" s="589"/>
      <c r="Q88" s="589" t="s">
        <v>378</v>
      </c>
      <c r="R88" s="589"/>
      <c r="S88" s="589"/>
      <c r="T88" s="593"/>
      <c r="U88" s="569"/>
    </row>
    <row r="89" spans="1:21" x14ac:dyDescent="0.25">
      <c r="A89" s="1315"/>
      <c r="B89" s="586">
        <v>3</v>
      </c>
      <c r="C89" s="206"/>
      <c r="D89" s="587"/>
      <c r="E89" s="587"/>
      <c r="F89" s="206"/>
      <c r="G89" s="588"/>
      <c r="H89" s="206"/>
      <c r="I89" s="589"/>
      <c r="J89" s="590"/>
      <c r="K89" s="591"/>
      <c r="L89" s="589"/>
      <c r="M89" s="591"/>
      <c r="N89" s="592"/>
      <c r="O89" s="592"/>
      <c r="P89" s="589"/>
      <c r="Q89" s="589"/>
      <c r="R89" s="589"/>
      <c r="S89" s="589"/>
      <c r="T89" s="593"/>
      <c r="U89" s="569"/>
    </row>
    <row r="90" spans="1:21" x14ac:dyDescent="0.25">
      <c r="A90" s="1315"/>
      <c r="B90" s="586">
        <v>4</v>
      </c>
      <c r="C90" s="206"/>
      <c r="D90" s="587"/>
      <c r="E90" s="587"/>
      <c r="F90" s="206"/>
      <c r="G90" s="588"/>
      <c r="H90" s="206"/>
      <c r="I90" s="589"/>
      <c r="J90" s="590"/>
      <c r="K90" s="591"/>
      <c r="L90" s="589"/>
      <c r="M90" s="591"/>
      <c r="N90" s="592"/>
      <c r="O90" s="592"/>
      <c r="P90" s="589"/>
      <c r="Q90" s="589"/>
      <c r="R90" s="589"/>
      <c r="S90" s="589"/>
      <c r="T90" s="593"/>
      <c r="U90" s="569"/>
    </row>
    <row r="91" spans="1:21" x14ac:dyDescent="0.25">
      <c r="A91" s="1315"/>
      <c r="B91" s="586">
        <v>5</v>
      </c>
      <c r="C91" s="206"/>
      <c r="D91" s="587"/>
      <c r="E91" s="587"/>
      <c r="F91" s="206"/>
      <c r="G91" s="588"/>
      <c r="H91" s="206"/>
      <c r="I91" s="589"/>
      <c r="J91" s="590"/>
      <c r="K91" s="591"/>
      <c r="L91" s="589"/>
      <c r="M91" s="591"/>
      <c r="N91" s="592"/>
      <c r="O91" s="592"/>
      <c r="P91" s="589"/>
      <c r="Q91" s="589"/>
      <c r="R91" s="589"/>
      <c r="S91" s="589"/>
      <c r="T91" s="593"/>
      <c r="U91" s="569"/>
    </row>
    <row r="92" spans="1:21" x14ac:dyDescent="0.25">
      <c r="A92" s="1315"/>
      <c r="B92" s="586">
        <v>6</v>
      </c>
      <c r="C92" s="206"/>
      <c r="D92" s="587"/>
      <c r="E92" s="587"/>
      <c r="F92" s="206"/>
      <c r="G92" s="588"/>
      <c r="H92" s="206"/>
      <c r="I92" s="589"/>
      <c r="J92" s="590"/>
      <c r="K92" s="591"/>
      <c r="L92" s="589"/>
      <c r="M92" s="591"/>
      <c r="N92" s="592"/>
      <c r="O92" s="592"/>
      <c r="P92" s="589"/>
      <c r="Q92" s="589"/>
      <c r="R92" s="589"/>
      <c r="S92" s="589"/>
      <c r="T92" s="593"/>
      <c r="U92" s="569"/>
    </row>
    <row r="93" spans="1:21" x14ac:dyDescent="0.25">
      <c r="A93" s="1315"/>
      <c r="B93" s="586">
        <v>7</v>
      </c>
      <c r="C93" s="206"/>
      <c r="D93" s="587"/>
      <c r="E93" s="587"/>
      <c r="F93" s="206"/>
      <c r="G93" s="588"/>
      <c r="H93" s="206"/>
      <c r="I93" s="589"/>
      <c r="J93" s="590"/>
      <c r="K93" s="591"/>
      <c r="L93" s="589"/>
      <c r="M93" s="591"/>
      <c r="N93" s="592"/>
      <c r="O93" s="592"/>
      <c r="P93" s="589"/>
      <c r="Q93" s="589"/>
      <c r="R93" s="589"/>
      <c r="S93" s="589"/>
      <c r="T93" s="593"/>
      <c r="U93" s="569"/>
    </row>
    <row r="94" spans="1:21" x14ac:dyDescent="0.25">
      <c r="A94" s="1315"/>
      <c r="B94" s="586">
        <v>8</v>
      </c>
      <c r="C94" s="206"/>
      <c r="D94" s="587"/>
      <c r="E94" s="587"/>
      <c r="F94" s="206"/>
      <c r="G94" s="588"/>
      <c r="H94" s="206"/>
      <c r="I94" s="589"/>
      <c r="J94" s="590"/>
      <c r="K94" s="591"/>
      <c r="L94" s="589"/>
      <c r="M94" s="591"/>
      <c r="N94" s="592"/>
      <c r="O94" s="592"/>
      <c r="P94" s="589"/>
      <c r="Q94" s="589"/>
      <c r="R94" s="589"/>
      <c r="S94" s="589"/>
      <c r="T94" s="593"/>
      <c r="U94" s="569"/>
    </row>
    <row r="95" spans="1:21" x14ac:dyDescent="0.25">
      <c r="A95" s="1315"/>
      <c r="B95" s="586">
        <v>9</v>
      </c>
      <c r="C95" s="206"/>
      <c r="D95" s="587"/>
      <c r="E95" s="587"/>
      <c r="F95" s="206"/>
      <c r="G95" s="588"/>
      <c r="H95" s="206"/>
      <c r="I95" s="589"/>
      <c r="J95" s="590"/>
      <c r="K95" s="591"/>
      <c r="L95" s="589"/>
      <c r="M95" s="591"/>
      <c r="N95" s="592"/>
      <c r="O95" s="592"/>
      <c r="P95" s="589"/>
      <c r="Q95" s="589"/>
      <c r="R95" s="589"/>
      <c r="S95" s="589"/>
      <c r="T95" s="593"/>
      <c r="U95" s="569"/>
    </row>
    <row r="96" spans="1:21" ht="15.75" thickBot="1" x14ac:dyDescent="0.3">
      <c r="A96" s="1316"/>
      <c r="B96" s="594">
        <v>10</v>
      </c>
      <c r="C96" s="595"/>
      <c r="D96" s="596"/>
      <c r="E96" s="596"/>
      <c r="F96" s="595"/>
      <c r="G96" s="597"/>
      <c r="H96" s="595"/>
      <c r="I96" s="598"/>
      <c r="J96" s="599"/>
      <c r="K96" s="600"/>
      <c r="L96" s="598"/>
      <c r="M96" s="600"/>
      <c r="N96" s="601"/>
      <c r="O96" s="601"/>
      <c r="P96" s="598"/>
      <c r="Q96" s="598"/>
      <c r="R96" s="598"/>
      <c r="S96" s="598"/>
      <c r="T96" s="602"/>
      <c r="U96" s="569"/>
    </row>
    <row r="97" spans="1:21" s="115" customFormat="1" ht="24.6" customHeight="1" thickBot="1" x14ac:dyDescent="0.3">
      <c r="A97" s="654"/>
      <c r="B97" s="500"/>
      <c r="C97" s="655"/>
      <c r="D97" s="656"/>
      <c r="E97" s="484" t="s">
        <v>379</v>
      </c>
      <c r="F97" s="485">
        <f>COUNTA(F87:F96)</f>
        <v>0</v>
      </c>
      <c r="G97" s="486">
        <f>COUNTA(G87:G96)</f>
        <v>0</v>
      </c>
      <c r="H97" s="655"/>
      <c r="I97" s="501"/>
      <c r="J97" s="657"/>
      <c r="K97" s="658"/>
      <c r="L97" s="1096" t="s">
        <v>655</v>
      </c>
      <c r="M97" s="1097"/>
      <c r="N97" s="659">
        <f>SUM(N87:N96)</f>
        <v>0</v>
      </c>
      <c r="O97" s="660">
        <f>SUM(O87:O96)</f>
        <v>0</v>
      </c>
      <c r="P97" s="501"/>
      <c r="R97" s="128"/>
      <c r="S97" s="132"/>
      <c r="T97" s="603"/>
      <c r="U97" s="527"/>
    </row>
    <row r="98" spans="1:21" s="115" customFormat="1" ht="24.6" customHeight="1" x14ac:dyDescent="0.25">
      <c r="A98" s="149"/>
      <c r="B98" s="128"/>
      <c r="C98" s="128"/>
      <c r="D98" s="128"/>
      <c r="F98" s="500"/>
      <c r="H98" s="524"/>
      <c r="I98" s="524"/>
      <c r="J98" s="525"/>
      <c r="K98" s="524"/>
      <c r="L98" s="1098" t="s">
        <v>656</v>
      </c>
      <c r="M98" s="1099"/>
      <c r="N98" s="661">
        <f>SUMIF(M87:M96,"&lt;=31/12/2025",N87:N96)</f>
        <v>0</v>
      </c>
      <c r="O98" s="662">
        <f>SUMIF(M87:M96,"&lt;=31/12/2025",O87:O96)</f>
        <v>0</v>
      </c>
      <c r="P98" s="128"/>
      <c r="R98" s="128"/>
      <c r="S98" s="132"/>
      <c r="T98" s="603"/>
      <c r="U98" s="527"/>
    </row>
    <row r="99" spans="1:21" s="115" customFormat="1" ht="24.6" customHeight="1" thickBot="1" x14ac:dyDescent="0.3">
      <c r="A99" s="149"/>
      <c r="B99" s="500"/>
      <c r="F99" s="500"/>
      <c r="I99" s="500"/>
      <c r="J99" s="500"/>
      <c r="L99" s="1100" t="s">
        <v>659</v>
      </c>
      <c r="M99" s="1101"/>
      <c r="N99" s="663">
        <f>SUMIF(M87:M96,"&gt;31/12/2025",N87:N96)</f>
        <v>0</v>
      </c>
      <c r="O99" s="664">
        <f>SUMIF(M87:M96,"&gt;31/12/2025",O87:O96)</f>
        <v>0</v>
      </c>
      <c r="R99" s="128"/>
      <c r="S99" s="132"/>
      <c r="T99" s="603"/>
      <c r="U99" s="527"/>
    </row>
    <row r="100" spans="1:21" ht="15.75" thickBot="1" x14ac:dyDescent="0.3">
      <c r="A100" s="604"/>
      <c r="B100" s="605"/>
      <c r="C100" s="606"/>
      <c r="D100" s="606"/>
      <c r="E100" s="606"/>
      <c r="F100" s="605"/>
      <c r="G100" s="606"/>
      <c r="H100" s="606"/>
      <c r="I100" s="605"/>
      <c r="J100" s="605"/>
      <c r="K100" s="606"/>
      <c r="L100" s="606"/>
      <c r="M100" s="606"/>
      <c r="N100" s="606"/>
      <c r="O100" s="606"/>
      <c r="P100" s="606"/>
      <c r="Q100" s="606"/>
      <c r="R100" s="606"/>
      <c r="S100" s="607"/>
      <c r="T100" s="606"/>
      <c r="U100" s="608"/>
    </row>
    <row r="101" spans="1:21" ht="15.75" thickBot="1" x14ac:dyDescent="0.3">
      <c r="A101" s="565"/>
      <c r="B101" s="535"/>
      <c r="C101" s="566"/>
      <c r="D101" s="566"/>
      <c r="E101" s="566"/>
      <c r="F101" s="535"/>
      <c r="G101" s="566"/>
      <c r="H101" s="566"/>
      <c r="I101" s="535"/>
      <c r="J101" s="535"/>
      <c r="K101" s="566"/>
      <c r="L101" s="566"/>
      <c r="M101" s="566"/>
      <c r="N101" s="566"/>
      <c r="O101" s="566"/>
      <c r="P101" s="566"/>
      <c r="Q101" s="566"/>
      <c r="R101" s="566"/>
      <c r="S101" s="566"/>
      <c r="T101" s="566"/>
      <c r="U101" s="567"/>
    </row>
    <row r="102" spans="1:21" ht="28.5" thickBot="1" x14ac:dyDescent="0.3">
      <c r="A102" s="194" t="s">
        <v>9</v>
      </c>
      <c r="B102" s="1324" t="s">
        <v>180</v>
      </c>
      <c r="C102" s="1325"/>
      <c r="E102" s="1326" t="s">
        <v>342</v>
      </c>
      <c r="F102" s="1327"/>
      <c r="G102" s="1328">
        <f>VLOOKUP(B102,'EXTRAUrbano.Piano inv. forn '!$D$116:$AB$153,3,FALSE)</f>
        <v>0</v>
      </c>
      <c r="H102" s="1329"/>
      <c r="I102" s="558"/>
      <c r="J102" s="1326" t="s">
        <v>343</v>
      </c>
      <c r="K102" s="1327"/>
      <c r="L102" s="1328">
        <f>VLOOKUP(B102,'EXTRAUrbano.Piano inv. forn '!$D$116:$AB$153,4,N104)</f>
        <v>0</v>
      </c>
      <c r="M102" s="1329"/>
      <c r="O102" s="194" t="s">
        <v>344</v>
      </c>
      <c r="P102" s="506"/>
      <c r="R102" s="568" t="s">
        <v>345</v>
      </c>
      <c r="S102" s="1317"/>
      <c r="T102" s="1318"/>
      <c r="U102" s="569"/>
    </row>
    <row r="103" spans="1:21" ht="15.75" thickBot="1" x14ac:dyDescent="0.3">
      <c r="A103" s="570"/>
      <c r="B103" s="571"/>
      <c r="C103" s="571"/>
      <c r="E103" s="572"/>
      <c r="F103" s="572"/>
      <c r="G103" s="573"/>
      <c r="H103" s="573"/>
      <c r="I103" s="558"/>
      <c r="J103" s="572"/>
      <c r="K103" s="572"/>
      <c r="L103" s="573"/>
      <c r="M103" s="573"/>
      <c r="O103" s="132"/>
      <c r="R103" s="132"/>
      <c r="S103" s="574"/>
      <c r="U103" s="575"/>
    </row>
    <row r="104" spans="1:21" ht="38.25" customHeight="1" thickBot="1" x14ac:dyDescent="0.3">
      <c r="A104" s="1277" t="s">
        <v>346</v>
      </c>
      <c r="B104" s="1278"/>
      <c r="C104" s="1278"/>
      <c r="D104" s="1287"/>
      <c r="E104" s="1319">
        <f>VLOOKUP(B102,'EXTRAUrbano.Piano inv. forn '!$D$116:$AB$153,17,FALSE)</f>
        <v>0</v>
      </c>
      <c r="F104" s="1320"/>
      <c r="G104" s="1320"/>
      <c r="H104" s="1321"/>
      <c r="I104" s="558"/>
      <c r="J104" s="1322" t="s">
        <v>60</v>
      </c>
      <c r="K104" s="1323"/>
      <c r="L104" s="1319">
        <f>VLOOKUP(B102,'EXTRAUrbano.Piano inv. forn '!$D$116:$AB$153,19,FALSE)</f>
        <v>0</v>
      </c>
      <c r="M104" s="1321"/>
      <c r="N104" s="576"/>
      <c r="O104" s="568" t="s">
        <v>347</v>
      </c>
      <c r="P104" s="577">
        <f>L104+E104</f>
        <v>0</v>
      </c>
      <c r="R104" s="568" t="s">
        <v>348</v>
      </c>
      <c r="S104" s="1317"/>
      <c r="T104" s="1318"/>
      <c r="U104" s="575"/>
    </row>
    <row r="105" spans="1:21" ht="15.75" thickBot="1" x14ac:dyDescent="0.3">
      <c r="A105" s="152"/>
      <c r="B105" s="153"/>
      <c r="C105" s="153"/>
      <c r="D105" s="153"/>
      <c r="E105" s="564"/>
      <c r="F105" s="564"/>
      <c r="G105" s="564"/>
      <c r="H105" s="564"/>
      <c r="I105" s="558"/>
      <c r="J105" s="572"/>
      <c r="K105" s="572"/>
      <c r="L105" s="564"/>
      <c r="M105" s="564"/>
      <c r="N105" s="576"/>
      <c r="O105" s="132"/>
      <c r="P105" s="576"/>
      <c r="R105" s="132"/>
      <c r="S105" s="571"/>
      <c r="T105" s="571"/>
      <c r="U105" s="569"/>
    </row>
    <row r="106" spans="1:21" ht="60" x14ac:dyDescent="0.25">
      <c r="A106" s="1279" t="s">
        <v>349</v>
      </c>
      <c r="B106" s="1281" t="s">
        <v>350</v>
      </c>
      <c r="C106" s="1281" t="s">
        <v>351</v>
      </c>
      <c r="D106" s="186" t="s">
        <v>352</v>
      </c>
      <c r="E106" s="187" t="s">
        <v>353</v>
      </c>
      <c r="F106" s="186" t="s">
        <v>354</v>
      </c>
      <c r="G106" s="186" t="s">
        <v>355</v>
      </c>
      <c r="H106" s="188" t="s">
        <v>312</v>
      </c>
      <c r="I106" s="188" t="s">
        <v>356</v>
      </c>
      <c r="J106" s="188" t="s">
        <v>357</v>
      </c>
      <c r="K106" s="188" t="s">
        <v>358</v>
      </c>
      <c r="L106" s="188" t="s">
        <v>359</v>
      </c>
      <c r="M106" s="188" t="s">
        <v>360</v>
      </c>
      <c r="N106" s="188" t="s">
        <v>361</v>
      </c>
      <c r="O106" s="188" t="s">
        <v>362</v>
      </c>
      <c r="P106" s="188" t="s">
        <v>363</v>
      </c>
      <c r="Q106" s="188" t="s">
        <v>364</v>
      </c>
      <c r="R106" s="188" t="s">
        <v>365</v>
      </c>
      <c r="S106" s="188" t="s">
        <v>366</v>
      </c>
      <c r="T106" s="1288" t="s">
        <v>367</v>
      </c>
      <c r="U106" s="508"/>
    </row>
    <row r="107" spans="1:21" ht="24.75" thickBot="1" x14ac:dyDescent="0.3">
      <c r="A107" s="1280"/>
      <c r="B107" s="1282"/>
      <c r="C107" s="1282"/>
      <c r="D107" s="189" t="s">
        <v>368</v>
      </c>
      <c r="E107" s="189" t="s">
        <v>381</v>
      </c>
      <c r="F107" s="189" t="s">
        <v>370</v>
      </c>
      <c r="G107" s="189" t="s">
        <v>370</v>
      </c>
      <c r="H107" s="189" t="s">
        <v>395</v>
      </c>
      <c r="I107" s="189" t="s">
        <v>401</v>
      </c>
      <c r="J107" s="189" t="s">
        <v>371</v>
      </c>
      <c r="K107" s="189" t="s">
        <v>372</v>
      </c>
      <c r="L107" s="189" t="s">
        <v>373</v>
      </c>
      <c r="M107" s="189" t="s">
        <v>372</v>
      </c>
      <c r="N107" s="189" t="s">
        <v>374</v>
      </c>
      <c r="O107" s="189" t="s">
        <v>341</v>
      </c>
      <c r="P107" s="189" t="s">
        <v>375</v>
      </c>
      <c r="Q107" s="189" t="s">
        <v>376</v>
      </c>
      <c r="R107" s="189" t="s">
        <v>377</v>
      </c>
      <c r="S107" s="189" t="s">
        <v>377</v>
      </c>
      <c r="T107" s="1289"/>
      <c r="U107" s="508"/>
    </row>
    <row r="108" spans="1:21" x14ac:dyDescent="0.25">
      <c r="A108" s="1315" t="str">
        <f>B102</f>
        <v>EXTRA-urb.d.1</v>
      </c>
      <c r="B108" s="578">
        <v>1</v>
      </c>
      <c r="C108" s="248"/>
      <c r="D108" s="579"/>
      <c r="E108" s="579"/>
      <c r="F108" s="248"/>
      <c r="G108" s="580"/>
      <c r="H108" s="135"/>
      <c r="I108" s="581"/>
      <c r="J108" s="582"/>
      <c r="K108" s="583"/>
      <c r="L108" s="581"/>
      <c r="M108" s="583"/>
      <c r="N108" s="584"/>
      <c r="O108" s="584"/>
      <c r="P108" s="581"/>
      <c r="Q108" s="581"/>
      <c r="R108" s="581"/>
      <c r="S108" s="581"/>
      <c r="T108" s="585"/>
      <c r="U108" s="569"/>
    </row>
    <row r="109" spans="1:21" x14ac:dyDescent="0.25">
      <c r="A109" s="1315"/>
      <c r="B109" s="586">
        <v>2</v>
      </c>
      <c r="C109" s="206"/>
      <c r="D109" s="587"/>
      <c r="E109" s="587"/>
      <c r="F109" s="206"/>
      <c r="G109" s="588"/>
      <c r="H109" s="206"/>
      <c r="I109" s="589"/>
      <c r="J109" s="590"/>
      <c r="K109" s="591"/>
      <c r="L109" s="589"/>
      <c r="M109" s="591"/>
      <c r="N109" s="592"/>
      <c r="O109" s="592"/>
      <c r="P109" s="589"/>
      <c r="Q109" s="589" t="s">
        <v>378</v>
      </c>
      <c r="R109" s="589"/>
      <c r="S109" s="589"/>
      <c r="T109" s="593"/>
      <c r="U109" s="569"/>
    </row>
    <row r="110" spans="1:21" x14ac:dyDescent="0.25">
      <c r="A110" s="1315"/>
      <c r="B110" s="586">
        <v>3</v>
      </c>
      <c r="C110" s="206"/>
      <c r="D110" s="587"/>
      <c r="E110" s="587"/>
      <c r="F110" s="206"/>
      <c r="G110" s="588"/>
      <c r="H110" s="206"/>
      <c r="I110" s="589"/>
      <c r="J110" s="590"/>
      <c r="K110" s="591"/>
      <c r="L110" s="589"/>
      <c r="M110" s="591"/>
      <c r="N110" s="592"/>
      <c r="O110" s="592"/>
      <c r="P110" s="589"/>
      <c r="Q110" s="589"/>
      <c r="R110" s="589"/>
      <c r="S110" s="589"/>
      <c r="T110" s="593"/>
      <c r="U110" s="569"/>
    </row>
    <row r="111" spans="1:21" x14ac:dyDescent="0.25">
      <c r="A111" s="1315"/>
      <c r="B111" s="586">
        <v>4</v>
      </c>
      <c r="C111" s="206"/>
      <c r="D111" s="587"/>
      <c r="E111" s="587"/>
      <c r="F111" s="206"/>
      <c r="G111" s="588"/>
      <c r="H111" s="206"/>
      <c r="I111" s="589"/>
      <c r="J111" s="590"/>
      <c r="K111" s="591"/>
      <c r="L111" s="589"/>
      <c r="M111" s="591"/>
      <c r="N111" s="592"/>
      <c r="O111" s="592"/>
      <c r="P111" s="589"/>
      <c r="Q111" s="589"/>
      <c r="R111" s="589"/>
      <c r="S111" s="589"/>
      <c r="T111" s="593"/>
      <c r="U111" s="569"/>
    </row>
    <row r="112" spans="1:21" x14ac:dyDescent="0.25">
      <c r="A112" s="1315"/>
      <c r="B112" s="586">
        <v>5</v>
      </c>
      <c r="C112" s="206"/>
      <c r="D112" s="587"/>
      <c r="E112" s="587"/>
      <c r="F112" s="206"/>
      <c r="G112" s="588"/>
      <c r="H112" s="206"/>
      <c r="I112" s="589"/>
      <c r="J112" s="590"/>
      <c r="K112" s="591"/>
      <c r="L112" s="589"/>
      <c r="M112" s="591"/>
      <c r="N112" s="592"/>
      <c r="O112" s="592"/>
      <c r="P112" s="589"/>
      <c r="Q112" s="589"/>
      <c r="R112" s="589"/>
      <c r="S112" s="589"/>
      <c r="T112" s="593"/>
      <c r="U112" s="569"/>
    </row>
    <row r="113" spans="1:21" x14ac:dyDescent="0.25">
      <c r="A113" s="1315"/>
      <c r="B113" s="586">
        <v>6</v>
      </c>
      <c r="C113" s="206"/>
      <c r="D113" s="587"/>
      <c r="E113" s="587"/>
      <c r="F113" s="206"/>
      <c r="G113" s="588"/>
      <c r="H113" s="206"/>
      <c r="I113" s="589"/>
      <c r="J113" s="590"/>
      <c r="K113" s="591"/>
      <c r="L113" s="589"/>
      <c r="M113" s="591"/>
      <c r="N113" s="592"/>
      <c r="O113" s="592"/>
      <c r="P113" s="589"/>
      <c r="Q113" s="589"/>
      <c r="R113" s="589"/>
      <c r="S113" s="589"/>
      <c r="T113" s="593"/>
      <c r="U113" s="569"/>
    </row>
    <row r="114" spans="1:21" x14ac:dyDescent="0.25">
      <c r="A114" s="1315"/>
      <c r="B114" s="586">
        <v>7</v>
      </c>
      <c r="C114" s="206"/>
      <c r="D114" s="587"/>
      <c r="E114" s="587"/>
      <c r="F114" s="206"/>
      <c r="G114" s="588"/>
      <c r="H114" s="206"/>
      <c r="I114" s="589"/>
      <c r="J114" s="590"/>
      <c r="K114" s="591"/>
      <c r="L114" s="589"/>
      <c r="M114" s="591"/>
      <c r="N114" s="592"/>
      <c r="O114" s="592"/>
      <c r="P114" s="589"/>
      <c r="Q114" s="589"/>
      <c r="R114" s="589"/>
      <c r="S114" s="589"/>
      <c r="T114" s="593"/>
      <c r="U114" s="569"/>
    </row>
    <row r="115" spans="1:21" x14ac:dyDescent="0.25">
      <c r="A115" s="1315"/>
      <c r="B115" s="586">
        <v>8</v>
      </c>
      <c r="C115" s="206"/>
      <c r="D115" s="587"/>
      <c r="E115" s="587"/>
      <c r="F115" s="206"/>
      <c r="G115" s="588"/>
      <c r="H115" s="206"/>
      <c r="I115" s="589"/>
      <c r="J115" s="590"/>
      <c r="K115" s="591"/>
      <c r="L115" s="589"/>
      <c r="M115" s="591"/>
      <c r="N115" s="592"/>
      <c r="O115" s="592"/>
      <c r="P115" s="589"/>
      <c r="Q115" s="589"/>
      <c r="R115" s="589"/>
      <c r="S115" s="589"/>
      <c r="T115" s="593"/>
      <c r="U115" s="569"/>
    </row>
    <row r="116" spans="1:21" x14ac:dyDescent="0.25">
      <c r="A116" s="1315"/>
      <c r="B116" s="586">
        <v>9</v>
      </c>
      <c r="C116" s="206"/>
      <c r="D116" s="587"/>
      <c r="E116" s="587"/>
      <c r="F116" s="206"/>
      <c r="G116" s="588"/>
      <c r="H116" s="206"/>
      <c r="I116" s="589"/>
      <c r="J116" s="590"/>
      <c r="K116" s="591"/>
      <c r="L116" s="589"/>
      <c r="M116" s="591"/>
      <c r="N116" s="592"/>
      <c r="O116" s="592"/>
      <c r="P116" s="589"/>
      <c r="Q116" s="589"/>
      <c r="R116" s="589"/>
      <c r="S116" s="589"/>
      <c r="T116" s="593"/>
      <c r="U116" s="569"/>
    </row>
    <row r="117" spans="1:21" ht="15.75" thickBot="1" x14ac:dyDescent="0.3">
      <c r="A117" s="1316"/>
      <c r="B117" s="594">
        <v>10</v>
      </c>
      <c r="C117" s="595"/>
      <c r="D117" s="596"/>
      <c r="E117" s="596"/>
      <c r="F117" s="595"/>
      <c r="G117" s="597"/>
      <c r="H117" s="595"/>
      <c r="I117" s="598"/>
      <c r="J117" s="599"/>
      <c r="K117" s="600"/>
      <c r="L117" s="598"/>
      <c r="M117" s="600"/>
      <c r="N117" s="601"/>
      <c r="O117" s="601"/>
      <c r="P117" s="598"/>
      <c r="Q117" s="598"/>
      <c r="R117" s="598"/>
      <c r="S117" s="598"/>
      <c r="T117" s="602"/>
      <c r="U117" s="569"/>
    </row>
    <row r="118" spans="1:21" s="115" customFormat="1" ht="24.6" customHeight="1" thickBot="1" x14ac:dyDescent="0.3">
      <c r="A118" s="654"/>
      <c r="B118" s="500"/>
      <c r="C118" s="655"/>
      <c r="D118" s="656"/>
      <c r="E118" s="484" t="s">
        <v>379</v>
      </c>
      <c r="F118" s="485">
        <f>COUNTA(F108:F117)</f>
        <v>0</v>
      </c>
      <c r="G118" s="486">
        <f>COUNTA(G108:G117)</f>
        <v>0</v>
      </c>
      <c r="H118" s="655"/>
      <c r="I118" s="501"/>
      <c r="J118" s="657"/>
      <c r="K118" s="658"/>
      <c r="L118" s="1096" t="s">
        <v>655</v>
      </c>
      <c r="M118" s="1097"/>
      <c r="N118" s="659">
        <f>SUM(N108:N117)</f>
        <v>0</v>
      </c>
      <c r="O118" s="660">
        <f>SUM(O108:O117)</f>
        <v>0</v>
      </c>
      <c r="P118" s="501"/>
      <c r="R118" s="128"/>
      <c r="S118" s="132"/>
      <c r="T118" s="603"/>
      <c r="U118" s="527"/>
    </row>
    <row r="119" spans="1:21" s="115" customFormat="1" ht="24.6" customHeight="1" x14ac:dyDescent="0.25">
      <c r="A119" s="149"/>
      <c r="B119" s="128"/>
      <c r="C119" s="128"/>
      <c r="D119" s="128"/>
      <c r="F119" s="500"/>
      <c r="H119" s="524"/>
      <c r="I119" s="524"/>
      <c r="J119" s="525"/>
      <c r="K119" s="524"/>
      <c r="L119" s="1098" t="s">
        <v>656</v>
      </c>
      <c r="M119" s="1099"/>
      <c r="N119" s="661">
        <f>SUMIF(M108:M117,"&lt;=31/12/2025",N108:N117)</f>
        <v>0</v>
      </c>
      <c r="O119" s="662">
        <f>SUMIF(M108:M117,"&lt;=31/12/2025",O108:O117)</f>
        <v>0</v>
      </c>
      <c r="P119" s="128"/>
      <c r="R119" s="128"/>
      <c r="S119" s="132"/>
      <c r="T119" s="603"/>
      <c r="U119" s="527"/>
    </row>
    <row r="120" spans="1:21" s="115" customFormat="1" ht="24.6" customHeight="1" thickBot="1" x14ac:dyDescent="0.3">
      <c r="A120" s="149"/>
      <c r="B120" s="500"/>
      <c r="F120" s="500"/>
      <c r="I120" s="500"/>
      <c r="J120" s="500"/>
      <c r="L120" s="1100" t="s">
        <v>659</v>
      </c>
      <c r="M120" s="1101"/>
      <c r="N120" s="663">
        <f>SUMIF(M108:M117,"&gt;31/12/2025",N108:N117)</f>
        <v>0</v>
      </c>
      <c r="O120" s="664">
        <f>SUMIF(M108:M117,"&gt;31/12/2025",O108:O117)</f>
        <v>0</v>
      </c>
      <c r="R120" s="128"/>
      <c r="S120" s="132"/>
      <c r="T120" s="603"/>
      <c r="U120" s="527"/>
    </row>
    <row r="121" spans="1:21" ht="15.75" thickBot="1" x14ac:dyDescent="0.3">
      <c r="A121" s="604"/>
      <c r="B121" s="605"/>
      <c r="C121" s="606"/>
      <c r="D121" s="606"/>
      <c r="E121" s="606"/>
      <c r="F121" s="605"/>
      <c r="G121" s="606"/>
      <c r="H121" s="606"/>
      <c r="I121" s="605"/>
      <c r="J121" s="605"/>
      <c r="K121" s="606"/>
      <c r="L121" s="606"/>
      <c r="M121" s="606"/>
      <c r="N121" s="606"/>
      <c r="O121" s="606"/>
      <c r="P121" s="606"/>
      <c r="Q121" s="606"/>
      <c r="R121" s="606"/>
      <c r="S121" s="607"/>
      <c r="T121" s="606"/>
      <c r="U121" s="608"/>
    </row>
    <row r="122" spans="1:21" ht="15.75" thickBot="1" x14ac:dyDescent="0.3">
      <c r="A122" s="565"/>
      <c r="B122" s="535"/>
      <c r="C122" s="566"/>
      <c r="D122" s="566"/>
      <c r="E122" s="566"/>
      <c r="F122" s="535"/>
      <c r="G122" s="566"/>
      <c r="H122" s="566"/>
      <c r="I122" s="535"/>
      <c r="J122" s="535"/>
      <c r="K122" s="566"/>
      <c r="L122" s="566"/>
      <c r="M122" s="566"/>
      <c r="N122" s="566"/>
      <c r="O122" s="566"/>
      <c r="P122" s="566"/>
      <c r="Q122" s="566"/>
      <c r="R122" s="566"/>
      <c r="S122" s="566"/>
      <c r="T122" s="566"/>
      <c r="U122" s="567"/>
    </row>
    <row r="123" spans="1:21" ht="28.5" thickBot="1" x14ac:dyDescent="0.3">
      <c r="A123" s="194" t="s">
        <v>9</v>
      </c>
      <c r="B123" s="1324" t="s">
        <v>180</v>
      </c>
      <c r="C123" s="1325"/>
      <c r="E123" s="1326" t="s">
        <v>342</v>
      </c>
      <c r="F123" s="1327"/>
      <c r="G123" s="1328">
        <f>VLOOKUP(B123,'EXTRAUrbano.Piano inv. forn '!$D$116:$AB$153,3,FALSE)</f>
        <v>0</v>
      </c>
      <c r="H123" s="1329"/>
      <c r="I123" s="558"/>
      <c r="J123" s="1326" t="s">
        <v>343</v>
      </c>
      <c r="K123" s="1327"/>
      <c r="L123" s="1328">
        <f>VLOOKUP(B123,'EXTRAUrbano.Piano inv. forn '!$D$116:$AB$153,4,N125)</f>
        <v>0</v>
      </c>
      <c r="M123" s="1329"/>
      <c r="O123" s="194" t="s">
        <v>344</v>
      </c>
      <c r="P123" s="506"/>
      <c r="R123" s="568" t="s">
        <v>345</v>
      </c>
      <c r="S123" s="1317"/>
      <c r="T123" s="1318"/>
      <c r="U123" s="569"/>
    </row>
    <row r="124" spans="1:21" ht="15.75" thickBot="1" x14ac:dyDescent="0.3">
      <c r="A124" s="570"/>
      <c r="B124" s="571"/>
      <c r="C124" s="571"/>
      <c r="E124" s="572"/>
      <c r="F124" s="572"/>
      <c r="G124" s="573"/>
      <c r="H124" s="573"/>
      <c r="I124" s="558"/>
      <c r="J124" s="572"/>
      <c r="K124" s="572"/>
      <c r="L124" s="573"/>
      <c r="M124" s="573"/>
      <c r="O124" s="132"/>
      <c r="R124" s="132"/>
      <c r="S124" s="574"/>
      <c r="U124" s="575"/>
    </row>
    <row r="125" spans="1:21" ht="30.75" customHeight="1" thickBot="1" x14ac:dyDescent="0.3">
      <c r="A125" s="1277" t="s">
        <v>346</v>
      </c>
      <c r="B125" s="1278"/>
      <c r="C125" s="1278"/>
      <c r="D125" s="1287"/>
      <c r="E125" s="1319">
        <f>VLOOKUP(B123,'EXTRAUrbano.Piano inv. forn '!$D$116:$AB$153,17,FALSE)</f>
        <v>0</v>
      </c>
      <c r="F125" s="1320"/>
      <c r="G125" s="1320"/>
      <c r="H125" s="1321"/>
      <c r="I125" s="558"/>
      <c r="J125" s="1322" t="s">
        <v>60</v>
      </c>
      <c r="K125" s="1323"/>
      <c r="L125" s="1319">
        <f>VLOOKUP(B123,'EXTRAUrbano.Piano inv. forn '!$D$116:$AB$153,19,FALSE)</f>
        <v>0</v>
      </c>
      <c r="M125" s="1321"/>
      <c r="N125" s="576"/>
      <c r="O125" s="568" t="s">
        <v>347</v>
      </c>
      <c r="P125" s="577">
        <f>L125+E125</f>
        <v>0</v>
      </c>
      <c r="R125" s="568" t="s">
        <v>348</v>
      </c>
      <c r="S125" s="1317"/>
      <c r="T125" s="1318"/>
      <c r="U125" s="575"/>
    </row>
    <row r="126" spans="1:21" ht="15.75" thickBot="1" x14ac:dyDescent="0.3">
      <c r="A126" s="152"/>
      <c r="B126" s="153"/>
      <c r="C126" s="153"/>
      <c r="D126" s="153"/>
      <c r="E126" s="564"/>
      <c r="F126" s="564"/>
      <c r="G126" s="564"/>
      <c r="H126" s="564"/>
      <c r="I126" s="558"/>
      <c r="J126" s="572"/>
      <c r="K126" s="572"/>
      <c r="L126" s="564"/>
      <c r="M126" s="564"/>
      <c r="N126" s="576"/>
      <c r="O126" s="132"/>
      <c r="P126" s="576"/>
      <c r="R126" s="132"/>
      <c r="S126" s="571"/>
      <c r="T126" s="571"/>
      <c r="U126" s="569"/>
    </row>
    <row r="127" spans="1:21" ht="60" x14ac:dyDescent="0.25">
      <c r="A127" s="1279" t="s">
        <v>349</v>
      </c>
      <c r="B127" s="1281" t="s">
        <v>350</v>
      </c>
      <c r="C127" s="1281" t="s">
        <v>351</v>
      </c>
      <c r="D127" s="186" t="s">
        <v>352</v>
      </c>
      <c r="E127" s="187" t="s">
        <v>353</v>
      </c>
      <c r="F127" s="186" t="s">
        <v>354</v>
      </c>
      <c r="G127" s="186" t="s">
        <v>355</v>
      </c>
      <c r="H127" s="188" t="s">
        <v>312</v>
      </c>
      <c r="I127" s="188" t="s">
        <v>356</v>
      </c>
      <c r="J127" s="188" t="s">
        <v>357</v>
      </c>
      <c r="K127" s="188" t="s">
        <v>358</v>
      </c>
      <c r="L127" s="188" t="s">
        <v>359</v>
      </c>
      <c r="M127" s="188" t="s">
        <v>360</v>
      </c>
      <c r="N127" s="188" t="s">
        <v>361</v>
      </c>
      <c r="O127" s="188" t="s">
        <v>362</v>
      </c>
      <c r="P127" s="188" t="s">
        <v>363</v>
      </c>
      <c r="Q127" s="188" t="s">
        <v>364</v>
      </c>
      <c r="R127" s="188" t="s">
        <v>365</v>
      </c>
      <c r="S127" s="188" t="s">
        <v>366</v>
      </c>
      <c r="T127" s="1288" t="s">
        <v>367</v>
      </c>
      <c r="U127" s="508"/>
    </row>
    <row r="128" spans="1:21" ht="24.75" thickBot="1" x14ac:dyDescent="0.3">
      <c r="A128" s="1280"/>
      <c r="B128" s="1282"/>
      <c r="C128" s="1282"/>
      <c r="D128" s="189" t="s">
        <v>368</v>
      </c>
      <c r="E128" s="189" t="s">
        <v>381</v>
      </c>
      <c r="F128" s="189" t="s">
        <v>370</v>
      </c>
      <c r="G128" s="189" t="s">
        <v>370</v>
      </c>
      <c r="H128" s="189" t="s">
        <v>395</v>
      </c>
      <c r="I128" s="189" t="s">
        <v>401</v>
      </c>
      <c r="J128" s="189" t="s">
        <v>371</v>
      </c>
      <c r="K128" s="189" t="s">
        <v>372</v>
      </c>
      <c r="L128" s="189" t="s">
        <v>373</v>
      </c>
      <c r="M128" s="189" t="s">
        <v>372</v>
      </c>
      <c r="N128" s="189" t="s">
        <v>374</v>
      </c>
      <c r="O128" s="189" t="s">
        <v>341</v>
      </c>
      <c r="P128" s="189" t="s">
        <v>375</v>
      </c>
      <c r="Q128" s="189" t="s">
        <v>376</v>
      </c>
      <c r="R128" s="189" t="s">
        <v>377</v>
      </c>
      <c r="S128" s="189" t="s">
        <v>377</v>
      </c>
      <c r="T128" s="1289"/>
      <c r="U128" s="508"/>
    </row>
    <row r="129" spans="1:21" x14ac:dyDescent="0.25">
      <c r="A129" s="1315" t="str">
        <f>B123</f>
        <v>EXTRA-urb.d.1</v>
      </c>
      <c r="B129" s="578">
        <v>1</v>
      </c>
      <c r="C129" s="248"/>
      <c r="D129" s="579"/>
      <c r="E129" s="579"/>
      <c r="F129" s="248"/>
      <c r="G129" s="580"/>
      <c r="H129" s="135"/>
      <c r="I129" s="581"/>
      <c r="J129" s="582"/>
      <c r="K129" s="583"/>
      <c r="L129" s="581"/>
      <c r="M129" s="583"/>
      <c r="N129" s="584"/>
      <c r="O129" s="584"/>
      <c r="P129" s="581"/>
      <c r="Q129" s="581"/>
      <c r="R129" s="581"/>
      <c r="S129" s="581"/>
      <c r="T129" s="585"/>
      <c r="U129" s="569"/>
    </row>
    <row r="130" spans="1:21" x14ac:dyDescent="0.25">
      <c r="A130" s="1315"/>
      <c r="B130" s="586">
        <v>2</v>
      </c>
      <c r="C130" s="206"/>
      <c r="D130" s="587"/>
      <c r="E130" s="587"/>
      <c r="F130" s="206"/>
      <c r="G130" s="588"/>
      <c r="H130" s="206"/>
      <c r="I130" s="589"/>
      <c r="J130" s="590"/>
      <c r="K130" s="591"/>
      <c r="L130" s="589"/>
      <c r="M130" s="591"/>
      <c r="N130" s="592"/>
      <c r="O130" s="592"/>
      <c r="P130" s="589"/>
      <c r="Q130" s="589" t="s">
        <v>378</v>
      </c>
      <c r="R130" s="589"/>
      <c r="S130" s="589"/>
      <c r="T130" s="593"/>
      <c r="U130" s="569"/>
    </row>
    <row r="131" spans="1:21" x14ac:dyDescent="0.25">
      <c r="A131" s="1315"/>
      <c r="B131" s="586">
        <v>3</v>
      </c>
      <c r="C131" s="206"/>
      <c r="D131" s="587"/>
      <c r="E131" s="587"/>
      <c r="F131" s="206"/>
      <c r="G131" s="588"/>
      <c r="H131" s="206"/>
      <c r="I131" s="589"/>
      <c r="J131" s="590"/>
      <c r="K131" s="591"/>
      <c r="L131" s="589"/>
      <c r="M131" s="591"/>
      <c r="N131" s="592"/>
      <c r="O131" s="592"/>
      <c r="P131" s="589"/>
      <c r="Q131" s="589"/>
      <c r="R131" s="589"/>
      <c r="S131" s="589"/>
      <c r="T131" s="593"/>
      <c r="U131" s="569"/>
    </row>
    <row r="132" spans="1:21" x14ac:dyDescent="0.25">
      <c r="A132" s="1315"/>
      <c r="B132" s="586">
        <v>4</v>
      </c>
      <c r="C132" s="206"/>
      <c r="D132" s="587"/>
      <c r="E132" s="587"/>
      <c r="F132" s="206"/>
      <c r="G132" s="588"/>
      <c r="H132" s="206"/>
      <c r="I132" s="589"/>
      <c r="J132" s="590"/>
      <c r="K132" s="591"/>
      <c r="L132" s="589"/>
      <c r="M132" s="591"/>
      <c r="N132" s="592"/>
      <c r="O132" s="592"/>
      <c r="P132" s="589"/>
      <c r="Q132" s="589"/>
      <c r="R132" s="589"/>
      <c r="S132" s="589"/>
      <c r="T132" s="593"/>
      <c r="U132" s="569"/>
    </row>
    <row r="133" spans="1:21" x14ac:dyDescent="0.25">
      <c r="A133" s="1315"/>
      <c r="B133" s="586">
        <v>5</v>
      </c>
      <c r="C133" s="206"/>
      <c r="D133" s="587"/>
      <c r="E133" s="587"/>
      <c r="F133" s="206"/>
      <c r="G133" s="588"/>
      <c r="H133" s="206"/>
      <c r="I133" s="589"/>
      <c r="J133" s="590"/>
      <c r="K133" s="591"/>
      <c r="L133" s="589"/>
      <c r="M133" s="591"/>
      <c r="N133" s="592"/>
      <c r="O133" s="592"/>
      <c r="P133" s="589"/>
      <c r="Q133" s="589"/>
      <c r="R133" s="589"/>
      <c r="S133" s="589"/>
      <c r="T133" s="593"/>
      <c r="U133" s="569"/>
    </row>
    <row r="134" spans="1:21" x14ac:dyDescent="0.25">
      <c r="A134" s="1315"/>
      <c r="B134" s="586">
        <v>6</v>
      </c>
      <c r="C134" s="206"/>
      <c r="D134" s="587"/>
      <c r="E134" s="587"/>
      <c r="F134" s="206"/>
      <c r="G134" s="588"/>
      <c r="H134" s="206"/>
      <c r="I134" s="589"/>
      <c r="J134" s="590"/>
      <c r="K134" s="591"/>
      <c r="L134" s="589"/>
      <c r="M134" s="591"/>
      <c r="N134" s="592"/>
      <c r="O134" s="592"/>
      <c r="P134" s="589"/>
      <c r="Q134" s="589"/>
      <c r="R134" s="589"/>
      <c r="S134" s="589"/>
      <c r="T134" s="593"/>
      <c r="U134" s="569"/>
    </row>
    <row r="135" spans="1:21" x14ac:dyDescent="0.25">
      <c r="A135" s="1315"/>
      <c r="B135" s="586">
        <v>7</v>
      </c>
      <c r="C135" s="206"/>
      <c r="D135" s="587"/>
      <c r="E135" s="587"/>
      <c r="F135" s="206"/>
      <c r="G135" s="588"/>
      <c r="H135" s="206"/>
      <c r="I135" s="589"/>
      <c r="J135" s="590"/>
      <c r="K135" s="591"/>
      <c r="L135" s="589"/>
      <c r="M135" s="591"/>
      <c r="N135" s="592"/>
      <c r="O135" s="592"/>
      <c r="P135" s="589"/>
      <c r="Q135" s="589"/>
      <c r="R135" s="589"/>
      <c r="S135" s="589"/>
      <c r="T135" s="593"/>
      <c r="U135" s="569"/>
    </row>
    <row r="136" spans="1:21" x14ac:dyDescent="0.25">
      <c r="A136" s="1315"/>
      <c r="B136" s="586">
        <v>8</v>
      </c>
      <c r="C136" s="206"/>
      <c r="D136" s="587"/>
      <c r="E136" s="587"/>
      <c r="F136" s="206"/>
      <c r="G136" s="588"/>
      <c r="H136" s="206"/>
      <c r="I136" s="589"/>
      <c r="J136" s="590"/>
      <c r="K136" s="591"/>
      <c r="L136" s="589"/>
      <c r="M136" s="591"/>
      <c r="N136" s="592"/>
      <c r="O136" s="592"/>
      <c r="P136" s="589"/>
      <c r="Q136" s="589"/>
      <c r="R136" s="589"/>
      <c r="S136" s="589"/>
      <c r="T136" s="593"/>
      <c r="U136" s="569"/>
    </row>
    <row r="137" spans="1:21" x14ac:dyDescent="0.25">
      <c r="A137" s="1315"/>
      <c r="B137" s="586">
        <v>9</v>
      </c>
      <c r="C137" s="206"/>
      <c r="D137" s="587"/>
      <c r="E137" s="587"/>
      <c r="F137" s="206"/>
      <c r="G137" s="588"/>
      <c r="H137" s="206"/>
      <c r="I137" s="589"/>
      <c r="J137" s="590"/>
      <c r="K137" s="591"/>
      <c r="L137" s="589"/>
      <c r="M137" s="591"/>
      <c r="N137" s="592"/>
      <c r="O137" s="592"/>
      <c r="P137" s="589"/>
      <c r="Q137" s="589"/>
      <c r="R137" s="589"/>
      <c r="S137" s="589"/>
      <c r="T137" s="593"/>
      <c r="U137" s="569"/>
    </row>
    <row r="138" spans="1:21" ht="15.75" thickBot="1" x14ac:dyDescent="0.3">
      <c r="A138" s="1316"/>
      <c r="B138" s="594">
        <v>10</v>
      </c>
      <c r="C138" s="595"/>
      <c r="D138" s="596"/>
      <c r="E138" s="596"/>
      <c r="F138" s="595"/>
      <c r="G138" s="597"/>
      <c r="H138" s="595"/>
      <c r="I138" s="598"/>
      <c r="J138" s="599"/>
      <c r="K138" s="600"/>
      <c r="L138" s="598"/>
      <c r="M138" s="600"/>
      <c r="N138" s="601"/>
      <c r="O138" s="601"/>
      <c r="P138" s="598"/>
      <c r="Q138" s="598"/>
      <c r="R138" s="598"/>
      <c r="S138" s="598"/>
      <c r="T138" s="602"/>
      <c r="U138" s="569"/>
    </row>
    <row r="139" spans="1:21" s="115" customFormat="1" ht="24.6" customHeight="1" thickBot="1" x14ac:dyDescent="0.3">
      <c r="A139" s="654"/>
      <c r="B139" s="500"/>
      <c r="C139" s="655"/>
      <c r="D139" s="656"/>
      <c r="E139" s="484" t="s">
        <v>379</v>
      </c>
      <c r="F139" s="485">
        <f>COUNTA(F129:F138)</f>
        <v>0</v>
      </c>
      <c r="G139" s="486">
        <f>COUNTA(G129:G138)</f>
        <v>0</v>
      </c>
      <c r="H139" s="655"/>
      <c r="I139" s="501"/>
      <c r="J139" s="657"/>
      <c r="K139" s="658"/>
      <c r="L139" s="1096" t="s">
        <v>655</v>
      </c>
      <c r="M139" s="1097"/>
      <c r="N139" s="659">
        <f>SUM(N129:N138)</f>
        <v>0</v>
      </c>
      <c r="O139" s="660">
        <f>SUM(O129:O138)</f>
        <v>0</v>
      </c>
      <c r="P139" s="501"/>
      <c r="R139" s="128"/>
      <c r="S139" s="132"/>
      <c r="T139" s="603"/>
      <c r="U139" s="527"/>
    </row>
    <row r="140" spans="1:21" s="115" customFormat="1" ht="24.6" customHeight="1" x14ac:dyDescent="0.25">
      <c r="A140" s="149"/>
      <c r="B140" s="128"/>
      <c r="C140" s="128"/>
      <c r="D140" s="128"/>
      <c r="F140" s="500"/>
      <c r="H140" s="524"/>
      <c r="I140" s="524"/>
      <c r="J140" s="525"/>
      <c r="K140" s="524"/>
      <c r="L140" s="1098" t="s">
        <v>656</v>
      </c>
      <c r="M140" s="1099"/>
      <c r="N140" s="661">
        <f>SUMIF(M129:M138,"&lt;=31/12/2025",N129:N138)</f>
        <v>0</v>
      </c>
      <c r="O140" s="662">
        <f>SUMIF(M129:M138,"&lt;=31/12/2025",O129:O138)</f>
        <v>0</v>
      </c>
      <c r="P140" s="128"/>
      <c r="R140" s="128"/>
      <c r="S140" s="132"/>
      <c r="T140" s="603"/>
      <c r="U140" s="527"/>
    </row>
    <row r="141" spans="1:21" s="115" customFormat="1" ht="24.6" customHeight="1" thickBot="1" x14ac:dyDescent="0.3">
      <c r="A141" s="149"/>
      <c r="B141" s="500"/>
      <c r="F141" s="500"/>
      <c r="I141" s="500"/>
      <c r="J141" s="500"/>
      <c r="L141" s="1100" t="s">
        <v>659</v>
      </c>
      <c r="M141" s="1101"/>
      <c r="N141" s="663">
        <f>SUMIF(M129:M138,"&gt;31/12/2025",N129:N138)</f>
        <v>0</v>
      </c>
      <c r="O141" s="664">
        <f>SUMIF(M129:M138,"&gt;31/12/2025",O129:O138)</f>
        <v>0</v>
      </c>
      <c r="R141" s="128"/>
      <c r="S141" s="132"/>
      <c r="T141" s="603"/>
      <c r="U141" s="527"/>
    </row>
    <row r="142" spans="1:21" ht="15.75" thickBot="1" x14ac:dyDescent="0.3">
      <c r="A142" s="604"/>
      <c r="B142" s="605"/>
      <c r="C142" s="606"/>
      <c r="D142" s="606"/>
      <c r="E142" s="606"/>
      <c r="F142" s="605"/>
      <c r="G142" s="606"/>
      <c r="H142" s="606"/>
      <c r="I142" s="605"/>
      <c r="J142" s="605"/>
      <c r="K142" s="606"/>
      <c r="L142" s="606"/>
      <c r="M142" s="606"/>
      <c r="N142" s="606"/>
      <c r="O142" s="606"/>
      <c r="P142" s="606"/>
      <c r="Q142" s="606"/>
      <c r="R142" s="606"/>
      <c r="S142" s="607"/>
      <c r="T142" s="606"/>
      <c r="U142" s="608"/>
    </row>
    <row r="143" spans="1:21" ht="15.75" thickBot="1" x14ac:dyDescent="0.3">
      <c r="A143" s="565"/>
      <c r="B143" s="535"/>
      <c r="C143" s="566"/>
      <c r="D143" s="566"/>
      <c r="E143" s="566"/>
      <c r="F143" s="535"/>
      <c r="G143" s="566"/>
      <c r="H143" s="566"/>
      <c r="I143" s="535"/>
      <c r="J143" s="535"/>
      <c r="K143" s="566"/>
      <c r="L143" s="566"/>
      <c r="M143" s="566"/>
      <c r="N143" s="566"/>
      <c r="O143" s="566"/>
      <c r="P143" s="566"/>
      <c r="Q143" s="566"/>
      <c r="R143" s="566"/>
      <c r="S143" s="566"/>
      <c r="T143" s="566"/>
      <c r="U143" s="567"/>
    </row>
    <row r="144" spans="1:21" ht="28.5" thickBot="1" x14ac:dyDescent="0.3">
      <c r="A144" s="194" t="s">
        <v>9</v>
      </c>
      <c r="B144" s="1324" t="s">
        <v>180</v>
      </c>
      <c r="C144" s="1325"/>
      <c r="E144" s="1326" t="s">
        <v>342</v>
      </c>
      <c r="F144" s="1327"/>
      <c r="G144" s="1328">
        <f>VLOOKUP(B144,'EXTRAUrbano.Piano inv. forn '!$D$116:$AB$153,3,FALSE)</f>
        <v>0</v>
      </c>
      <c r="H144" s="1329"/>
      <c r="I144" s="558"/>
      <c r="J144" s="1326" t="s">
        <v>343</v>
      </c>
      <c r="K144" s="1327"/>
      <c r="L144" s="1328">
        <f>VLOOKUP(B144,'EXTRAUrbano.Piano inv. forn '!$D$116:$AB$153,4,N146)</f>
        <v>0</v>
      </c>
      <c r="M144" s="1329"/>
      <c r="O144" s="194" t="s">
        <v>344</v>
      </c>
      <c r="P144" s="506"/>
      <c r="R144" s="568" t="s">
        <v>345</v>
      </c>
      <c r="S144" s="1317"/>
      <c r="T144" s="1318"/>
      <c r="U144" s="569"/>
    </row>
    <row r="145" spans="1:21" ht="15.75" thickBot="1" x14ac:dyDescent="0.3">
      <c r="A145" s="570"/>
      <c r="B145" s="571"/>
      <c r="C145" s="571"/>
      <c r="E145" s="572"/>
      <c r="F145" s="572"/>
      <c r="G145" s="573"/>
      <c r="H145" s="573"/>
      <c r="I145" s="558"/>
      <c r="J145" s="572"/>
      <c r="K145" s="572"/>
      <c r="L145" s="573"/>
      <c r="M145" s="573"/>
      <c r="O145" s="132"/>
      <c r="R145" s="132"/>
      <c r="S145" s="574"/>
      <c r="U145" s="575"/>
    </row>
    <row r="146" spans="1:21" ht="30.75" customHeight="1" thickBot="1" x14ac:dyDescent="0.3">
      <c r="A146" s="1277" t="s">
        <v>346</v>
      </c>
      <c r="B146" s="1278"/>
      <c r="C146" s="1278"/>
      <c r="D146" s="1287"/>
      <c r="E146" s="1319">
        <f>VLOOKUP(B144,'EXTRAUrbano.Piano inv. forn '!$D$116:$AB$153,17,FALSE)</f>
        <v>0</v>
      </c>
      <c r="F146" s="1320"/>
      <c r="G146" s="1320"/>
      <c r="H146" s="1321"/>
      <c r="I146" s="558"/>
      <c r="J146" s="1322" t="s">
        <v>60</v>
      </c>
      <c r="K146" s="1323"/>
      <c r="L146" s="1319">
        <f>VLOOKUP(B144,'EXTRAUrbano.Piano inv. forn '!$D$116:$AB$153,19,FALSE)</f>
        <v>0</v>
      </c>
      <c r="M146" s="1321"/>
      <c r="N146" s="576"/>
      <c r="O146" s="568" t="s">
        <v>347</v>
      </c>
      <c r="P146" s="577">
        <f>L146+E146</f>
        <v>0</v>
      </c>
      <c r="R146" s="568" t="s">
        <v>348</v>
      </c>
      <c r="S146" s="1317"/>
      <c r="T146" s="1318"/>
      <c r="U146" s="575"/>
    </row>
    <row r="147" spans="1:21" ht="15.75" thickBot="1" x14ac:dyDescent="0.3">
      <c r="A147" s="152"/>
      <c r="B147" s="153"/>
      <c r="C147" s="153"/>
      <c r="D147" s="153"/>
      <c r="E147" s="564"/>
      <c r="F147" s="564"/>
      <c r="G147" s="564"/>
      <c r="H147" s="564"/>
      <c r="I147" s="558"/>
      <c r="J147" s="572"/>
      <c r="K147" s="572"/>
      <c r="L147" s="564"/>
      <c r="M147" s="564"/>
      <c r="N147" s="576"/>
      <c r="O147" s="132"/>
      <c r="P147" s="576"/>
      <c r="R147" s="132"/>
      <c r="S147" s="571"/>
      <c r="T147" s="571"/>
      <c r="U147" s="569"/>
    </row>
    <row r="148" spans="1:21" ht="60" x14ac:dyDescent="0.25">
      <c r="A148" s="1279" t="s">
        <v>349</v>
      </c>
      <c r="B148" s="1281" t="s">
        <v>350</v>
      </c>
      <c r="C148" s="1281" t="s">
        <v>351</v>
      </c>
      <c r="D148" s="186" t="s">
        <v>352</v>
      </c>
      <c r="E148" s="187" t="s">
        <v>353</v>
      </c>
      <c r="F148" s="186" t="s">
        <v>354</v>
      </c>
      <c r="G148" s="186" t="s">
        <v>355</v>
      </c>
      <c r="H148" s="188" t="s">
        <v>312</v>
      </c>
      <c r="I148" s="188" t="s">
        <v>356</v>
      </c>
      <c r="J148" s="188" t="s">
        <v>357</v>
      </c>
      <c r="K148" s="188" t="s">
        <v>358</v>
      </c>
      <c r="L148" s="188" t="s">
        <v>359</v>
      </c>
      <c r="M148" s="188" t="s">
        <v>360</v>
      </c>
      <c r="N148" s="188" t="s">
        <v>361</v>
      </c>
      <c r="O148" s="188" t="s">
        <v>362</v>
      </c>
      <c r="P148" s="188" t="s">
        <v>363</v>
      </c>
      <c r="Q148" s="188" t="s">
        <v>364</v>
      </c>
      <c r="R148" s="188" t="s">
        <v>365</v>
      </c>
      <c r="S148" s="188" t="s">
        <v>366</v>
      </c>
      <c r="T148" s="1288" t="s">
        <v>367</v>
      </c>
      <c r="U148" s="508"/>
    </row>
    <row r="149" spans="1:21" ht="24.75" thickBot="1" x14ac:dyDescent="0.3">
      <c r="A149" s="1280"/>
      <c r="B149" s="1282"/>
      <c r="C149" s="1282"/>
      <c r="D149" s="189" t="s">
        <v>368</v>
      </c>
      <c r="E149" s="189" t="s">
        <v>381</v>
      </c>
      <c r="F149" s="189" t="s">
        <v>370</v>
      </c>
      <c r="G149" s="189" t="s">
        <v>370</v>
      </c>
      <c r="H149" s="189" t="s">
        <v>395</v>
      </c>
      <c r="I149" s="189" t="s">
        <v>401</v>
      </c>
      <c r="J149" s="189" t="s">
        <v>371</v>
      </c>
      <c r="K149" s="189" t="s">
        <v>372</v>
      </c>
      <c r="L149" s="189" t="s">
        <v>373</v>
      </c>
      <c r="M149" s="189" t="s">
        <v>372</v>
      </c>
      <c r="N149" s="189" t="s">
        <v>374</v>
      </c>
      <c r="O149" s="189" t="s">
        <v>341</v>
      </c>
      <c r="P149" s="189" t="s">
        <v>375</v>
      </c>
      <c r="Q149" s="189" t="s">
        <v>376</v>
      </c>
      <c r="R149" s="189" t="s">
        <v>377</v>
      </c>
      <c r="S149" s="189" t="s">
        <v>377</v>
      </c>
      <c r="T149" s="1289"/>
      <c r="U149" s="508"/>
    </row>
    <row r="150" spans="1:21" x14ac:dyDescent="0.25">
      <c r="A150" s="1315" t="str">
        <f>B144</f>
        <v>EXTRA-urb.d.1</v>
      </c>
      <c r="B150" s="578">
        <v>1</v>
      </c>
      <c r="C150" s="248"/>
      <c r="D150" s="579"/>
      <c r="E150" s="579"/>
      <c r="F150" s="248"/>
      <c r="G150" s="580"/>
      <c r="H150" s="135"/>
      <c r="I150" s="581"/>
      <c r="J150" s="582"/>
      <c r="K150" s="583"/>
      <c r="L150" s="581"/>
      <c r="M150" s="583"/>
      <c r="N150" s="584"/>
      <c r="O150" s="584"/>
      <c r="P150" s="581"/>
      <c r="Q150" s="581"/>
      <c r="R150" s="581"/>
      <c r="S150" s="581"/>
      <c r="T150" s="585"/>
      <c r="U150" s="569"/>
    </row>
    <row r="151" spans="1:21" x14ac:dyDescent="0.25">
      <c r="A151" s="1315"/>
      <c r="B151" s="586">
        <v>2</v>
      </c>
      <c r="C151" s="206"/>
      <c r="D151" s="587"/>
      <c r="E151" s="587"/>
      <c r="F151" s="206"/>
      <c r="G151" s="588"/>
      <c r="H151" s="206"/>
      <c r="I151" s="589"/>
      <c r="J151" s="590"/>
      <c r="K151" s="591"/>
      <c r="L151" s="589"/>
      <c r="M151" s="591"/>
      <c r="N151" s="592"/>
      <c r="O151" s="592"/>
      <c r="P151" s="589"/>
      <c r="Q151" s="589" t="s">
        <v>378</v>
      </c>
      <c r="R151" s="589"/>
      <c r="S151" s="589"/>
      <c r="T151" s="593"/>
      <c r="U151" s="569"/>
    </row>
    <row r="152" spans="1:21" x14ac:dyDescent="0.25">
      <c r="A152" s="1315"/>
      <c r="B152" s="586">
        <v>3</v>
      </c>
      <c r="C152" s="206"/>
      <c r="D152" s="587"/>
      <c r="E152" s="587"/>
      <c r="F152" s="206"/>
      <c r="G152" s="588"/>
      <c r="H152" s="206"/>
      <c r="I152" s="589"/>
      <c r="J152" s="590"/>
      <c r="K152" s="591"/>
      <c r="L152" s="589"/>
      <c r="M152" s="591"/>
      <c r="N152" s="592"/>
      <c r="O152" s="592"/>
      <c r="P152" s="589"/>
      <c r="Q152" s="589"/>
      <c r="R152" s="589"/>
      <c r="S152" s="589"/>
      <c r="T152" s="593"/>
      <c r="U152" s="569"/>
    </row>
    <row r="153" spans="1:21" x14ac:dyDescent="0.25">
      <c r="A153" s="1315"/>
      <c r="B153" s="586">
        <v>4</v>
      </c>
      <c r="C153" s="206"/>
      <c r="D153" s="587"/>
      <c r="E153" s="587"/>
      <c r="F153" s="206"/>
      <c r="G153" s="588"/>
      <c r="H153" s="206"/>
      <c r="I153" s="589"/>
      <c r="J153" s="590"/>
      <c r="K153" s="591"/>
      <c r="L153" s="589"/>
      <c r="M153" s="591"/>
      <c r="N153" s="592"/>
      <c r="O153" s="592"/>
      <c r="P153" s="589"/>
      <c r="Q153" s="589"/>
      <c r="R153" s="589"/>
      <c r="S153" s="589"/>
      <c r="T153" s="593"/>
      <c r="U153" s="569"/>
    </row>
    <row r="154" spans="1:21" x14ac:dyDescent="0.25">
      <c r="A154" s="1315"/>
      <c r="B154" s="586">
        <v>5</v>
      </c>
      <c r="C154" s="206"/>
      <c r="D154" s="587"/>
      <c r="E154" s="587"/>
      <c r="F154" s="206"/>
      <c r="G154" s="588"/>
      <c r="H154" s="206"/>
      <c r="I154" s="589"/>
      <c r="J154" s="590"/>
      <c r="K154" s="591"/>
      <c r="L154" s="589"/>
      <c r="M154" s="591"/>
      <c r="N154" s="592"/>
      <c r="O154" s="592"/>
      <c r="P154" s="589"/>
      <c r="Q154" s="589"/>
      <c r="R154" s="589"/>
      <c r="S154" s="589"/>
      <c r="T154" s="593"/>
      <c r="U154" s="569"/>
    </row>
    <row r="155" spans="1:21" x14ac:dyDescent="0.25">
      <c r="A155" s="1315"/>
      <c r="B155" s="586">
        <v>6</v>
      </c>
      <c r="C155" s="206"/>
      <c r="D155" s="587"/>
      <c r="E155" s="587"/>
      <c r="F155" s="206"/>
      <c r="G155" s="588"/>
      <c r="H155" s="206"/>
      <c r="I155" s="589"/>
      <c r="J155" s="590"/>
      <c r="K155" s="591"/>
      <c r="L155" s="589"/>
      <c r="M155" s="591"/>
      <c r="N155" s="592"/>
      <c r="O155" s="592"/>
      <c r="P155" s="589"/>
      <c r="Q155" s="589"/>
      <c r="R155" s="589"/>
      <c r="S155" s="589"/>
      <c r="T155" s="593"/>
      <c r="U155" s="569"/>
    </row>
    <row r="156" spans="1:21" x14ac:dyDescent="0.25">
      <c r="A156" s="1315"/>
      <c r="B156" s="586">
        <v>7</v>
      </c>
      <c r="C156" s="206"/>
      <c r="D156" s="587"/>
      <c r="E156" s="587"/>
      <c r="F156" s="206"/>
      <c r="G156" s="588"/>
      <c r="H156" s="206"/>
      <c r="I156" s="589"/>
      <c r="J156" s="590"/>
      <c r="K156" s="591"/>
      <c r="L156" s="589"/>
      <c r="M156" s="591"/>
      <c r="N156" s="592"/>
      <c r="O156" s="592"/>
      <c r="P156" s="589"/>
      <c r="Q156" s="589"/>
      <c r="R156" s="589"/>
      <c r="S156" s="589"/>
      <c r="T156" s="593"/>
      <c r="U156" s="569"/>
    </row>
    <row r="157" spans="1:21" x14ac:dyDescent="0.25">
      <c r="A157" s="1315"/>
      <c r="B157" s="586">
        <v>8</v>
      </c>
      <c r="C157" s="206"/>
      <c r="D157" s="587"/>
      <c r="E157" s="587"/>
      <c r="F157" s="206"/>
      <c r="G157" s="588"/>
      <c r="H157" s="206"/>
      <c r="I157" s="589"/>
      <c r="J157" s="590"/>
      <c r="K157" s="591"/>
      <c r="L157" s="589"/>
      <c r="M157" s="591"/>
      <c r="N157" s="592"/>
      <c r="O157" s="592"/>
      <c r="P157" s="589"/>
      <c r="Q157" s="589"/>
      <c r="R157" s="589"/>
      <c r="S157" s="589"/>
      <c r="T157" s="593"/>
      <c r="U157" s="569"/>
    </row>
    <row r="158" spans="1:21" x14ac:dyDescent="0.25">
      <c r="A158" s="1315"/>
      <c r="B158" s="586">
        <v>9</v>
      </c>
      <c r="C158" s="206"/>
      <c r="D158" s="587"/>
      <c r="E158" s="587"/>
      <c r="F158" s="206"/>
      <c r="G158" s="588"/>
      <c r="H158" s="206"/>
      <c r="I158" s="589"/>
      <c r="J158" s="590"/>
      <c r="K158" s="591"/>
      <c r="L158" s="589"/>
      <c r="M158" s="591"/>
      <c r="N158" s="592"/>
      <c r="O158" s="592"/>
      <c r="P158" s="589"/>
      <c r="Q158" s="589"/>
      <c r="R158" s="589"/>
      <c r="S158" s="589"/>
      <c r="T158" s="593"/>
      <c r="U158" s="569"/>
    </row>
    <row r="159" spans="1:21" ht="15.75" thickBot="1" x14ac:dyDescent="0.3">
      <c r="A159" s="1316"/>
      <c r="B159" s="594">
        <v>10</v>
      </c>
      <c r="C159" s="595"/>
      <c r="D159" s="596"/>
      <c r="E159" s="596"/>
      <c r="F159" s="595"/>
      <c r="G159" s="597"/>
      <c r="H159" s="595"/>
      <c r="I159" s="598"/>
      <c r="J159" s="599"/>
      <c r="K159" s="600"/>
      <c r="L159" s="598"/>
      <c r="M159" s="600"/>
      <c r="N159" s="601"/>
      <c r="O159" s="601"/>
      <c r="P159" s="598"/>
      <c r="Q159" s="598"/>
      <c r="R159" s="598"/>
      <c r="S159" s="598"/>
      <c r="T159" s="602"/>
      <c r="U159" s="569"/>
    </row>
    <row r="160" spans="1:21" s="115" customFormat="1" ht="24.6" customHeight="1" thickBot="1" x14ac:dyDescent="0.3">
      <c r="A160" s="654"/>
      <c r="B160" s="500"/>
      <c r="C160" s="655"/>
      <c r="D160" s="656"/>
      <c r="E160" s="484" t="s">
        <v>379</v>
      </c>
      <c r="F160" s="485">
        <f>COUNTA(F150:F159)</f>
        <v>0</v>
      </c>
      <c r="G160" s="486">
        <f>COUNTA(G150:G159)</f>
        <v>0</v>
      </c>
      <c r="H160" s="655"/>
      <c r="I160" s="501"/>
      <c r="J160" s="657"/>
      <c r="K160" s="658"/>
      <c r="L160" s="1096" t="s">
        <v>655</v>
      </c>
      <c r="M160" s="1097"/>
      <c r="N160" s="659">
        <f>SUM(N150:N159)</f>
        <v>0</v>
      </c>
      <c r="O160" s="660">
        <f>SUM(O150:O159)</f>
        <v>0</v>
      </c>
      <c r="P160" s="501"/>
      <c r="R160" s="128"/>
      <c r="S160" s="132"/>
      <c r="T160" s="603"/>
      <c r="U160" s="527"/>
    </row>
    <row r="161" spans="1:21" s="115" customFormat="1" ht="24.6" customHeight="1" x14ac:dyDescent="0.25">
      <c r="A161" s="149"/>
      <c r="B161" s="128"/>
      <c r="C161" s="128"/>
      <c r="D161" s="128"/>
      <c r="F161" s="500"/>
      <c r="H161" s="524"/>
      <c r="I161" s="524"/>
      <c r="J161" s="525"/>
      <c r="K161" s="524"/>
      <c r="L161" s="1098" t="s">
        <v>656</v>
      </c>
      <c r="M161" s="1099"/>
      <c r="N161" s="661">
        <f>SUMIF(M150:M159,"&lt;=31/12/2025",N150:N159)</f>
        <v>0</v>
      </c>
      <c r="O161" s="662">
        <f>SUMIF(M150:M159,"&lt;=31/12/2025",O150:O159)</f>
        <v>0</v>
      </c>
      <c r="P161" s="128"/>
      <c r="R161" s="128"/>
      <c r="S161" s="132"/>
      <c r="T161" s="603"/>
      <c r="U161" s="527"/>
    </row>
    <row r="162" spans="1:21" s="115" customFormat="1" ht="24.6" customHeight="1" thickBot="1" x14ac:dyDescent="0.3">
      <c r="A162" s="149"/>
      <c r="B162" s="500"/>
      <c r="F162" s="500"/>
      <c r="I162" s="500"/>
      <c r="J162" s="500"/>
      <c r="L162" s="1100" t="s">
        <v>659</v>
      </c>
      <c r="M162" s="1101"/>
      <c r="N162" s="663">
        <f>SUMIF(M150:M159,"&gt;31/12/2025",N150:N159)</f>
        <v>0</v>
      </c>
      <c r="O162" s="664">
        <f>SUMIF(M150:M159,"&gt;31/12/2025",O150:O159)</f>
        <v>0</v>
      </c>
      <c r="R162" s="128"/>
      <c r="S162" s="132"/>
      <c r="T162" s="603"/>
      <c r="U162" s="527"/>
    </row>
    <row r="163" spans="1:21" ht="15.75" thickBot="1" x14ac:dyDescent="0.3">
      <c r="A163" s="604"/>
      <c r="B163" s="605"/>
      <c r="C163" s="606"/>
      <c r="D163" s="606"/>
      <c r="E163" s="606"/>
      <c r="F163" s="605"/>
      <c r="G163" s="606"/>
      <c r="H163" s="606"/>
      <c r="I163" s="605"/>
      <c r="J163" s="605"/>
      <c r="K163" s="606"/>
      <c r="L163" s="606"/>
      <c r="M163" s="606"/>
      <c r="N163" s="606"/>
      <c r="O163" s="606"/>
      <c r="P163" s="606"/>
      <c r="Q163" s="606"/>
      <c r="R163" s="606"/>
      <c r="S163" s="607"/>
      <c r="T163" s="606"/>
      <c r="U163" s="608"/>
    </row>
    <row r="164" spans="1:21" ht="15.75" thickBot="1" x14ac:dyDescent="0.3">
      <c r="A164" s="565"/>
      <c r="B164" s="535"/>
      <c r="C164" s="566"/>
      <c r="D164" s="566"/>
      <c r="E164" s="566"/>
      <c r="F164" s="535"/>
      <c r="G164" s="566"/>
      <c r="H164" s="566"/>
      <c r="I164" s="535"/>
      <c r="J164" s="535"/>
      <c r="K164" s="566"/>
      <c r="L164" s="566"/>
      <c r="M164" s="566"/>
      <c r="N164" s="566"/>
      <c r="O164" s="566"/>
      <c r="P164" s="566"/>
      <c r="Q164" s="566"/>
      <c r="R164" s="566"/>
      <c r="S164" s="566"/>
      <c r="T164" s="566"/>
      <c r="U164" s="567"/>
    </row>
    <row r="165" spans="1:21" ht="28.5" thickBot="1" x14ac:dyDescent="0.3">
      <c r="A165" s="194" t="s">
        <v>9</v>
      </c>
      <c r="B165" s="1324" t="s">
        <v>180</v>
      </c>
      <c r="C165" s="1325"/>
      <c r="E165" s="1326" t="s">
        <v>342</v>
      </c>
      <c r="F165" s="1327"/>
      <c r="G165" s="1328">
        <f>VLOOKUP(B165,'EXTRAUrbano.Piano inv. forn '!$D$116:$AB$153,3,FALSE)</f>
        <v>0</v>
      </c>
      <c r="H165" s="1329"/>
      <c r="I165" s="558"/>
      <c r="J165" s="1326" t="s">
        <v>343</v>
      </c>
      <c r="K165" s="1327"/>
      <c r="L165" s="1328">
        <f>VLOOKUP(B165,'EXTRAUrbano.Piano inv. forn '!$D$116:$AB$153,4,N167)</f>
        <v>0</v>
      </c>
      <c r="M165" s="1329"/>
      <c r="O165" s="194" t="s">
        <v>344</v>
      </c>
      <c r="P165" s="506"/>
      <c r="R165" s="568" t="s">
        <v>345</v>
      </c>
      <c r="S165" s="1317"/>
      <c r="T165" s="1318"/>
      <c r="U165" s="569"/>
    </row>
    <row r="166" spans="1:21" ht="15.75" thickBot="1" x14ac:dyDescent="0.3">
      <c r="A166" s="570"/>
      <c r="B166" s="571"/>
      <c r="C166" s="571"/>
      <c r="E166" s="572"/>
      <c r="F166" s="572"/>
      <c r="G166" s="573"/>
      <c r="H166" s="573"/>
      <c r="I166" s="558"/>
      <c r="J166" s="572"/>
      <c r="K166" s="572"/>
      <c r="L166" s="573"/>
      <c r="M166" s="573"/>
      <c r="O166" s="132"/>
      <c r="R166" s="132"/>
      <c r="S166" s="574"/>
      <c r="U166" s="575"/>
    </row>
    <row r="167" spans="1:21" ht="36" customHeight="1" thickBot="1" x14ac:dyDescent="0.3">
      <c r="A167" s="1277" t="s">
        <v>346</v>
      </c>
      <c r="B167" s="1278"/>
      <c r="C167" s="1278"/>
      <c r="D167" s="1287"/>
      <c r="E167" s="1319">
        <f>VLOOKUP(B165,'EXTRAUrbano.Piano inv. forn '!$D$116:$AB$153,17,FALSE)</f>
        <v>0</v>
      </c>
      <c r="F167" s="1320"/>
      <c r="G167" s="1320"/>
      <c r="H167" s="1321"/>
      <c r="I167" s="558"/>
      <c r="J167" s="1322" t="s">
        <v>60</v>
      </c>
      <c r="K167" s="1323"/>
      <c r="L167" s="1319">
        <f>VLOOKUP(B165,'EXTRAUrbano.Piano inv. forn '!$D$116:$AB$153,19,FALSE)</f>
        <v>0</v>
      </c>
      <c r="M167" s="1321"/>
      <c r="N167" s="576"/>
      <c r="O167" s="568" t="s">
        <v>347</v>
      </c>
      <c r="P167" s="577">
        <f>L167+E167</f>
        <v>0</v>
      </c>
      <c r="R167" s="568" t="s">
        <v>348</v>
      </c>
      <c r="S167" s="1317"/>
      <c r="T167" s="1318"/>
      <c r="U167" s="575"/>
    </row>
    <row r="168" spans="1:21" ht="15.75" thickBot="1" x14ac:dyDescent="0.3">
      <c r="A168" s="152"/>
      <c r="B168" s="153"/>
      <c r="C168" s="153"/>
      <c r="D168" s="153"/>
      <c r="E168" s="564"/>
      <c r="F168" s="564"/>
      <c r="G168" s="564"/>
      <c r="H168" s="564"/>
      <c r="I168" s="558"/>
      <c r="J168" s="572"/>
      <c r="K168" s="572"/>
      <c r="L168" s="564"/>
      <c r="M168" s="564"/>
      <c r="N168" s="576"/>
      <c r="O168" s="132"/>
      <c r="P168" s="576"/>
      <c r="R168" s="132"/>
      <c r="S168" s="571"/>
      <c r="T168" s="571"/>
      <c r="U168" s="569"/>
    </row>
    <row r="169" spans="1:21" ht="60" x14ac:dyDescent="0.25">
      <c r="A169" s="1279" t="s">
        <v>349</v>
      </c>
      <c r="B169" s="1281" t="s">
        <v>350</v>
      </c>
      <c r="C169" s="1281" t="s">
        <v>351</v>
      </c>
      <c r="D169" s="186" t="s">
        <v>352</v>
      </c>
      <c r="E169" s="187" t="s">
        <v>353</v>
      </c>
      <c r="F169" s="186" t="s">
        <v>354</v>
      </c>
      <c r="G169" s="186" t="s">
        <v>355</v>
      </c>
      <c r="H169" s="188" t="s">
        <v>312</v>
      </c>
      <c r="I169" s="188" t="s">
        <v>356</v>
      </c>
      <c r="J169" s="188" t="s">
        <v>357</v>
      </c>
      <c r="K169" s="188" t="s">
        <v>358</v>
      </c>
      <c r="L169" s="188" t="s">
        <v>359</v>
      </c>
      <c r="M169" s="188" t="s">
        <v>360</v>
      </c>
      <c r="N169" s="188" t="s">
        <v>361</v>
      </c>
      <c r="O169" s="188" t="s">
        <v>362</v>
      </c>
      <c r="P169" s="188" t="s">
        <v>363</v>
      </c>
      <c r="Q169" s="188" t="s">
        <v>364</v>
      </c>
      <c r="R169" s="188" t="s">
        <v>365</v>
      </c>
      <c r="S169" s="188" t="s">
        <v>366</v>
      </c>
      <c r="T169" s="1288" t="s">
        <v>367</v>
      </c>
      <c r="U169" s="508"/>
    </row>
    <row r="170" spans="1:21" ht="24.75" thickBot="1" x14ac:dyDescent="0.3">
      <c r="A170" s="1280"/>
      <c r="B170" s="1282"/>
      <c r="C170" s="1282"/>
      <c r="D170" s="189" t="s">
        <v>368</v>
      </c>
      <c r="E170" s="189" t="s">
        <v>381</v>
      </c>
      <c r="F170" s="189" t="s">
        <v>370</v>
      </c>
      <c r="G170" s="189" t="s">
        <v>370</v>
      </c>
      <c r="H170" s="189" t="s">
        <v>395</v>
      </c>
      <c r="I170" s="189" t="s">
        <v>401</v>
      </c>
      <c r="J170" s="189" t="s">
        <v>371</v>
      </c>
      <c r="K170" s="189" t="s">
        <v>372</v>
      </c>
      <c r="L170" s="189" t="s">
        <v>373</v>
      </c>
      <c r="M170" s="189" t="s">
        <v>372</v>
      </c>
      <c r="N170" s="189" t="s">
        <v>374</v>
      </c>
      <c r="O170" s="189" t="s">
        <v>341</v>
      </c>
      <c r="P170" s="189" t="s">
        <v>375</v>
      </c>
      <c r="Q170" s="189" t="s">
        <v>376</v>
      </c>
      <c r="R170" s="189" t="s">
        <v>377</v>
      </c>
      <c r="S170" s="189" t="s">
        <v>377</v>
      </c>
      <c r="T170" s="1289"/>
      <c r="U170" s="508"/>
    </row>
    <row r="171" spans="1:21" x14ac:dyDescent="0.25">
      <c r="A171" s="1315" t="str">
        <f>B165</f>
        <v>EXTRA-urb.d.1</v>
      </c>
      <c r="B171" s="578">
        <v>1</v>
      </c>
      <c r="C171" s="248"/>
      <c r="D171" s="579"/>
      <c r="E171" s="579"/>
      <c r="F171" s="248"/>
      <c r="G171" s="580"/>
      <c r="H171" s="135"/>
      <c r="I171" s="581"/>
      <c r="J171" s="582"/>
      <c r="K171" s="583"/>
      <c r="L171" s="581"/>
      <c r="M171" s="583"/>
      <c r="N171" s="584"/>
      <c r="O171" s="584"/>
      <c r="P171" s="581"/>
      <c r="Q171" s="581"/>
      <c r="R171" s="581"/>
      <c r="S171" s="581"/>
      <c r="T171" s="585"/>
      <c r="U171" s="569"/>
    </row>
    <row r="172" spans="1:21" x14ac:dyDescent="0.25">
      <c r="A172" s="1315"/>
      <c r="B172" s="586">
        <v>2</v>
      </c>
      <c r="C172" s="206"/>
      <c r="D172" s="587"/>
      <c r="E172" s="587"/>
      <c r="F172" s="206"/>
      <c r="G172" s="588"/>
      <c r="H172" s="206"/>
      <c r="I172" s="589"/>
      <c r="J172" s="590"/>
      <c r="K172" s="591"/>
      <c r="L172" s="589"/>
      <c r="M172" s="591"/>
      <c r="N172" s="592"/>
      <c r="O172" s="592"/>
      <c r="P172" s="589"/>
      <c r="Q172" s="589" t="s">
        <v>378</v>
      </c>
      <c r="R172" s="589"/>
      <c r="S172" s="589"/>
      <c r="T172" s="593"/>
      <c r="U172" s="569"/>
    </row>
    <row r="173" spans="1:21" x14ac:dyDescent="0.25">
      <c r="A173" s="1315"/>
      <c r="B173" s="586">
        <v>3</v>
      </c>
      <c r="C173" s="206"/>
      <c r="D173" s="587"/>
      <c r="E173" s="587"/>
      <c r="F173" s="206"/>
      <c r="G173" s="588"/>
      <c r="H173" s="206"/>
      <c r="I173" s="589"/>
      <c r="J173" s="590"/>
      <c r="K173" s="591"/>
      <c r="L173" s="589"/>
      <c r="M173" s="591"/>
      <c r="N173" s="592"/>
      <c r="O173" s="592"/>
      <c r="P173" s="589"/>
      <c r="Q173" s="589"/>
      <c r="R173" s="589"/>
      <c r="S173" s="589"/>
      <c r="T173" s="593"/>
      <c r="U173" s="569"/>
    </row>
    <row r="174" spans="1:21" x14ac:dyDescent="0.25">
      <c r="A174" s="1315"/>
      <c r="B174" s="586">
        <v>4</v>
      </c>
      <c r="C174" s="206"/>
      <c r="D174" s="587"/>
      <c r="E174" s="587"/>
      <c r="F174" s="206"/>
      <c r="G174" s="588"/>
      <c r="H174" s="206"/>
      <c r="I174" s="589"/>
      <c r="J174" s="590"/>
      <c r="K174" s="591"/>
      <c r="L174" s="589"/>
      <c r="M174" s="591"/>
      <c r="N174" s="592"/>
      <c r="O174" s="592"/>
      <c r="P174" s="589"/>
      <c r="Q174" s="589"/>
      <c r="R174" s="589"/>
      <c r="S174" s="589"/>
      <c r="T174" s="593"/>
      <c r="U174" s="569"/>
    </row>
    <row r="175" spans="1:21" x14ac:dyDescent="0.25">
      <c r="A175" s="1315"/>
      <c r="B175" s="586">
        <v>5</v>
      </c>
      <c r="C175" s="206"/>
      <c r="D175" s="587"/>
      <c r="E175" s="587"/>
      <c r="F175" s="206"/>
      <c r="G175" s="588"/>
      <c r="H175" s="206"/>
      <c r="I175" s="589"/>
      <c r="J175" s="590"/>
      <c r="K175" s="591"/>
      <c r="L175" s="589"/>
      <c r="M175" s="591"/>
      <c r="N175" s="592"/>
      <c r="O175" s="592"/>
      <c r="P175" s="589"/>
      <c r="Q175" s="589"/>
      <c r="R175" s="589"/>
      <c r="S175" s="589"/>
      <c r="T175" s="593"/>
      <c r="U175" s="569"/>
    </row>
    <row r="176" spans="1:21" x14ac:dyDescent="0.25">
      <c r="A176" s="1315"/>
      <c r="B176" s="586">
        <v>6</v>
      </c>
      <c r="C176" s="206"/>
      <c r="D176" s="587"/>
      <c r="E176" s="587"/>
      <c r="F176" s="206"/>
      <c r="G176" s="588"/>
      <c r="H176" s="206"/>
      <c r="I176" s="589"/>
      <c r="J176" s="590"/>
      <c r="K176" s="591"/>
      <c r="L176" s="589"/>
      <c r="M176" s="591"/>
      <c r="N176" s="592"/>
      <c r="O176" s="592"/>
      <c r="P176" s="589"/>
      <c r="Q176" s="589"/>
      <c r="R176" s="589"/>
      <c r="S176" s="589"/>
      <c r="T176" s="593"/>
      <c r="U176" s="569"/>
    </row>
    <row r="177" spans="1:21" x14ac:dyDescent="0.25">
      <c r="A177" s="1315"/>
      <c r="B177" s="586">
        <v>7</v>
      </c>
      <c r="C177" s="206"/>
      <c r="D177" s="587"/>
      <c r="E177" s="587"/>
      <c r="F177" s="206"/>
      <c r="G177" s="588"/>
      <c r="H177" s="206"/>
      <c r="I177" s="589"/>
      <c r="J177" s="590"/>
      <c r="K177" s="591"/>
      <c r="L177" s="589"/>
      <c r="M177" s="591"/>
      <c r="N177" s="592"/>
      <c r="O177" s="592"/>
      <c r="P177" s="589"/>
      <c r="Q177" s="589"/>
      <c r="R177" s="589"/>
      <c r="S177" s="589"/>
      <c r="T177" s="593"/>
      <c r="U177" s="569"/>
    </row>
    <row r="178" spans="1:21" x14ac:dyDescent="0.25">
      <c r="A178" s="1315"/>
      <c r="B178" s="586">
        <v>8</v>
      </c>
      <c r="C178" s="206"/>
      <c r="D178" s="587"/>
      <c r="E178" s="587"/>
      <c r="F178" s="206"/>
      <c r="G178" s="588"/>
      <c r="H178" s="206"/>
      <c r="I178" s="589"/>
      <c r="J178" s="590"/>
      <c r="K178" s="591"/>
      <c r="L178" s="589"/>
      <c r="M178" s="591"/>
      <c r="N178" s="592"/>
      <c r="O178" s="592"/>
      <c r="P178" s="589"/>
      <c r="Q178" s="589"/>
      <c r="R178" s="589"/>
      <c r="S178" s="589"/>
      <c r="T178" s="593"/>
      <c r="U178" s="569"/>
    </row>
    <row r="179" spans="1:21" x14ac:dyDescent="0.25">
      <c r="A179" s="1315"/>
      <c r="B179" s="586">
        <v>9</v>
      </c>
      <c r="C179" s="206"/>
      <c r="D179" s="587"/>
      <c r="E179" s="587"/>
      <c r="F179" s="206"/>
      <c r="G179" s="588"/>
      <c r="H179" s="206"/>
      <c r="I179" s="589"/>
      <c r="J179" s="590"/>
      <c r="K179" s="591"/>
      <c r="L179" s="589"/>
      <c r="M179" s="591"/>
      <c r="N179" s="592"/>
      <c r="O179" s="592"/>
      <c r="P179" s="589"/>
      <c r="Q179" s="589"/>
      <c r="R179" s="589"/>
      <c r="S179" s="589"/>
      <c r="T179" s="593"/>
      <c r="U179" s="569"/>
    </row>
    <row r="180" spans="1:21" ht="15.75" thickBot="1" x14ac:dyDescent="0.3">
      <c r="A180" s="1316"/>
      <c r="B180" s="594">
        <v>10</v>
      </c>
      <c r="C180" s="595"/>
      <c r="D180" s="596"/>
      <c r="E180" s="596"/>
      <c r="F180" s="595"/>
      <c r="G180" s="597"/>
      <c r="H180" s="595"/>
      <c r="I180" s="598"/>
      <c r="J180" s="599"/>
      <c r="K180" s="600"/>
      <c r="L180" s="598"/>
      <c r="M180" s="600"/>
      <c r="N180" s="601"/>
      <c r="O180" s="601"/>
      <c r="P180" s="598"/>
      <c r="Q180" s="598"/>
      <c r="R180" s="598"/>
      <c r="S180" s="598"/>
      <c r="T180" s="602"/>
      <c r="U180" s="569"/>
    </row>
    <row r="181" spans="1:21" s="115" customFormat="1" ht="24.6" customHeight="1" thickBot="1" x14ac:dyDescent="0.3">
      <c r="A181" s="654"/>
      <c r="B181" s="500"/>
      <c r="C181" s="655"/>
      <c r="D181" s="656"/>
      <c r="E181" s="484" t="s">
        <v>379</v>
      </c>
      <c r="F181" s="485">
        <f>COUNTA(F171:F180)</f>
        <v>0</v>
      </c>
      <c r="G181" s="486">
        <f>COUNTA(G171:G180)</f>
        <v>0</v>
      </c>
      <c r="H181" s="655"/>
      <c r="I181" s="501"/>
      <c r="J181" s="657"/>
      <c r="K181" s="658"/>
      <c r="L181" s="1096" t="s">
        <v>655</v>
      </c>
      <c r="M181" s="1097"/>
      <c r="N181" s="659">
        <f>SUM(N171:N180)</f>
        <v>0</v>
      </c>
      <c r="O181" s="660">
        <f>SUM(O171:O180)</f>
        <v>0</v>
      </c>
      <c r="P181" s="501"/>
      <c r="R181" s="128"/>
      <c r="S181" s="132"/>
      <c r="T181" s="603"/>
      <c r="U181" s="527"/>
    </row>
    <row r="182" spans="1:21" s="115" customFormat="1" ht="24.6" customHeight="1" x14ac:dyDescent="0.25">
      <c r="A182" s="149"/>
      <c r="B182" s="128"/>
      <c r="C182" s="128"/>
      <c r="D182" s="128"/>
      <c r="F182" s="500"/>
      <c r="H182" s="524"/>
      <c r="I182" s="524"/>
      <c r="J182" s="525"/>
      <c r="K182" s="524"/>
      <c r="L182" s="1098" t="s">
        <v>656</v>
      </c>
      <c r="M182" s="1099"/>
      <c r="N182" s="661">
        <f>SUMIF(M171:M180,"&lt;=31/12/2025",N171:N180)</f>
        <v>0</v>
      </c>
      <c r="O182" s="662">
        <f>SUMIF(M171:M180,"&lt;=31/12/2025",O171:O180)</f>
        <v>0</v>
      </c>
      <c r="P182" s="128"/>
      <c r="R182" s="128"/>
      <c r="S182" s="132"/>
      <c r="T182" s="603"/>
      <c r="U182" s="527"/>
    </row>
    <row r="183" spans="1:21" s="115" customFormat="1" ht="24.6" customHeight="1" thickBot="1" x14ac:dyDescent="0.3">
      <c r="A183" s="149"/>
      <c r="B183" s="500"/>
      <c r="F183" s="500"/>
      <c r="I183" s="500"/>
      <c r="J183" s="500"/>
      <c r="L183" s="1100" t="s">
        <v>659</v>
      </c>
      <c r="M183" s="1101"/>
      <c r="N183" s="663">
        <f>SUMIF(M171:M180,"&gt;31/12/2025",N171:N180)</f>
        <v>0</v>
      </c>
      <c r="O183" s="664">
        <f>SUMIF(M171:M180,"&gt;31/12/2025",O171:O180)</f>
        <v>0</v>
      </c>
      <c r="R183" s="128"/>
      <c r="S183" s="132"/>
      <c r="T183" s="603"/>
      <c r="U183" s="527"/>
    </row>
    <row r="184" spans="1:21" ht="15.75" thickBot="1" x14ac:dyDescent="0.3">
      <c r="A184" s="604"/>
      <c r="B184" s="605"/>
      <c r="C184" s="606"/>
      <c r="D184" s="606"/>
      <c r="E184" s="606"/>
      <c r="F184" s="605"/>
      <c r="G184" s="606"/>
      <c r="H184" s="606"/>
      <c r="I184" s="605"/>
      <c r="J184" s="605"/>
      <c r="K184" s="606"/>
      <c r="L184" s="606"/>
      <c r="M184" s="606"/>
      <c r="N184" s="606"/>
      <c r="O184" s="606"/>
      <c r="P184" s="606"/>
      <c r="Q184" s="606"/>
      <c r="R184" s="606"/>
      <c r="S184" s="607"/>
      <c r="T184" s="606"/>
      <c r="U184" s="608"/>
    </row>
    <row r="185" spans="1:21" ht="15.75" thickBot="1" x14ac:dyDescent="0.3">
      <c r="A185" s="565"/>
      <c r="B185" s="535"/>
      <c r="C185" s="566"/>
      <c r="D185" s="566"/>
      <c r="E185" s="566"/>
      <c r="F185" s="535"/>
      <c r="G185" s="566"/>
      <c r="H185" s="566"/>
      <c r="I185" s="535"/>
      <c r="J185" s="535"/>
      <c r="K185" s="566"/>
      <c r="L185" s="566"/>
      <c r="M185" s="566"/>
      <c r="N185" s="566"/>
      <c r="O185" s="566"/>
      <c r="P185" s="566"/>
      <c r="Q185" s="566"/>
      <c r="R185" s="566"/>
      <c r="S185" s="566"/>
      <c r="T185" s="566"/>
      <c r="U185" s="567"/>
    </row>
    <row r="186" spans="1:21" ht="28.5" thickBot="1" x14ac:dyDescent="0.3">
      <c r="A186" s="194" t="s">
        <v>9</v>
      </c>
      <c r="B186" s="1324" t="s">
        <v>180</v>
      </c>
      <c r="C186" s="1325"/>
      <c r="E186" s="1326" t="s">
        <v>342</v>
      </c>
      <c r="F186" s="1327"/>
      <c r="G186" s="1328">
        <f>VLOOKUP(B186,'EXTRAUrbano.Piano inv. forn '!$D$116:$AB$153,3,FALSE)</f>
        <v>0</v>
      </c>
      <c r="H186" s="1329"/>
      <c r="I186" s="558"/>
      <c r="J186" s="1326" t="s">
        <v>343</v>
      </c>
      <c r="K186" s="1327"/>
      <c r="L186" s="1328">
        <f>VLOOKUP(B186,'EXTRAUrbano.Piano inv. forn '!$D$116:$AB$153,4,N188)</f>
        <v>0</v>
      </c>
      <c r="M186" s="1329"/>
      <c r="O186" s="194" t="s">
        <v>344</v>
      </c>
      <c r="P186" s="506"/>
      <c r="R186" s="568" t="s">
        <v>345</v>
      </c>
      <c r="S186" s="1317"/>
      <c r="T186" s="1318"/>
      <c r="U186" s="569"/>
    </row>
    <row r="187" spans="1:21" ht="15.75" thickBot="1" x14ac:dyDescent="0.3">
      <c r="A187" s="570"/>
      <c r="B187" s="571"/>
      <c r="C187" s="571"/>
      <c r="E187" s="572"/>
      <c r="F187" s="572"/>
      <c r="G187" s="573"/>
      <c r="H187" s="573"/>
      <c r="I187" s="558"/>
      <c r="J187" s="572"/>
      <c r="K187" s="572"/>
      <c r="L187" s="573"/>
      <c r="M187" s="573"/>
      <c r="O187" s="132"/>
      <c r="R187" s="132"/>
      <c r="S187" s="574"/>
      <c r="U187" s="575"/>
    </row>
    <row r="188" spans="1:21" ht="29.25" customHeight="1" thickBot="1" x14ac:dyDescent="0.3">
      <c r="A188" s="1277" t="s">
        <v>346</v>
      </c>
      <c r="B188" s="1278"/>
      <c r="C188" s="1278"/>
      <c r="D188" s="1287"/>
      <c r="E188" s="1319">
        <f>VLOOKUP(B186,'EXTRAUrbano.Piano inv. forn '!$D$116:$AB$153,17,FALSE)</f>
        <v>0</v>
      </c>
      <c r="F188" s="1320"/>
      <c r="G188" s="1320"/>
      <c r="H188" s="1321"/>
      <c r="I188" s="558"/>
      <c r="J188" s="1322" t="s">
        <v>60</v>
      </c>
      <c r="K188" s="1323"/>
      <c r="L188" s="1319">
        <f>VLOOKUP(B186,'EXTRAUrbano.Piano inv. forn '!$D$116:$AB$153,19,FALSE)</f>
        <v>0</v>
      </c>
      <c r="M188" s="1321"/>
      <c r="N188" s="576"/>
      <c r="O188" s="568" t="s">
        <v>347</v>
      </c>
      <c r="P188" s="577">
        <f>L188+E188</f>
        <v>0</v>
      </c>
      <c r="R188" s="568" t="s">
        <v>348</v>
      </c>
      <c r="S188" s="1317"/>
      <c r="T188" s="1318"/>
      <c r="U188" s="575"/>
    </row>
    <row r="189" spans="1:21" ht="15.75" thickBot="1" x14ac:dyDescent="0.3">
      <c r="A189" s="152"/>
      <c r="B189" s="153"/>
      <c r="C189" s="153"/>
      <c r="D189" s="153"/>
      <c r="E189" s="564"/>
      <c r="F189" s="564"/>
      <c r="G189" s="564"/>
      <c r="H189" s="564"/>
      <c r="I189" s="558"/>
      <c r="J189" s="572"/>
      <c r="K189" s="572"/>
      <c r="L189" s="564"/>
      <c r="M189" s="564"/>
      <c r="N189" s="576"/>
      <c r="O189" s="132"/>
      <c r="P189" s="576"/>
      <c r="R189" s="132"/>
      <c r="S189" s="571"/>
      <c r="T189" s="571"/>
      <c r="U189" s="569"/>
    </row>
    <row r="190" spans="1:21" ht="60" x14ac:dyDescent="0.25">
      <c r="A190" s="1279" t="s">
        <v>349</v>
      </c>
      <c r="B190" s="1281" t="s">
        <v>350</v>
      </c>
      <c r="C190" s="1281" t="s">
        <v>351</v>
      </c>
      <c r="D190" s="186" t="s">
        <v>352</v>
      </c>
      <c r="E190" s="187" t="s">
        <v>353</v>
      </c>
      <c r="F190" s="186" t="s">
        <v>354</v>
      </c>
      <c r="G190" s="186" t="s">
        <v>355</v>
      </c>
      <c r="H190" s="188" t="s">
        <v>312</v>
      </c>
      <c r="I190" s="188" t="s">
        <v>356</v>
      </c>
      <c r="J190" s="188" t="s">
        <v>357</v>
      </c>
      <c r="K190" s="188" t="s">
        <v>358</v>
      </c>
      <c r="L190" s="188" t="s">
        <v>359</v>
      </c>
      <c r="M190" s="188" t="s">
        <v>360</v>
      </c>
      <c r="N190" s="188" t="s">
        <v>361</v>
      </c>
      <c r="O190" s="188" t="s">
        <v>362</v>
      </c>
      <c r="P190" s="188" t="s">
        <v>363</v>
      </c>
      <c r="Q190" s="188" t="s">
        <v>364</v>
      </c>
      <c r="R190" s="188" t="s">
        <v>365</v>
      </c>
      <c r="S190" s="188" t="s">
        <v>366</v>
      </c>
      <c r="T190" s="1288" t="s">
        <v>367</v>
      </c>
      <c r="U190" s="508"/>
    </row>
    <row r="191" spans="1:21" ht="24.75" thickBot="1" x14ac:dyDescent="0.3">
      <c r="A191" s="1280"/>
      <c r="B191" s="1282"/>
      <c r="C191" s="1282"/>
      <c r="D191" s="189" t="s">
        <v>368</v>
      </c>
      <c r="E191" s="189" t="s">
        <v>381</v>
      </c>
      <c r="F191" s="189" t="s">
        <v>370</v>
      </c>
      <c r="G191" s="189" t="s">
        <v>370</v>
      </c>
      <c r="H191" s="189" t="s">
        <v>395</v>
      </c>
      <c r="I191" s="189" t="s">
        <v>401</v>
      </c>
      <c r="J191" s="189" t="s">
        <v>371</v>
      </c>
      <c r="K191" s="189" t="s">
        <v>372</v>
      </c>
      <c r="L191" s="189" t="s">
        <v>373</v>
      </c>
      <c r="M191" s="189" t="s">
        <v>372</v>
      </c>
      <c r="N191" s="189" t="s">
        <v>374</v>
      </c>
      <c r="O191" s="189" t="s">
        <v>341</v>
      </c>
      <c r="P191" s="189" t="s">
        <v>375</v>
      </c>
      <c r="Q191" s="189" t="s">
        <v>376</v>
      </c>
      <c r="R191" s="189" t="s">
        <v>377</v>
      </c>
      <c r="S191" s="189" t="s">
        <v>377</v>
      </c>
      <c r="T191" s="1289"/>
      <c r="U191" s="508"/>
    </row>
    <row r="192" spans="1:21" x14ac:dyDescent="0.25">
      <c r="A192" s="1315" t="str">
        <f>B186</f>
        <v>EXTRA-urb.d.1</v>
      </c>
      <c r="B192" s="578">
        <v>1</v>
      </c>
      <c r="C192" s="248"/>
      <c r="D192" s="579"/>
      <c r="E192" s="579"/>
      <c r="F192" s="248"/>
      <c r="G192" s="580"/>
      <c r="H192" s="135"/>
      <c r="I192" s="581"/>
      <c r="J192" s="582"/>
      <c r="K192" s="583"/>
      <c r="L192" s="581"/>
      <c r="M192" s="583"/>
      <c r="N192" s="584"/>
      <c r="O192" s="584"/>
      <c r="P192" s="581"/>
      <c r="Q192" s="581"/>
      <c r="R192" s="581"/>
      <c r="S192" s="581"/>
      <c r="T192" s="585"/>
      <c r="U192" s="569"/>
    </row>
    <row r="193" spans="1:21" x14ac:dyDescent="0.25">
      <c r="A193" s="1315"/>
      <c r="B193" s="586">
        <v>2</v>
      </c>
      <c r="C193" s="206"/>
      <c r="D193" s="587"/>
      <c r="E193" s="587"/>
      <c r="F193" s="206"/>
      <c r="G193" s="588"/>
      <c r="H193" s="206"/>
      <c r="I193" s="589"/>
      <c r="J193" s="590"/>
      <c r="K193" s="591"/>
      <c r="L193" s="589"/>
      <c r="M193" s="591"/>
      <c r="N193" s="592"/>
      <c r="O193" s="592"/>
      <c r="P193" s="589"/>
      <c r="Q193" s="589" t="s">
        <v>378</v>
      </c>
      <c r="R193" s="589"/>
      <c r="S193" s="589"/>
      <c r="T193" s="593"/>
      <c r="U193" s="569"/>
    </row>
    <row r="194" spans="1:21" x14ac:dyDescent="0.25">
      <c r="A194" s="1315"/>
      <c r="B194" s="586">
        <v>3</v>
      </c>
      <c r="C194" s="206"/>
      <c r="D194" s="587"/>
      <c r="E194" s="587"/>
      <c r="F194" s="206"/>
      <c r="G194" s="588"/>
      <c r="H194" s="206"/>
      <c r="I194" s="589"/>
      <c r="J194" s="590"/>
      <c r="K194" s="591"/>
      <c r="L194" s="589"/>
      <c r="M194" s="591"/>
      <c r="N194" s="592"/>
      <c r="O194" s="592"/>
      <c r="P194" s="589"/>
      <c r="Q194" s="589"/>
      <c r="R194" s="589"/>
      <c r="S194" s="589"/>
      <c r="T194" s="593"/>
      <c r="U194" s="569"/>
    </row>
    <row r="195" spans="1:21" x14ac:dyDescent="0.25">
      <c r="A195" s="1315"/>
      <c r="B195" s="586">
        <v>4</v>
      </c>
      <c r="C195" s="206"/>
      <c r="D195" s="587"/>
      <c r="E195" s="587"/>
      <c r="F195" s="206"/>
      <c r="G195" s="588"/>
      <c r="H195" s="206"/>
      <c r="I195" s="589"/>
      <c r="J195" s="590"/>
      <c r="K195" s="591"/>
      <c r="L195" s="589"/>
      <c r="M195" s="591"/>
      <c r="N195" s="592"/>
      <c r="O195" s="592"/>
      <c r="P195" s="589"/>
      <c r="Q195" s="589"/>
      <c r="R195" s="589"/>
      <c r="S195" s="589"/>
      <c r="T195" s="593"/>
      <c r="U195" s="569"/>
    </row>
    <row r="196" spans="1:21" x14ac:dyDescent="0.25">
      <c r="A196" s="1315"/>
      <c r="B196" s="586">
        <v>5</v>
      </c>
      <c r="C196" s="206"/>
      <c r="D196" s="587"/>
      <c r="E196" s="587"/>
      <c r="F196" s="206"/>
      <c r="G196" s="588"/>
      <c r="H196" s="206"/>
      <c r="I196" s="589"/>
      <c r="J196" s="590"/>
      <c r="K196" s="591"/>
      <c r="L196" s="589"/>
      <c r="M196" s="591"/>
      <c r="N196" s="592"/>
      <c r="O196" s="592"/>
      <c r="P196" s="589"/>
      <c r="Q196" s="589"/>
      <c r="R196" s="589"/>
      <c r="S196" s="589"/>
      <c r="T196" s="593"/>
      <c r="U196" s="569"/>
    </row>
    <row r="197" spans="1:21" x14ac:dyDescent="0.25">
      <c r="A197" s="1315"/>
      <c r="B197" s="586">
        <v>6</v>
      </c>
      <c r="C197" s="206"/>
      <c r="D197" s="587"/>
      <c r="E197" s="587"/>
      <c r="F197" s="206"/>
      <c r="G197" s="588"/>
      <c r="H197" s="206"/>
      <c r="I197" s="589"/>
      <c r="J197" s="590"/>
      <c r="K197" s="591"/>
      <c r="L197" s="589"/>
      <c r="M197" s="591"/>
      <c r="N197" s="592"/>
      <c r="O197" s="592"/>
      <c r="P197" s="589"/>
      <c r="Q197" s="589"/>
      <c r="R197" s="589"/>
      <c r="S197" s="589"/>
      <c r="T197" s="593"/>
      <c r="U197" s="569"/>
    </row>
    <row r="198" spans="1:21" x14ac:dyDescent="0.25">
      <c r="A198" s="1315"/>
      <c r="B198" s="586">
        <v>7</v>
      </c>
      <c r="C198" s="206"/>
      <c r="D198" s="587"/>
      <c r="E198" s="587"/>
      <c r="F198" s="206"/>
      <c r="G198" s="588"/>
      <c r="H198" s="206"/>
      <c r="I198" s="589"/>
      <c r="J198" s="590"/>
      <c r="K198" s="591"/>
      <c r="L198" s="589"/>
      <c r="M198" s="591"/>
      <c r="N198" s="592"/>
      <c r="O198" s="592"/>
      <c r="P198" s="589"/>
      <c r="Q198" s="589"/>
      <c r="R198" s="589"/>
      <c r="S198" s="589"/>
      <c r="T198" s="593"/>
      <c r="U198" s="569"/>
    </row>
    <row r="199" spans="1:21" x14ac:dyDescent="0.25">
      <c r="A199" s="1315"/>
      <c r="B199" s="586">
        <v>8</v>
      </c>
      <c r="C199" s="206"/>
      <c r="D199" s="587"/>
      <c r="E199" s="587"/>
      <c r="F199" s="206"/>
      <c r="G199" s="588"/>
      <c r="H199" s="206"/>
      <c r="I199" s="589"/>
      <c r="J199" s="590"/>
      <c r="K199" s="591"/>
      <c r="L199" s="589"/>
      <c r="M199" s="591"/>
      <c r="N199" s="592"/>
      <c r="O199" s="592"/>
      <c r="P199" s="589"/>
      <c r="Q199" s="589"/>
      <c r="R199" s="589"/>
      <c r="S199" s="589"/>
      <c r="T199" s="593"/>
      <c r="U199" s="569"/>
    </row>
    <row r="200" spans="1:21" x14ac:dyDescent="0.25">
      <c r="A200" s="1315"/>
      <c r="B200" s="586">
        <v>9</v>
      </c>
      <c r="C200" s="206"/>
      <c r="D200" s="587"/>
      <c r="E200" s="587"/>
      <c r="F200" s="206"/>
      <c r="G200" s="588"/>
      <c r="H200" s="206"/>
      <c r="I200" s="589"/>
      <c r="J200" s="590"/>
      <c r="K200" s="591"/>
      <c r="L200" s="589"/>
      <c r="M200" s="591"/>
      <c r="N200" s="592"/>
      <c r="O200" s="592"/>
      <c r="P200" s="589"/>
      <c r="Q200" s="589"/>
      <c r="R200" s="589"/>
      <c r="S200" s="589"/>
      <c r="T200" s="593"/>
      <c r="U200" s="569"/>
    </row>
    <row r="201" spans="1:21" ht="15.75" thickBot="1" x14ac:dyDescent="0.3">
      <c r="A201" s="1316"/>
      <c r="B201" s="594">
        <v>10</v>
      </c>
      <c r="C201" s="595"/>
      <c r="D201" s="596"/>
      <c r="E201" s="596"/>
      <c r="F201" s="595"/>
      <c r="G201" s="597"/>
      <c r="H201" s="595"/>
      <c r="I201" s="598"/>
      <c r="J201" s="599"/>
      <c r="K201" s="600"/>
      <c r="L201" s="598"/>
      <c r="M201" s="600"/>
      <c r="N201" s="601"/>
      <c r="O201" s="601"/>
      <c r="P201" s="598"/>
      <c r="Q201" s="598"/>
      <c r="R201" s="598"/>
      <c r="S201" s="598"/>
      <c r="T201" s="602"/>
      <c r="U201" s="569"/>
    </row>
    <row r="202" spans="1:21" s="115" customFormat="1" ht="24.6" customHeight="1" thickBot="1" x14ac:dyDescent="0.3">
      <c r="A202" s="654"/>
      <c r="B202" s="500"/>
      <c r="C202" s="655"/>
      <c r="D202" s="656"/>
      <c r="E202" s="484" t="s">
        <v>379</v>
      </c>
      <c r="F202" s="485">
        <f>COUNTA(F192:F201)</f>
        <v>0</v>
      </c>
      <c r="G202" s="486">
        <f>COUNTA(G192:G201)</f>
        <v>0</v>
      </c>
      <c r="H202" s="655"/>
      <c r="I202" s="501"/>
      <c r="J202" s="657"/>
      <c r="K202" s="658"/>
      <c r="L202" s="1096" t="s">
        <v>655</v>
      </c>
      <c r="M202" s="1097"/>
      <c r="N202" s="659">
        <f>SUM(N192:N201)</f>
        <v>0</v>
      </c>
      <c r="O202" s="660">
        <f>SUM(O192:O201)</f>
        <v>0</v>
      </c>
      <c r="P202" s="501"/>
      <c r="R202" s="128"/>
      <c r="S202" s="132"/>
      <c r="T202" s="603"/>
      <c r="U202" s="527"/>
    </row>
    <row r="203" spans="1:21" s="115" customFormat="1" ht="24.6" customHeight="1" x14ac:dyDescent="0.25">
      <c r="A203" s="149"/>
      <c r="B203" s="128"/>
      <c r="C203" s="128"/>
      <c r="D203" s="128"/>
      <c r="F203" s="500"/>
      <c r="H203" s="524"/>
      <c r="I203" s="524"/>
      <c r="J203" s="525"/>
      <c r="K203" s="524"/>
      <c r="L203" s="1098" t="s">
        <v>656</v>
      </c>
      <c r="M203" s="1099"/>
      <c r="N203" s="661">
        <f>SUMIF(M192:M201,"&lt;=31/12/2025",N192:N201)</f>
        <v>0</v>
      </c>
      <c r="O203" s="662">
        <f>SUMIF(M192:M201,"&lt;=31/12/2025",O192:O201)</f>
        <v>0</v>
      </c>
      <c r="P203" s="128"/>
      <c r="R203" s="128"/>
      <c r="S203" s="132"/>
      <c r="T203" s="603"/>
      <c r="U203" s="527"/>
    </row>
    <row r="204" spans="1:21" s="115" customFormat="1" ht="24.6" customHeight="1" thickBot="1" x14ac:dyDescent="0.3">
      <c r="A204" s="149"/>
      <c r="B204" s="500"/>
      <c r="F204" s="500"/>
      <c r="I204" s="500"/>
      <c r="J204" s="500"/>
      <c r="L204" s="1100" t="s">
        <v>659</v>
      </c>
      <c r="M204" s="1101"/>
      <c r="N204" s="663">
        <f>SUMIF(M192:M201,"&gt;31/12/2025",N192:N201)</f>
        <v>0</v>
      </c>
      <c r="O204" s="664">
        <f>SUMIF(M192:M201,"&gt;31/12/2025",O192:O201)</f>
        <v>0</v>
      </c>
      <c r="R204" s="128"/>
      <c r="S204" s="132"/>
      <c r="T204" s="603"/>
      <c r="U204" s="527"/>
    </row>
    <row r="205" spans="1:21" ht="15.75" thickBot="1" x14ac:dyDescent="0.3">
      <c r="A205" s="604"/>
      <c r="B205" s="605"/>
      <c r="C205" s="606"/>
      <c r="D205" s="606"/>
      <c r="E205" s="606"/>
      <c r="F205" s="605"/>
      <c r="G205" s="606"/>
      <c r="H205" s="606"/>
      <c r="I205" s="605"/>
      <c r="J205" s="605"/>
      <c r="K205" s="606"/>
      <c r="L205" s="606"/>
      <c r="M205" s="606"/>
      <c r="N205" s="606"/>
      <c r="O205" s="606"/>
      <c r="P205" s="606"/>
      <c r="Q205" s="606"/>
      <c r="R205" s="606"/>
      <c r="S205" s="607"/>
      <c r="T205" s="606"/>
      <c r="U205" s="608"/>
    </row>
    <row r="206" spans="1:21" ht="15.75" thickBot="1" x14ac:dyDescent="0.3">
      <c r="A206" s="565"/>
      <c r="B206" s="535"/>
      <c r="C206" s="566"/>
      <c r="D206" s="566"/>
      <c r="E206" s="566"/>
      <c r="F206" s="535"/>
      <c r="G206" s="566"/>
      <c r="H206" s="566"/>
      <c r="I206" s="535"/>
      <c r="J206" s="535"/>
      <c r="K206" s="566"/>
      <c r="L206" s="566"/>
      <c r="M206" s="566"/>
      <c r="N206" s="566"/>
      <c r="O206" s="566"/>
      <c r="P206" s="566"/>
      <c r="Q206" s="566"/>
      <c r="R206" s="566"/>
      <c r="S206" s="566"/>
      <c r="T206" s="566"/>
      <c r="U206" s="567"/>
    </row>
    <row r="207" spans="1:21" ht="28.5" thickBot="1" x14ac:dyDescent="0.3">
      <c r="A207" s="194" t="s">
        <v>9</v>
      </c>
      <c r="B207" s="1324" t="s">
        <v>180</v>
      </c>
      <c r="C207" s="1325"/>
      <c r="E207" s="1326" t="s">
        <v>342</v>
      </c>
      <c r="F207" s="1327"/>
      <c r="G207" s="1328">
        <f>VLOOKUP(B207,'EXTRAUrbano.Piano inv. forn '!$D$116:$AB$153,3,FALSE)</f>
        <v>0</v>
      </c>
      <c r="H207" s="1329"/>
      <c r="I207" s="558"/>
      <c r="J207" s="1326" t="s">
        <v>343</v>
      </c>
      <c r="K207" s="1327"/>
      <c r="L207" s="1328">
        <f>VLOOKUP(B207,'EXTRAUrbano.Piano inv. forn '!$D$116:$AB$153,4,N209)</f>
        <v>0</v>
      </c>
      <c r="M207" s="1329"/>
      <c r="O207" s="194" t="s">
        <v>344</v>
      </c>
      <c r="P207" s="506"/>
      <c r="R207" s="568" t="s">
        <v>345</v>
      </c>
      <c r="S207" s="1317"/>
      <c r="T207" s="1318"/>
      <c r="U207" s="569"/>
    </row>
    <row r="208" spans="1:21" ht="15.75" thickBot="1" x14ac:dyDescent="0.3">
      <c r="A208" s="570"/>
      <c r="B208" s="571"/>
      <c r="C208" s="571"/>
      <c r="E208" s="572"/>
      <c r="F208" s="572"/>
      <c r="G208" s="573"/>
      <c r="H208" s="573"/>
      <c r="I208" s="558"/>
      <c r="J208" s="572"/>
      <c r="K208" s="572"/>
      <c r="L208" s="573"/>
      <c r="M208" s="573"/>
      <c r="O208" s="132"/>
      <c r="R208" s="132"/>
      <c r="S208" s="574"/>
      <c r="U208" s="575"/>
    </row>
    <row r="209" spans="1:21" ht="27" customHeight="1" thickBot="1" x14ac:dyDescent="0.3">
      <c r="A209" s="1277" t="s">
        <v>346</v>
      </c>
      <c r="B209" s="1278"/>
      <c r="C209" s="1278"/>
      <c r="D209" s="1287"/>
      <c r="E209" s="1319">
        <f>VLOOKUP(B207,'EXTRAUrbano.Piano inv. forn '!$D$116:$AB$153,17,FALSE)</f>
        <v>0</v>
      </c>
      <c r="F209" s="1320"/>
      <c r="G209" s="1320"/>
      <c r="H209" s="1321"/>
      <c r="I209" s="558"/>
      <c r="J209" s="1322" t="s">
        <v>60</v>
      </c>
      <c r="K209" s="1323"/>
      <c r="L209" s="1319">
        <f>VLOOKUP(B207,'EXTRAUrbano.Piano inv. forn '!$D$116:$AB$153,19,FALSE)</f>
        <v>0</v>
      </c>
      <c r="M209" s="1321"/>
      <c r="N209" s="576"/>
      <c r="O209" s="568" t="s">
        <v>347</v>
      </c>
      <c r="P209" s="577">
        <f>L209+E209</f>
        <v>0</v>
      </c>
      <c r="R209" s="568" t="s">
        <v>348</v>
      </c>
      <c r="S209" s="1317"/>
      <c r="T209" s="1318"/>
      <c r="U209" s="575"/>
    </row>
    <row r="210" spans="1:21" ht="15.75" thickBot="1" x14ac:dyDescent="0.3">
      <c r="A210" s="152"/>
      <c r="B210" s="153"/>
      <c r="C210" s="153"/>
      <c r="D210" s="153"/>
      <c r="E210" s="564"/>
      <c r="F210" s="564"/>
      <c r="G210" s="564"/>
      <c r="H210" s="564"/>
      <c r="I210" s="558"/>
      <c r="J210" s="572"/>
      <c r="K210" s="572"/>
      <c r="L210" s="564"/>
      <c r="M210" s="564"/>
      <c r="N210" s="576"/>
      <c r="O210" s="132"/>
      <c r="P210" s="576"/>
      <c r="R210" s="132"/>
      <c r="S210" s="571"/>
      <c r="T210" s="571"/>
      <c r="U210" s="569"/>
    </row>
    <row r="211" spans="1:21" ht="60" x14ac:dyDescent="0.25">
      <c r="A211" s="1279" t="s">
        <v>349</v>
      </c>
      <c r="B211" s="1281" t="s">
        <v>350</v>
      </c>
      <c r="C211" s="1281" t="s">
        <v>351</v>
      </c>
      <c r="D211" s="186" t="s">
        <v>352</v>
      </c>
      <c r="E211" s="187" t="s">
        <v>353</v>
      </c>
      <c r="F211" s="186" t="s">
        <v>354</v>
      </c>
      <c r="G211" s="186" t="s">
        <v>355</v>
      </c>
      <c r="H211" s="188" t="s">
        <v>312</v>
      </c>
      <c r="I211" s="188" t="s">
        <v>356</v>
      </c>
      <c r="J211" s="188" t="s">
        <v>357</v>
      </c>
      <c r="K211" s="188" t="s">
        <v>358</v>
      </c>
      <c r="L211" s="188" t="s">
        <v>359</v>
      </c>
      <c r="M211" s="188" t="s">
        <v>360</v>
      </c>
      <c r="N211" s="188" t="s">
        <v>361</v>
      </c>
      <c r="O211" s="188" t="s">
        <v>362</v>
      </c>
      <c r="P211" s="188" t="s">
        <v>363</v>
      </c>
      <c r="Q211" s="188" t="s">
        <v>364</v>
      </c>
      <c r="R211" s="188" t="s">
        <v>365</v>
      </c>
      <c r="S211" s="188" t="s">
        <v>366</v>
      </c>
      <c r="T211" s="1288" t="s">
        <v>367</v>
      </c>
      <c r="U211" s="508"/>
    </row>
    <row r="212" spans="1:21" ht="24.75" thickBot="1" x14ac:dyDescent="0.3">
      <c r="A212" s="1280"/>
      <c r="B212" s="1282"/>
      <c r="C212" s="1282"/>
      <c r="D212" s="189" t="s">
        <v>368</v>
      </c>
      <c r="E212" s="189" t="s">
        <v>381</v>
      </c>
      <c r="F212" s="189" t="s">
        <v>370</v>
      </c>
      <c r="G212" s="189" t="s">
        <v>370</v>
      </c>
      <c r="H212" s="189" t="s">
        <v>395</v>
      </c>
      <c r="I212" s="189" t="s">
        <v>401</v>
      </c>
      <c r="J212" s="189" t="s">
        <v>371</v>
      </c>
      <c r="K212" s="189" t="s">
        <v>372</v>
      </c>
      <c r="L212" s="189" t="s">
        <v>373</v>
      </c>
      <c r="M212" s="189" t="s">
        <v>372</v>
      </c>
      <c r="N212" s="189" t="s">
        <v>374</v>
      </c>
      <c r="O212" s="189" t="s">
        <v>341</v>
      </c>
      <c r="P212" s="189" t="s">
        <v>375</v>
      </c>
      <c r="Q212" s="189" t="s">
        <v>376</v>
      </c>
      <c r="R212" s="189" t="s">
        <v>377</v>
      </c>
      <c r="S212" s="189" t="s">
        <v>377</v>
      </c>
      <c r="T212" s="1289"/>
      <c r="U212" s="508"/>
    </row>
    <row r="213" spans="1:21" x14ac:dyDescent="0.25">
      <c r="A213" s="1315" t="str">
        <f>B207</f>
        <v>EXTRA-urb.d.1</v>
      </c>
      <c r="B213" s="578">
        <v>1</v>
      </c>
      <c r="C213" s="248"/>
      <c r="D213" s="579"/>
      <c r="E213" s="579"/>
      <c r="F213" s="248"/>
      <c r="G213" s="580"/>
      <c r="H213" s="135"/>
      <c r="I213" s="581"/>
      <c r="J213" s="582"/>
      <c r="K213" s="583"/>
      <c r="L213" s="581"/>
      <c r="M213" s="583"/>
      <c r="N213" s="584"/>
      <c r="O213" s="584"/>
      <c r="P213" s="581"/>
      <c r="Q213" s="581"/>
      <c r="R213" s="581"/>
      <c r="S213" s="581"/>
      <c r="T213" s="585"/>
      <c r="U213" s="569"/>
    </row>
    <row r="214" spans="1:21" x14ac:dyDescent="0.25">
      <c r="A214" s="1315"/>
      <c r="B214" s="586">
        <v>2</v>
      </c>
      <c r="C214" s="206"/>
      <c r="D214" s="587"/>
      <c r="E214" s="587"/>
      <c r="F214" s="206"/>
      <c r="G214" s="588"/>
      <c r="H214" s="206"/>
      <c r="I214" s="589"/>
      <c r="J214" s="590"/>
      <c r="K214" s="591"/>
      <c r="L214" s="589"/>
      <c r="M214" s="591"/>
      <c r="N214" s="592"/>
      <c r="O214" s="592"/>
      <c r="P214" s="589"/>
      <c r="Q214" s="589" t="s">
        <v>378</v>
      </c>
      <c r="R214" s="589"/>
      <c r="S214" s="589"/>
      <c r="T214" s="593"/>
      <c r="U214" s="569"/>
    </row>
    <row r="215" spans="1:21" x14ac:dyDescent="0.25">
      <c r="A215" s="1315"/>
      <c r="B215" s="586">
        <v>3</v>
      </c>
      <c r="C215" s="206"/>
      <c r="D215" s="587"/>
      <c r="E215" s="587"/>
      <c r="F215" s="206"/>
      <c r="G215" s="588"/>
      <c r="H215" s="206"/>
      <c r="I215" s="589"/>
      <c r="J215" s="590"/>
      <c r="K215" s="591"/>
      <c r="L215" s="589"/>
      <c r="M215" s="591"/>
      <c r="N215" s="592"/>
      <c r="O215" s="592"/>
      <c r="P215" s="589"/>
      <c r="Q215" s="589"/>
      <c r="R215" s="589"/>
      <c r="S215" s="589"/>
      <c r="T215" s="593"/>
      <c r="U215" s="569"/>
    </row>
    <row r="216" spans="1:21" x14ac:dyDescent="0.25">
      <c r="A216" s="1315"/>
      <c r="B216" s="586">
        <v>4</v>
      </c>
      <c r="C216" s="206"/>
      <c r="D216" s="587"/>
      <c r="E216" s="587"/>
      <c r="F216" s="206"/>
      <c r="G216" s="588"/>
      <c r="H216" s="206"/>
      <c r="I216" s="589"/>
      <c r="J216" s="590"/>
      <c r="K216" s="591"/>
      <c r="L216" s="589"/>
      <c r="M216" s="591"/>
      <c r="N216" s="592"/>
      <c r="O216" s="592"/>
      <c r="P216" s="589"/>
      <c r="Q216" s="589"/>
      <c r="R216" s="589"/>
      <c r="S216" s="589"/>
      <c r="T216" s="593"/>
      <c r="U216" s="569"/>
    </row>
    <row r="217" spans="1:21" x14ac:dyDescent="0.25">
      <c r="A217" s="1315"/>
      <c r="B217" s="586">
        <v>5</v>
      </c>
      <c r="C217" s="206"/>
      <c r="D217" s="587"/>
      <c r="E217" s="587"/>
      <c r="F217" s="206"/>
      <c r="G217" s="588"/>
      <c r="H217" s="206"/>
      <c r="I217" s="589"/>
      <c r="J217" s="590"/>
      <c r="K217" s="591"/>
      <c r="L217" s="589"/>
      <c r="M217" s="591"/>
      <c r="N217" s="592"/>
      <c r="O217" s="592"/>
      <c r="P217" s="589"/>
      <c r="Q217" s="589"/>
      <c r="R217" s="589"/>
      <c r="S217" s="589"/>
      <c r="T217" s="593"/>
      <c r="U217" s="569"/>
    </row>
    <row r="218" spans="1:21" x14ac:dyDescent="0.25">
      <c r="A218" s="1315"/>
      <c r="B218" s="586">
        <v>6</v>
      </c>
      <c r="C218" s="206"/>
      <c r="D218" s="587"/>
      <c r="E218" s="587"/>
      <c r="F218" s="206"/>
      <c r="G218" s="588"/>
      <c r="H218" s="206"/>
      <c r="I218" s="589"/>
      <c r="J218" s="590"/>
      <c r="K218" s="591"/>
      <c r="L218" s="589"/>
      <c r="M218" s="591"/>
      <c r="N218" s="592"/>
      <c r="O218" s="592"/>
      <c r="P218" s="589"/>
      <c r="Q218" s="589"/>
      <c r="R218" s="589"/>
      <c r="S218" s="589"/>
      <c r="T218" s="593"/>
      <c r="U218" s="569"/>
    </row>
    <row r="219" spans="1:21" x14ac:dyDescent="0.25">
      <c r="A219" s="1315"/>
      <c r="B219" s="586">
        <v>7</v>
      </c>
      <c r="C219" s="206"/>
      <c r="D219" s="587"/>
      <c r="E219" s="587"/>
      <c r="F219" s="206"/>
      <c r="G219" s="588"/>
      <c r="H219" s="206"/>
      <c r="I219" s="589"/>
      <c r="J219" s="590"/>
      <c r="K219" s="591"/>
      <c r="L219" s="589"/>
      <c r="M219" s="591"/>
      <c r="N219" s="592"/>
      <c r="O219" s="592"/>
      <c r="P219" s="589"/>
      <c r="Q219" s="589"/>
      <c r="R219" s="589"/>
      <c r="S219" s="589"/>
      <c r="T219" s="593"/>
      <c r="U219" s="569"/>
    </row>
    <row r="220" spans="1:21" x14ac:dyDescent="0.25">
      <c r="A220" s="1315"/>
      <c r="B220" s="586">
        <v>8</v>
      </c>
      <c r="C220" s="206"/>
      <c r="D220" s="587"/>
      <c r="E220" s="587"/>
      <c r="F220" s="206"/>
      <c r="G220" s="588"/>
      <c r="H220" s="206"/>
      <c r="I220" s="589"/>
      <c r="J220" s="590"/>
      <c r="K220" s="591"/>
      <c r="L220" s="589"/>
      <c r="M220" s="591"/>
      <c r="N220" s="592"/>
      <c r="O220" s="592"/>
      <c r="P220" s="589"/>
      <c r="Q220" s="589"/>
      <c r="R220" s="589"/>
      <c r="S220" s="589"/>
      <c r="T220" s="593"/>
      <c r="U220" s="569"/>
    </row>
    <row r="221" spans="1:21" x14ac:dyDescent="0.25">
      <c r="A221" s="1315"/>
      <c r="B221" s="586">
        <v>9</v>
      </c>
      <c r="C221" s="206"/>
      <c r="D221" s="587"/>
      <c r="E221" s="587"/>
      <c r="F221" s="206"/>
      <c r="G221" s="588"/>
      <c r="H221" s="206"/>
      <c r="I221" s="589"/>
      <c r="J221" s="590"/>
      <c r="K221" s="591"/>
      <c r="L221" s="589"/>
      <c r="M221" s="591"/>
      <c r="N221" s="592"/>
      <c r="O221" s="592"/>
      <c r="P221" s="589"/>
      <c r="Q221" s="589"/>
      <c r="R221" s="589"/>
      <c r="S221" s="589"/>
      <c r="T221" s="593"/>
      <c r="U221" s="569"/>
    </row>
    <row r="222" spans="1:21" ht="15.75" thickBot="1" x14ac:dyDescent="0.3">
      <c r="A222" s="1316"/>
      <c r="B222" s="594">
        <v>10</v>
      </c>
      <c r="C222" s="595"/>
      <c r="D222" s="596"/>
      <c r="E222" s="596"/>
      <c r="F222" s="595"/>
      <c r="G222" s="597"/>
      <c r="H222" s="595"/>
      <c r="I222" s="598"/>
      <c r="J222" s="599"/>
      <c r="K222" s="600"/>
      <c r="L222" s="598"/>
      <c r="M222" s="600"/>
      <c r="N222" s="601"/>
      <c r="O222" s="601"/>
      <c r="P222" s="598"/>
      <c r="Q222" s="598"/>
      <c r="R222" s="598"/>
      <c r="S222" s="598"/>
      <c r="T222" s="602"/>
      <c r="U222" s="569"/>
    </row>
    <row r="223" spans="1:21" s="115" customFormat="1" ht="24.6" customHeight="1" thickBot="1" x14ac:dyDescent="0.3">
      <c r="A223" s="654"/>
      <c r="B223" s="500"/>
      <c r="C223" s="655"/>
      <c r="D223" s="656"/>
      <c r="E223" s="484" t="s">
        <v>379</v>
      </c>
      <c r="F223" s="485">
        <f>COUNTA(F213:F222)</f>
        <v>0</v>
      </c>
      <c r="G223" s="486">
        <f>COUNTA(G213:G222)</f>
        <v>0</v>
      </c>
      <c r="H223" s="655"/>
      <c r="I223" s="501"/>
      <c r="J223" s="657"/>
      <c r="K223" s="658"/>
      <c r="L223" s="1096" t="s">
        <v>655</v>
      </c>
      <c r="M223" s="1097"/>
      <c r="N223" s="659">
        <f>SUM(N213:N222)</f>
        <v>0</v>
      </c>
      <c r="O223" s="660">
        <f>SUM(O213:O222)</f>
        <v>0</v>
      </c>
      <c r="P223" s="501"/>
      <c r="R223" s="128"/>
      <c r="S223" s="132"/>
      <c r="T223" s="603"/>
      <c r="U223" s="527"/>
    </row>
    <row r="224" spans="1:21" s="115" customFormat="1" ht="24.6" customHeight="1" x14ac:dyDescent="0.25">
      <c r="A224" s="149"/>
      <c r="B224" s="128"/>
      <c r="C224" s="128"/>
      <c r="D224" s="128"/>
      <c r="F224" s="500"/>
      <c r="H224" s="524"/>
      <c r="I224" s="524"/>
      <c r="J224" s="525"/>
      <c r="K224" s="524"/>
      <c r="L224" s="1098" t="s">
        <v>656</v>
      </c>
      <c r="M224" s="1099"/>
      <c r="N224" s="661">
        <f>SUMIF(M213:M222,"&lt;=31/12/2025",N213:N222)</f>
        <v>0</v>
      </c>
      <c r="O224" s="662">
        <f>SUMIF(M213:M222,"&lt;=31/12/2025",O213:O222)</f>
        <v>0</v>
      </c>
      <c r="P224" s="128"/>
      <c r="R224" s="128"/>
      <c r="S224" s="132"/>
      <c r="T224" s="603"/>
      <c r="U224" s="527"/>
    </row>
    <row r="225" spans="1:21" s="115" customFormat="1" ht="24.6" customHeight="1" thickBot="1" x14ac:dyDescent="0.3">
      <c r="A225" s="149"/>
      <c r="B225" s="500"/>
      <c r="F225" s="500"/>
      <c r="I225" s="500"/>
      <c r="J225" s="500"/>
      <c r="L225" s="1100" t="s">
        <v>659</v>
      </c>
      <c r="M225" s="1101"/>
      <c r="N225" s="663">
        <f>SUMIF(M213:M222,"&gt;31/12/2025",N213:N222)</f>
        <v>0</v>
      </c>
      <c r="O225" s="664">
        <f>SUMIF(M213:M222,"&gt;31/12/2025",O213:O222)</f>
        <v>0</v>
      </c>
      <c r="R225" s="128"/>
      <c r="S225" s="132"/>
      <c r="T225" s="603"/>
      <c r="U225" s="527"/>
    </row>
    <row r="226" spans="1:21" ht="15.75" thickBot="1" x14ac:dyDescent="0.3">
      <c r="A226" s="604"/>
      <c r="B226" s="605"/>
      <c r="C226" s="606"/>
      <c r="D226" s="606"/>
      <c r="E226" s="606"/>
      <c r="F226" s="605"/>
      <c r="G226" s="606"/>
      <c r="H226" s="606"/>
      <c r="I226" s="605"/>
      <c r="J226" s="605"/>
      <c r="K226" s="606"/>
      <c r="L226" s="606"/>
      <c r="M226" s="606"/>
      <c r="N226" s="606"/>
      <c r="O226" s="606"/>
      <c r="P226" s="606"/>
      <c r="Q226" s="606"/>
      <c r="R226" s="606"/>
      <c r="S226" s="607"/>
      <c r="T226" s="606"/>
      <c r="U226" s="608"/>
    </row>
    <row r="227" spans="1:21" ht="15.75" thickBot="1" x14ac:dyDescent="0.3">
      <c r="A227" s="565"/>
      <c r="B227" s="535"/>
      <c r="C227" s="566"/>
      <c r="D227" s="566"/>
      <c r="E227" s="566"/>
      <c r="F227" s="535"/>
      <c r="G227" s="566"/>
      <c r="H227" s="566"/>
      <c r="I227" s="535"/>
      <c r="J227" s="535"/>
      <c r="K227" s="566"/>
      <c r="L227" s="566"/>
      <c r="M227" s="566"/>
      <c r="N227" s="566"/>
      <c r="O227" s="566"/>
      <c r="P227" s="566"/>
      <c r="Q227" s="566"/>
      <c r="R227" s="566"/>
      <c r="S227" s="566"/>
      <c r="T227" s="566"/>
      <c r="U227" s="567"/>
    </row>
    <row r="228" spans="1:21" ht="28.5" thickBot="1" x14ac:dyDescent="0.3">
      <c r="A228" s="194" t="s">
        <v>9</v>
      </c>
      <c r="B228" s="1324" t="s">
        <v>180</v>
      </c>
      <c r="C228" s="1325"/>
      <c r="E228" s="1326" t="s">
        <v>342</v>
      </c>
      <c r="F228" s="1327"/>
      <c r="G228" s="1328">
        <f>VLOOKUP(B228,'EXTRAUrbano.Piano inv. forn '!$D$116:$AB$153,3,FALSE)</f>
        <v>0</v>
      </c>
      <c r="H228" s="1329"/>
      <c r="I228" s="558"/>
      <c r="J228" s="1326" t="s">
        <v>343</v>
      </c>
      <c r="K228" s="1327"/>
      <c r="L228" s="1328">
        <f>VLOOKUP(B228,'EXTRAUrbano.Piano inv. forn '!$D$116:$AB$153,4,N230)</f>
        <v>0</v>
      </c>
      <c r="M228" s="1329"/>
      <c r="O228" s="194" t="s">
        <v>344</v>
      </c>
      <c r="P228" s="506"/>
      <c r="R228" s="568" t="s">
        <v>345</v>
      </c>
      <c r="S228" s="1317"/>
      <c r="T228" s="1318"/>
      <c r="U228" s="569"/>
    </row>
    <row r="229" spans="1:21" ht="15.75" thickBot="1" x14ac:dyDescent="0.3">
      <c r="A229" s="570"/>
      <c r="B229" s="571"/>
      <c r="C229" s="571"/>
      <c r="E229" s="572"/>
      <c r="F229" s="572"/>
      <c r="G229" s="573"/>
      <c r="H229" s="573"/>
      <c r="I229" s="558"/>
      <c r="J229" s="572"/>
      <c r="K229" s="572"/>
      <c r="L229" s="573"/>
      <c r="M229" s="573"/>
      <c r="O229" s="132"/>
      <c r="R229" s="132"/>
      <c r="S229" s="574"/>
      <c r="U229" s="575"/>
    </row>
    <row r="230" spans="1:21" ht="35.25" customHeight="1" thickBot="1" x14ac:dyDescent="0.3">
      <c r="A230" s="1277" t="s">
        <v>346</v>
      </c>
      <c r="B230" s="1278"/>
      <c r="C230" s="1278"/>
      <c r="D230" s="1287"/>
      <c r="E230" s="1319">
        <f>VLOOKUP(B228,'EXTRAUrbano.Piano inv. forn '!$D$116:$AB$153,17,FALSE)</f>
        <v>0</v>
      </c>
      <c r="F230" s="1320"/>
      <c r="G230" s="1320"/>
      <c r="H230" s="1321"/>
      <c r="I230" s="558"/>
      <c r="J230" s="1322" t="s">
        <v>60</v>
      </c>
      <c r="K230" s="1323"/>
      <c r="L230" s="1319">
        <f>VLOOKUP(B228,'EXTRAUrbano.Piano inv. forn '!$D$116:$AB$153,19,FALSE)</f>
        <v>0</v>
      </c>
      <c r="M230" s="1321"/>
      <c r="N230" s="576"/>
      <c r="O230" s="568" t="s">
        <v>347</v>
      </c>
      <c r="P230" s="577">
        <f>L230+E230</f>
        <v>0</v>
      </c>
      <c r="R230" s="568" t="s">
        <v>348</v>
      </c>
      <c r="S230" s="1317"/>
      <c r="T230" s="1318"/>
      <c r="U230" s="575"/>
    </row>
    <row r="231" spans="1:21" ht="15.75" thickBot="1" x14ac:dyDescent="0.3">
      <c r="A231" s="152"/>
      <c r="B231" s="153"/>
      <c r="C231" s="153"/>
      <c r="D231" s="153"/>
      <c r="E231" s="564"/>
      <c r="F231" s="564"/>
      <c r="G231" s="564"/>
      <c r="H231" s="564"/>
      <c r="I231" s="558"/>
      <c r="J231" s="572"/>
      <c r="K231" s="572"/>
      <c r="L231" s="564"/>
      <c r="M231" s="564"/>
      <c r="N231" s="576"/>
      <c r="O231" s="132"/>
      <c r="P231" s="576"/>
      <c r="R231" s="132"/>
      <c r="S231" s="571"/>
      <c r="T231" s="571"/>
      <c r="U231" s="569"/>
    </row>
    <row r="232" spans="1:21" ht="60" x14ac:dyDescent="0.25">
      <c r="A232" s="1279" t="s">
        <v>349</v>
      </c>
      <c r="B232" s="1281" t="s">
        <v>350</v>
      </c>
      <c r="C232" s="1281" t="s">
        <v>351</v>
      </c>
      <c r="D232" s="186" t="s">
        <v>352</v>
      </c>
      <c r="E232" s="187" t="s">
        <v>353</v>
      </c>
      <c r="F232" s="186" t="s">
        <v>354</v>
      </c>
      <c r="G232" s="186" t="s">
        <v>355</v>
      </c>
      <c r="H232" s="188" t="s">
        <v>312</v>
      </c>
      <c r="I232" s="188" t="s">
        <v>356</v>
      </c>
      <c r="J232" s="188" t="s">
        <v>357</v>
      </c>
      <c r="K232" s="188" t="s">
        <v>358</v>
      </c>
      <c r="L232" s="188" t="s">
        <v>359</v>
      </c>
      <c r="M232" s="188" t="s">
        <v>360</v>
      </c>
      <c r="N232" s="188" t="s">
        <v>361</v>
      </c>
      <c r="O232" s="188" t="s">
        <v>362</v>
      </c>
      <c r="P232" s="188" t="s">
        <v>363</v>
      </c>
      <c r="Q232" s="188" t="s">
        <v>364</v>
      </c>
      <c r="R232" s="188" t="s">
        <v>365</v>
      </c>
      <c r="S232" s="188" t="s">
        <v>366</v>
      </c>
      <c r="T232" s="1288" t="s">
        <v>367</v>
      </c>
      <c r="U232" s="508"/>
    </row>
    <row r="233" spans="1:21" ht="24.75" thickBot="1" x14ac:dyDescent="0.3">
      <c r="A233" s="1280"/>
      <c r="B233" s="1282"/>
      <c r="C233" s="1282"/>
      <c r="D233" s="189" t="s">
        <v>368</v>
      </c>
      <c r="E233" s="189" t="s">
        <v>381</v>
      </c>
      <c r="F233" s="189" t="s">
        <v>370</v>
      </c>
      <c r="G233" s="189" t="s">
        <v>370</v>
      </c>
      <c r="H233" s="189" t="s">
        <v>395</v>
      </c>
      <c r="I233" s="189" t="s">
        <v>401</v>
      </c>
      <c r="J233" s="189" t="s">
        <v>371</v>
      </c>
      <c r="K233" s="189" t="s">
        <v>372</v>
      </c>
      <c r="L233" s="189" t="s">
        <v>373</v>
      </c>
      <c r="M233" s="189" t="s">
        <v>372</v>
      </c>
      <c r="N233" s="189" t="s">
        <v>374</v>
      </c>
      <c r="O233" s="189" t="s">
        <v>341</v>
      </c>
      <c r="P233" s="189" t="s">
        <v>375</v>
      </c>
      <c r="Q233" s="189" t="s">
        <v>376</v>
      </c>
      <c r="R233" s="189" t="s">
        <v>377</v>
      </c>
      <c r="S233" s="189" t="s">
        <v>377</v>
      </c>
      <c r="T233" s="1289"/>
      <c r="U233" s="508"/>
    </row>
    <row r="234" spans="1:21" x14ac:dyDescent="0.25">
      <c r="A234" s="1315" t="str">
        <f>B228</f>
        <v>EXTRA-urb.d.1</v>
      </c>
      <c r="B234" s="578">
        <v>1</v>
      </c>
      <c r="C234" s="248"/>
      <c r="D234" s="579"/>
      <c r="E234" s="579"/>
      <c r="F234" s="248"/>
      <c r="G234" s="580"/>
      <c r="H234" s="135"/>
      <c r="I234" s="581"/>
      <c r="J234" s="582"/>
      <c r="K234" s="583"/>
      <c r="L234" s="581"/>
      <c r="M234" s="583"/>
      <c r="N234" s="584"/>
      <c r="O234" s="584"/>
      <c r="P234" s="581"/>
      <c r="Q234" s="581"/>
      <c r="R234" s="581"/>
      <c r="S234" s="581"/>
      <c r="T234" s="585"/>
      <c r="U234" s="569"/>
    </row>
    <row r="235" spans="1:21" x14ac:dyDescent="0.25">
      <c r="A235" s="1315"/>
      <c r="B235" s="586">
        <v>2</v>
      </c>
      <c r="C235" s="206"/>
      <c r="D235" s="587"/>
      <c r="E235" s="587"/>
      <c r="F235" s="206"/>
      <c r="G235" s="588"/>
      <c r="H235" s="206"/>
      <c r="I235" s="589"/>
      <c r="J235" s="590"/>
      <c r="K235" s="591"/>
      <c r="L235" s="589"/>
      <c r="M235" s="591"/>
      <c r="N235" s="592"/>
      <c r="O235" s="592"/>
      <c r="P235" s="589"/>
      <c r="Q235" s="589" t="s">
        <v>378</v>
      </c>
      <c r="R235" s="589"/>
      <c r="S235" s="589"/>
      <c r="T235" s="593"/>
      <c r="U235" s="569"/>
    </row>
    <row r="236" spans="1:21" x14ac:dyDescent="0.25">
      <c r="A236" s="1315"/>
      <c r="B236" s="586">
        <v>3</v>
      </c>
      <c r="C236" s="206"/>
      <c r="D236" s="587"/>
      <c r="E236" s="587"/>
      <c r="F236" s="206"/>
      <c r="G236" s="588"/>
      <c r="H236" s="206"/>
      <c r="I236" s="589"/>
      <c r="J236" s="590"/>
      <c r="K236" s="591"/>
      <c r="L236" s="589"/>
      <c r="M236" s="591"/>
      <c r="N236" s="592"/>
      <c r="O236" s="592"/>
      <c r="P236" s="589"/>
      <c r="Q236" s="589"/>
      <c r="R236" s="589"/>
      <c r="S236" s="589"/>
      <c r="T236" s="593"/>
      <c r="U236" s="569"/>
    </row>
    <row r="237" spans="1:21" x14ac:dyDescent="0.25">
      <c r="A237" s="1315"/>
      <c r="B237" s="586">
        <v>4</v>
      </c>
      <c r="C237" s="206"/>
      <c r="D237" s="587"/>
      <c r="E237" s="587"/>
      <c r="F237" s="206"/>
      <c r="G237" s="588"/>
      <c r="H237" s="206"/>
      <c r="I237" s="589"/>
      <c r="J237" s="590"/>
      <c r="K237" s="591"/>
      <c r="L237" s="589"/>
      <c r="M237" s="591"/>
      <c r="N237" s="592"/>
      <c r="O237" s="592"/>
      <c r="P237" s="589"/>
      <c r="Q237" s="589"/>
      <c r="R237" s="589"/>
      <c r="S237" s="589"/>
      <c r="T237" s="593"/>
      <c r="U237" s="569"/>
    </row>
    <row r="238" spans="1:21" x14ac:dyDescent="0.25">
      <c r="A238" s="1315"/>
      <c r="B238" s="586">
        <v>5</v>
      </c>
      <c r="C238" s="206"/>
      <c r="D238" s="587"/>
      <c r="E238" s="587"/>
      <c r="F238" s="206"/>
      <c r="G238" s="588"/>
      <c r="H238" s="206"/>
      <c r="I238" s="589"/>
      <c r="J238" s="590"/>
      <c r="K238" s="591"/>
      <c r="L238" s="589"/>
      <c r="M238" s="591"/>
      <c r="N238" s="592"/>
      <c r="O238" s="592"/>
      <c r="P238" s="589"/>
      <c r="Q238" s="589"/>
      <c r="R238" s="589"/>
      <c r="S238" s="589"/>
      <c r="T238" s="593"/>
      <c r="U238" s="569"/>
    </row>
    <row r="239" spans="1:21" x14ac:dyDescent="0.25">
      <c r="A239" s="1315"/>
      <c r="B239" s="586">
        <v>6</v>
      </c>
      <c r="C239" s="206"/>
      <c r="D239" s="587"/>
      <c r="E239" s="587"/>
      <c r="F239" s="206"/>
      <c r="G239" s="588"/>
      <c r="H239" s="206"/>
      <c r="I239" s="589"/>
      <c r="J239" s="590"/>
      <c r="K239" s="591"/>
      <c r="L239" s="589"/>
      <c r="M239" s="591"/>
      <c r="N239" s="592"/>
      <c r="O239" s="592"/>
      <c r="P239" s="589"/>
      <c r="Q239" s="589"/>
      <c r="R239" s="589"/>
      <c r="S239" s="589"/>
      <c r="T239" s="593"/>
      <c r="U239" s="569"/>
    </row>
    <row r="240" spans="1:21" x14ac:dyDescent="0.25">
      <c r="A240" s="1315"/>
      <c r="B240" s="586">
        <v>7</v>
      </c>
      <c r="C240" s="206"/>
      <c r="D240" s="587"/>
      <c r="E240" s="587"/>
      <c r="F240" s="206"/>
      <c r="G240" s="588"/>
      <c r="H240" s="206"/>
      <c r="I240" s="589"/>
      <c r="J240" s="590"/>
      <c r="K240" s="591"/>
      <c r="L240" s="589"/>
      <c r="M240" s="591"/>
      <c r="N240" s="592"/>
      <c r="O240" s="592"/>
      <c r="P240" s="589"/>
      <c r="Q240" s="589"/>
      <c r="R240" s="589"/>
      <c r="S240" s="589"/>
      <c r="T240" s="593"/>
      <c r="U240" s="569"/>
    </row>
    <row r="241" spans="1:21" x14ac:dyDescent="0.25">
      <c r="A241" s="1315"/>
      <c r="B241" s="586">
        <v>8</v>
      </c>
      <c r="C241" s="206"/>
      <c r="D241" s="587"/>
      <c r="E241" s="587"/>
      <c r="F241" s="206"/>
      <c r="G241" s="588"/>
      <c r="H241" s="206"/>
      <c r="I241" s="589"/>
      <c r="J241" s="590"/>
      <c r="K241" s="591"/>
      <c r="L241" s="589"/>
      <c r="M241" s="591"/>
      <c r="N241" s="592"/>
      <c r="O241" s="592"/>
      <c r="P241" s="589"/>
      <c r="Q241" s="589"/>
      <c r="R241" s="589"/>
      <c r="S241" s="589"/>
      <c r="T241" s="593"/>
      <c r="U241" s="569"/>
    </row>
    <row r="242" spans="1:21" x14ac:dyDescent="0.25">
      <c r="A242" s="1315"/>
      <c r="B242" s="586">
        <v>9</v>
      </c>
      <c r="C242" s="206"/>
      <c r="D242" s="587"/>
      <c r="E242" s="587"/>
      <c r="F242" s="206"/>
      <c r="G242" s="588"/>
      <c r="H242" s="206"/>
      <c r="I242" s="589"/>
      <c r="J242" s="590"/>
      <c r="K242" s="591"/>
      <c r="L242" s="589"/>
      <c r="M242" s="591"/>
      <c r="N242" s="592"/>
      <c r="O242" s="592"/>
      <c r="P242" s="589"/>
      <c r="Q242" s="589"/>
      <c r="R242" s="589"/>
      <c r="S242" s="589"/>
      <c r="T242" s="593"/>
      <c r="U242" s="569"/>
    </row>
    <row r="243" spans="1:21" ht="15.75" thickBot="1" x14ac:dyDescent="0.3">
      <c r="A243" s="1316"/>
      <c r="B243" s="594">
        <v>10</v>
      </c>
      <c r="C243" s="595"/>
      <c r="D243" s="596"/>
      <c r="E243" s="596"/>
      <c r="F243" s="595"/>
      <c r="G243" s="597"/>
      <c r="H243" s="595"/>
      <c r="I243" s="598"/>
      <c r="J243" s="599"/>
      <c r="K243" s="600"/>
      <c r="L243" s="598"/>
      <c r="M243" s="600"/>
      <c r="N243" s="601"/>
      <c r="O243" s="601"/>
      <c r="P243" s="598"/>
      <c r="Q243" s="598"/>
      <c r="R243" s="598"/>
      <c r="S243" s="598"/>
      <c r="T243" s="602"/>
      <c r="U243" s="569"/>
    </row>
    <row r="244" spans="1:21" s="115" customFormat="1" ht="24.6" customHeight="1" thickBot="1" x14ac:dyDescent="0.3">
      <c r="A244" s="654"/>
      <c r="B244" s="500"/>
      <c r="C244" s="655"/>
      <c r="D244" s="656"/>
      <c r="E244" s="484" t="s">
        <v>379</v>
      </c>
      <c r="F244" s="485">
        <f>COUNTA(F234:F243)</f>
        <v>0</v>
      </c>
      <c r="G244" s="486">
        <f>COUNTA(G234:G243)</f>
        <v>0</v>
      </c>
      <c r="H244" s="655"/>
      <c r="I244" s="501"/>
      <c r="J244" s="657"/>
      <c r="K244" s="658"/>
      <c r="L244" s="1096" t="s">
        <v>655</v>
      </c>
      <c r="M244" s="1097"/>
      <c r="N244" s="659">
        <f>SUM(N234:N243)</f>
        <v>0</v>
      </c>
      <c r="O244" s="660">
        <f>SUM(O234:O243)</f>
        <v>0</v>
      </c>
      <c r="P244" s="501"/>
      <c r="R244" s="128"/>
      <c r="S244" s="132"/>
      <c r="T244" s="603"/>
      <c r="U244" s="527"/>
    </row>
    <row r="245" spans="1:21" s="115" customFormat="1" ht="24.6" customHeight="1" x14ac:dyDescent="0.25">
      <c r="A245" s="149"/>
      <c r="B245" s="128"/>
      <c r="C245" s="128"/>
      <c r="D245" s="128"/>
      <c r="F245" s="500"/>
      <c r="H245" s="524"/>
      <c r="I245" s="524"/>
      <c r="J245" s="525"/>
      <c r="K245" s="524"/>
      <c r="L245" s="1098" t="s">
        <v>656</v>
      </c>
      <c r="M245" s="1099"/>
      <c r="N245" s="661">
        <f>SUMIF(M234:M243,"&lt;=31/12/2025",N234:N243)</f>
        <v>0</v>
      </c>
      <c r="O245" s="662">
        <f>SUMIF(M234:M243,"&lt;=31/12/2025",O234:O243)</f>
        <v>0</v>
      </c>
      <c r="P245" s="128"/>
      <c r="R245" s="128"/>
      <c r="S245" s="132"/>
      <c r="T245" s="603"/>
      <c r="U245" s="527"/>
    </row>
    <row r="246" spans="1:21" s="115" customFormat="1" ht="24.6" customHeight="1" thickBot="1" x14ac:dyDescent="0.3">
      <c r="A246" s="149"/>
      <c r="B246" s="500"/>
      <c r="F246" s="500"/>
      <c r="I246" s="500"/>
      <c r="J246" s="500"/>
      <c r="L246" s="1100" t="s">
        <v>659</v>
      </c>
      <c r="M246" s="1101"/>
      <c r="N246" s="663">
        <f>SUMIF(M234:M243,"&gt;31/12/2025",N234:N243)</f>
        <v>0</v>
      </c>
      <c r="O246" s="664">
        <f>SUMIF(M234:M243,"&gt;31/12/2025",O234:O243)</f>
        <v>0</v>
      </c>
      <c r="R246" s="128"/>
      <c r="S246" s="132"/>
      <c r="T246" s="603"/>
      <c r="U246" s="527"/>
    </row>
    <row r="247" spans="1:21" ht="15.75" thickBot="1" x14ac:dyDescent="0.3">
      <c r="A247" s="604"/>
      <c r="B247" s="605"/>
      <c r="C247" s="606"/>
      <c r="D247" s="606"/>
      <c r="E247" s="606"/>
      <c r="F247" s="605"/>
      <c r="G247" s="606"/>
      <c r="H247" s="606"/>
      <c r="I247" s="605"/>
      <c r="J247" s="605"/>
      <c r="K247" s="606"/>
      <c r="L247" s="606"/>
      <c r="M247" s="606"/>
      <c r="N247" s="606"/>
      <c r="O247" s="606"/>
      <c r="P247" s="606"/>
      <c r="Q247" s="606"/>
      <c r="R247" s="606"/>
      <c r="S247" s="607"/>
      <c r="T247" s="606"/>
      <c r="U247" s="608"/>
    </row>
    <row r="248" spans="1:21" ht="15.75" thickBot="1" x14ac:dyDescent="0.3">
      <c r="A248" s="565"/>
      <c r="B248" s="535"/>
      <c r="C248" s="566"/>
      <c r="D248" s="566"/>
      <c r="E248" s="566"/>
      <c r="F248" s="535"/>
      <c r="G248" s="566"/>
      <c r="H248" s="566"/>
      <c r="I248" s="535"/>
      <c r="J248" s="535"/>
      <c r="K248" s="566"/>
      <c r="L248" s="566"/>
      <c r="M248" s="566"/>
      <c r="N248" s="566"/>
      <c r="O248" s="566"/>
      <c r="P248" s="566"/>
      <c r="Q248" s="566"/>
      <c r="R248" s="566"/>
      <c r="S248" s="566"/>
      <c r="T248" s="566"/>
      <c r="U248" s="567"/>
    </row>
    <row r="249" spans="1:21" ht="28.5" thickBot="1" x14ac:dyDescent="0.3">
      <c r="A249" s="194" t="s">
        <v>9</v>
      </c>
      <c r="B249" s="1324" t="s">
        <v>180</v>
      </c>
      <c r="C249" s="1325"/>
      <c r="E249" s="1326" t="s">
        <v>342</v>
      </c>
      <c r="F249" s="1327"/>
      <c r="G249" s="1328">
        <f>VLOOKUP(B249,'EXTRAUrbano.Piano inv. forn '!$D$116:$AB$153,3,FALSE)</f>
        <v>0</v>
      </c>
      <c r="H249" s="1329"/>
      <c r="I249" s="558"/>
      <c r="J249" s="1326" t="s">
        <v>343</v>
      </c>
      <c r="K249" s="1327"/>
      <c r="L249" s="1328">
        <f>VLOOKUP(B249,'EXTRAUrbano.Piano inv. forn '!$D$116:$AB$153,4,N251)</f>
        <v>0</v>
      </c>
      <c r="M249" s="1329"/>
      <c r="O249" s="194" t="s">
        <v>344</v>
      </c>
      <c r="P249" s="506"/>
      <c r="R249" s="568" t="s">
        <v>345</v>
      </c>
      <c r="S249" s="1317"/>
      <c r="T249" s="1318"/>
      <c r="U249" s="569"/>
    </row>
    <row r="250" spans="1:21" ht="15.75" thickBot="1" x14ac:dyDescent="0.3">
      <c r="A250" s="570"/>
      <c r="B250" s="571"/>
      <c r="C250" s="571"/>
      <c r="E250" s="572"/>
      <c r="F250" s="572"/>
      <c r="G250" s="573"/>
      <c r="H250" s="573"/>
      <c r="I250" s="558"/>
      <c r="J250" s="572"/>
      <c r="K250" s="572"/>
      <c r="L250" s="573"/>
      <c r="M250" s="573"/>
      <c r="O250" s="132"/>
      <c r="R250" s="132"/>
      <c r="S250" s="574"/>
      <c r="U250" s="575"/>
    </row>
    <row r="251" spans="1:21" ht="39.6" customHeight="1" thickBot="1" x14ac:dyDescent="0.3">
      <c r="A251" s="1277" t="s">
        <v>346</v>
      </c>
      <c r="B251" s="1278"/>
      <c r="C251" s="1278"/>
      <c r="D251" s="1287"/>
      <c r="E251" s="1319">
        <f>VLOOKUP(B249,'EXTRAUrbano.Piano inv. forn '!$D$116:$AB$153,17,FALSE)</f>
        <v>0</v>
      </c>
      <c r="F251" s="1320"/>
      <c r="G251" s="1320"/>
      <c r="H251" s="1321"/>
      <c r="I251" s="558"/>
      <c r="J251" s="1322" t="s">
        <v>60</v>
      </c>
      <c r="K251" s="1323"/>
      <c r="L251" s="1319">
        <f>VLOOKUP(B249,'EXTRAUrbano.Piano inv. forn '!$D$116:$AB$153,19,FALSE)</f>
        <v>0</v>
      </c>
      <c r="M251" s="1321"/>
      <c r="N251" s="576"/>
      <c r="O251" s="568" t="s">
        <v>347</v>
      </c>
      <c r="P251" s="577">
        <f>L251+E251</f>
        <v>0</v>
      </c>
      <c r="R251" s="568" t="s">
        <v>348</v>
      </c>
      <c r="S251" s="1317"/>
      <c r="T251" s="1318"/>
      <c r="U251" s="575"/>
    </row>
    <row r="252" spans="1:21" ht="15.75" thickBot="1" x14ac:dyDescent="0.3">
      <c r="A252" s="152"/>
      <c r="B252" s="153"/>
      <c r="C252" s="153"/>
      <c r="D252" s="153"/>
      <c r="E252" s="564"/>
      <c r="F252" s="564"/>
      <c r="G252" s="564"/>
      <c r="H252" s="564"/>
      <c r="I252" s="558"/>
      <c r="J252" s="572"/>
      <c r="K252" s="572"/>
      <c r="L252" s="564"/>
      <c r="M252" s="564"/>
      <c r="N252" s="576"/>
      <c r="O252" s="132"/>
      <c r="P252" s="576"/>
      <c r="R252" s="132"/>
      <c r="S252" s="571"/>
      <c r="T252" s="571"/>
      <c r="U252" s="569"/>
    </row>
    <row r="253" spans="1:21" ht="60" x14ac:dyDescent="0.25">
      <c r="A253" s="1279" t="s">
        <v>349</v>
      </c>
      <c r="B253" s="1281" t="s">
        <v>350</v>
      </c>
      <c r="C253" s="1281" t="s">
        <v>351</v>
      </c>
      <c r="D253" s="186" t="s">
        <v>352</v>
      </c>
      <c r="E253" s="187" t="s">
        <v>353</v>
      </c>
      <c r="F253" s="186" t="s">
        <v>354</v>
      </c>
      <c r="G253" s="186" t="s">
        <v>355</v>
      </c>
      <c r="H253" s="188" t="s">
        <v>312</v>
      </c>
      <c r="I253" s="188" t="s">
        <v>356</v>
      </c>
      <c r="J253" s="188" t="s">
        <v>357</v>
      </c>
      <c r="K253" s="188" t="s">
        <v>358</v>
      </c>
      <c r="L253" s="188" t="s">
        <v>359</v>
      </c>
      <c r="M253" s="188" t="s">
        <v>360</v>
      </c>
      <c r="N253" s="188" t="s">
        <v>361</v>
      </c>
      <c r="O253" s="188" t="s">
        <v>362</v>
      </c>
      <c r="P253" s="188" t="s">
        <v>363</v>
      </c>
      <c r="Q253" s="188" t="s">
        <v>364</v>
      </c>
      <c r="R253" s="188" t="s">
        <v>365</v>
      </c>
      <c r="S253" s="188" t="s">
        <v>366</v>
      </c>
      <c r="T253" s="1288" t="s">
        <v>367</v>
      </c>
      <c r="U253" s="508"/>
    </row>
    <row r="254" spans="1:21" ht="24.75" thickBot="1" x14ac:dyDescent="0.3">
      <c r="A254" s="1280"/>
      <c r="B254" s="1282"/>
      <c r="C254" s="1282"/>
      <c r="D254" s="189" t="s">
        <v>368</v>
      </c>
      <c r="E254" s="189" t="s">
        <v>381</v>
      </c>
      <c r="F254" s="189" t="s">
        <v>370</v>
      </c>
      <c r="G254" s="189" t="s">
        <v>370</v>
      </c>
      <c r="H254" s="189" t="s">
        <v>395</v>
      </c>
      <c r="I254" s="189" t="s">
        <v>401</v>
      </c>
      <c r="J254" s="189" t="s">
        <v>371</v>
      </c>
      <c r="K254" s="189" t="s">
        <v>372</v>
      </c>
      <c r="L254" s="189" t="s">
        <v>373</v>
      </c>
      <c r="M254" s="189" t="s">
        <v>372</v>
      </c>
      <c r="N254" s="189" t="s">
        <v>374</v>
      </c>
      <c r="O254" s="189" t="s">
        <v>341</v>
      </c>
      <c r="P254" s="189" t="s">
        <v>375</v>
      </c>
      <c r="Q254" s="189" t="s">
        <v>376</v>
      </c>
      <c r="R254" s="189" t="s">
        <v>377</v>
      </c>
      <c r="S254" s="189" t="s">
        <v>377</v>
      </c>
      <c r="T254" s="1289"/>
      <c r="U254" s="508"/>
    </row>
    <row r="255" spans="1:21" x14ac:dyDescent="0.25">
      <c r="A255" s="1315" t="str">
        <f>B249</f>
        <v>EXTRA-urb.d.1</v>
      </c>
      <c r="B255" s="578">
        <v>1</v>
      </c>
      <c r="C255" s="248"/>
      <c r="D255" s="579"/>
      <c r="E255" s="579"/>
      <c r="F255" s="248"/>
      <c r="G255" s="580"/>
      <c r="H255" s="135"/>
      <c r="I255" s="581"/>
      <c r="J255" s="582"/>
      <c r="K255" s="583"/>
      <c r="L255" s="581"/>
      <c r="M255" s="583"/>
      <c r="N255" s="584"/>
      <c r="O255" s="584"/>
      <c r="P255" s="581"/>
      <c r="Q255" s="581"/>
      <c r="R255" s="581"/>
      <c r="S255" s="581"/>
      <c r="T255" s="585"/>
      <c r="U255" s="569"/>
    </row>
    <row r="256" spans="1:21" x14ac:dyDescent="0.25">
      <c r="A256" s="1315"/>
      <c r="B256" s="586">
        <v>2</v>
      </c>
      <c r="C256" s="206"/>
      <c r="D256" s="587"/>
      <c r="E256" s="587"/>
      <c r="F256" s="206"/>
      <c r="G256" s="588"/>
      <c r="H256" s="206"/>
      <c r="I256" s="589"/>
      <c r="J256" s="590"/>
      <c r="K256" s="591"/>
      <c r="L256" s="589"/>
      <c r="M256" s="591"/>
      <c r="N256" s="592"/>
      <c r="O256" s="592"/>
      <c r="P256" s="589"/>
      <c r="Q256" s="589" t="s">
        <v>378</v>
      </c>
      <c r="R256" s="589"/>
      <c r="S256" s="589"/>
      <c r="T256" s="593"/>
      <c r="U256" s="569"/>
    </row>
    <row r="257" spans="1:21" x14ac:dyDescent="0.25">
      <c r="A257" s="1315"/>
      <c r="B257" s="586">
        <v>3</v>
      </c>
      <c r="C257" s="206"/>
      <c r="D257" s="587"/>
      <c r="E257" s="587"/>
      <c r="F257" s="206"/>
      <c r="G257" s="588"/>
      <c r="H257" s="206"/>
      <c r="I257" s="589"/>
      <c r="J257" s="590"/>
      <c r="K257" s="591"/>
      <c r="L257" s="589"/>
      <c r="M257" s="591"/>
      <c r="N257" s="592"/>
      <c r="O257" s="592"/>
      <c r="P257" s="589"/>
      <c r="Q257" s="589"/>
      <c r="R257" s="589"/>
      <c r="S257" s="589"/>
      <c r="T257" s="593"/>
      <c r="U257" s="569"/>
    </row>
    <row r="258" spans="1:21" x14ac:dyDescent="0.25">
      <c r="A258" s="1315"/>
      <c r="B258" s="586">
        <v>4</v>
      </c>
      <c r="C258" s="206"/>
      <c r="D258" s="587"/>
      <c r="E258" s="587"/>
      <c r="F258" s="206"/>
      <c r="G258" s="588"/>
      <c r="H258" s="206"/>
      <c r="I258" s="589"/>
      <c r="J258" s="590"/>
      <c r="K258" s="591"/>
      <c r="L258" s="589"/>
      <c r="M258" s="591"/>
      <c r="N258" s="592"/>
      <c r="O258" s="592"/>
      <c r="P258" s="589"/>
      <c r="Q258" s="589"/>
      <c r="R258" s="589"/>
      <c r="S258" s="589"/>
      <c r="T258" s="593"/>
      <c r="U258" s="569"/>
    </row>
    <row r="259" spans="1:21" x14ac:dyDescent="0.25">
      <c r="A259" s="1315"/>
      <c r="B259" s="586">
        <v>5</v>
      </c>
      <c r="C259" s="206"/>
      <c r="D259" s="587"/>
      <c r="E259" s="587"/>
      <c r="F259" s="206"/>
      <c r="G259" s="588"/>
      <c r="H259" s="206"/>
      <c r="I259" s="589"/>
      <c r="J259" s="590"/>
      <c r="K259" s="591"/>
      <c r="L259" s="589"/>
      <c r="M259" s="591"/>
      <c r="N259" s="592"/>
      <c r="O259" s="592"/>
      <c r="P259" s="589"/>
      <c r="Q259" s="589"/>
      <c r="R259" s="589"/>
      <c r="S259" s="589"/>
      <c r="T259" s="593"/>
      <c r="U259" s="569"/>
    </row>
    <row r="260" spans="1:21" x14ac:dyDescent="0.25">
      <c r="A260" s="1315"/>
      <c r="B260" s="586">
        <v>6</v>
      </c>
      <c r="C260" s="206"/>
      <c r="D260" s="587"/>
      <c r="E260" s="587"/>
      <c r="F260" s="206"/>
      <c r="G260" s="588"/>
      <c r="H260" s="206"/>
      <c r="I260" s="589"/>
      <c r="J260" s="590"/>
      <c r="K260" s="591"/>
      <c r="L260" s="589"/>
      <c r="M260" s="591"/>
      <c r="N260" s="592"/>
      <c r="O260" s="592"/>
      <c r="P260" s="589"/>
      <c r="Q260" s="589"/>
      <c r="R260" s="589"/>
      <c r="S260" s="589"/>
      <c r="T260" s="593"/>
      <c r="U260" s="569"/>
    </row>
    <row r="261" spans="1:21" x14ac:dyDescent="0.25">
      <c r="A261" s="1315"/>
      <c r="B261" s="586">
        <v>7</v>
      </c>
      <c r="C261" s="206"/>
      <c r="D261" s="587"/>
      <c r="E261" s="587"/>
      <c r="F261" s="206"/>
      <c r="G261" s="588"/>
      <c r="H261" s="206"/>
      <c r="I261" s="589"/>
      <c r="J261" s="590"/>
      <c r="K261" s="591"/>
      <c r="L261" s="589"/>
      <c r="M261" s="591"/>
      <c r="N261" s="592"/>
      <c r="O261" s="592"/>
      <c r="P261" s="589"/>
      <c r="Q261" s="589"/>
      <c r="R261" s="589"/>
      <c r="S261" s="589"/>
      <c r="T261" s="593"/>
      <c r="U261" s="569"/>
    </row>
    <row r="262" spans="1:21" x14ac:dyDescent="0.25">
      <c r="A262" s="1315"/>
      <c r="B262" s="586">
        <v>8</v>
      </c>
      <c r="C262" s="206"/>
      <c r="D262" s="587"/>
      <c r="E262" s="587"/>
      <c r="F262" s="206"/>
      <c r="G262" s="588"/>
      <c r="H262" s="206"/>
      <c r="I262" s="589"/>
      <c r="J262" s="590"/>
      <c r="K262" s="591"/>
      <c r="L262" s="589"/>
      <c r="M262" s="591"/>
      <c r="N262" s="592"/>
      <c r="O262" s="592"/>
      <c r="P262" s="589"/>
      <c r="Q262" s="589"/>
      <c r="R262" s="589"/>
      <c r="S262" s="589"/>
      <c r="T262" s="593"/>
      <c r="U262" s="569"/>
    </row>
    <row r="263" spans="1:21" x14ac:dyDescent="0.25">
      <c r="A263" s="1315"/>
      <c r="B263" s="586">
        <v>9</v>
      </c>
      <c r="C263" s="206"/>
      <c r="D263" s="587"/>
      <c r="E263" s="587"/>
      <c r="F263" s="206"/>
      <c r="G263" s="588"/>
      <c r="H263" s="206"/>
      <c r="I263" s="589"/>
      <c r="J263" s="590"/>
      <c r="K263" s="591"/>
      <c r="L263" s="589"/>
      <c r="M263" s="591"/>
      <c r="N263" s="592"/>
      <c r="O263" s="592"/>
      <c r="P263" s="589"/>
      <c r="Q263" s="589"/>
      <c r="R263" s="589"/>
      <c r="S263" s="589"/>
      <c r="T263" s="593"/>
      <c r="U263" s="569"/>
    </row>
    <row r="264" spans="1:21" ht="15.75" thickBot="1" x14ac:dyDescent="0.3">
      <c r="A264" s="1316"/>
      <c r="B264" s="594">
        <v>10</v>
      </c>
      <c r="C264" s="595"/>
      <c r="D264" s="596"/>
      <c r="E264" s="596"/>
      <c r="F264" s="595"/>
      <c r="G264" s="597"/>
      <c r="H264" s="595"/>
      <c r="I264" s="598"/>
      <c r="J264" s="599"/>
      <c r="K264" s="600"/>
      <c r="L264" s="598"/>
      <c r="M264" s="600"/>
      <c r="N264" s="601"/>
      <c r="O264" s="601"/>
      <c r="P264" s="598"/>
      <c r="Q264" s="598"/>
      <c r="R264" s="598"/>
      <c r="S264" s="598"/>
      <c r="T264" s="602"/>
      <c r="U264" s="569"/>
    </row>
    <row r="265" spans="1:21" s="115" customFormat="1" ht="24.6" customHeight="1" thickBot="1" x14ac:dyDescent="0.3">
      <c r="A265" s="654"/>
      <c r="B265" s="500"/>
      <c r="C265" s="655"/>
      <c r="D265" s="656"/>
      <c r="E265" s="484" t="s">
        <v>379</v>
      </c>
      <c r="F265" s="485">
        <f>COUNTA(F255:F264)</f>
        <v>0</v>
      </c>
      <c r="G265" s="486">
        <f>COUNTA(G255:G264)</f>
        <v>0</v>
      </c>
      <c r="H265" s="655"/>
      <c r="I265" s="501"/>
      <c r="J265" s="657"/>
      <c r="K265" s="658"/>
      <c r="L265" s="1096" t="s">
        <v>655</v>
      </c>
      <c r="M265" s="1097"/>
      <c r="N265" s="659">
        <f>SUM(N255:N264)</f>
        <v>0</v>
      </c>
      <c r="O265" s="660">
        <f>SUM(O255:O264)</f>
        <v>0</v>
      </c>
      <c r="P265" s="501"/>
      <c r="R265" s="128"/>
      <c r="S265" s="132"/>
      <c r="T265" s="603"/>
      <c r="U265" s="527"/>
    </row>
    <row r="266" spans="1:21" s="115" customFormat="1" ht="24.6" customHeight="1" x14ac:dyDescent="0.25">
      <c r="A266" s="149"/>
      <c r="B266" s="128"/>
      <c r="C266" s="128"/>
      <c r="D266" s="128"/>
      <c r="F266" s="500"/>
      <c r="H266" s="524"/>
      <c r="I266" s="524"/>
      <c r="J266" s="525"/>
      <c r="K266" s="524"/>
      <c r="L266" s="1098" t="s">
        <v>656</v>
      </c>
      <c r="M266" s="1099"/>
      <c r="N266" s="661">
        <f>SUMIF(M255:M264,"&lt;=31/12/2025",N255:N264)</f>
        <v>0</v>
      </c>
      <c r="O266" s="662">
        <f>SUMIF(M255:M264,"&lt;=31/12/2025",O255:O264)</f>
        <v>0</v>
      </c>
      <c r="P266" s="128"/>
      <c r="R266" s="128"/>
      <c r="S266" s="132"/>
      <c r="T266" s="603"/>
      <c r="U266" s="527"/>
    </row>
    <row r="267" spans="1:21" s="115" customFormat="1" ht="24.6" customHeight="1" thickBot="1" x14ac:dyDescent="0.3">
      <c r="A267" s="149"/>
      <c r="B267" s="500"/>
      <c r="F267" s="500"/>
      <c r="I267" s="500"/>
      <c r="J267" s="500"/>
      <c r="L267" s="1100" t="s">
        <v>659</v>
      </c>
      <c r="M267" s="1101"/>
      <c r="N267" s="663">
        <f>SUMIF(M255:M264,"&gt;31/12/2025",N255:N264)</f>
        <v>0</v>
      </c>
      <c r="O267" s="664">
        <f>SUMIF(M255:M264,"&gt;31/12/2025",O255:O264)</f>
        <v>0</v>
      </c>
      <c r="R267" s="128"/>
      <c r="S267" s="132"/>
      <c r="T267" s="603"/>
      <c r="U267" s="527"/>
    </row>
    <row r="268" spans="1:21" ht="15.75" thickBot="1" x14ac:dyDescent="0.3">
      <c r="A268" s="604"/>
      <c r="B268" s="605"/>
      <c r="C268" s="606"/>
      <c r="D268" s="606"/>
      <c r="E268" s="606"/>
      <c r="F268" s="605"/>
      <c r="G268" s="606"/>
      <c r="H268" s="606"/>
      <c r="I268" s="605"/>
      <c r="J268" s="605"/>
      <c r="K268" s="606"/>
      <c r="L268" s="606"/>
      <c r="M268" s="606"/>
      <c r="N268" s="606"/>
      <c r="O268" s="606"/>
      <c r="P268" s="606"/>
      <c r="Q268" s="606"/>
      <c r="R268" s="606"/>
      <c r="S268" s="607"/>
      <c r="T268" s="606"/>
      <c r="U268" s="608"/>
    </row>
    <row r="269" spans="1:21" ht="15.75" thickBot="1" x14ac:dyDescent="0.3">
      <c r="A269" s="565"/>
      <c r="B269" s="535"/>
      <c r="C269" s="566"/>
      <c r="D269" s="566"/>
      <c r="E269" s="566"/>
      <c r="F269" s="535"/>
      <c r="G269" s="566"/>
      <c r="H269" s="566"/>
      <c r="I269" s="535"/>
      <c r="J269" s="535"/>
      <c r="K269" s="566"/>
      <c r="L269" s="566"/>
      <c r="M269" s="566"/>
      <c r="N269" s="566"/>
      <c r="O269" s="566"/>
      <c r="P269" s="566"/>
      <c r="Q269" s="566"/>
      <c r="R269" s="566"/>
      <c r="S269" s="566"/>
      <c r="T269" s="566"/>
      <c r="U269" s="567"/>
    </row>
    <row r="270" spans="1:21" ht="28.5" thickBot="1" x14ac:dyDescent="0.3">
      <c r="A270" s="194" t="s">
        <v>9</v>
      </c>
      <c r="B270" s="1324" t="s">
        <v>180</v>
      </c>
      <c r="C270" s="1325"/>
      <c r="E270" s="1326" t="s">
        <v>342</v>
      </c>
      <c r="F270" s="1327"/>
      <c r="G270" s="1328">
        <f>VLOOKUP(B270,'EXTRAUrbano.Piano inv. forn '!$D$116:$AB$153,3,FALSE)</f>
        <v>0</v>
      </c>
      <c r="H270" s="1329"/>
      <c r="I270" s="558"/>
      <c r="J270" s="1326" t="s">
        <v>343</v>
      </c>
      <c r="K270" s="1327"/>
      <c r="L270" s="1328">
        <f>VLOOKUP(B270,'EXTRAUrbano.Piano inv. forn '!$D$116:$AB$153,4,N272)</f>
        <v>0</v>
      </c>
      <c r="M270" s="1329"/>
      <c r="O270" s="194" t="s">
        <v>344</v>
      </c>
      <c r="P270" s="506"/>
      <c r="R270" s="568" t="s">
        <v>345</v>
      </c>
      <c r="S270" s="1317"/>
      <c r="T270" s="1318"/>
      <c r="U270" s="569"/>
    </row>
    <row r="271" spans="1:21" ht="15.75" thickBot="1" x14ac:dyDescent="0.3">
      <c r="A271" s="570"/>
      <c r="B271" s="571"/>
      <c r="C271" s="571"/>
      <c r="E271" s="572"/>
      <c r="F271" s="572"/>
      <c r="G271" s="573"/>
      <c r="H271" s="573"/>
      <c r="I271" s="558"/>
      <c r="J271" s="572"/>
      <c r="K271" s="572"/>
      <c r="L271" s="573"/>
      <c r="M271" s="573"/>
      <c r="O271" s="132"/>
      <c r="R271" s="132"/>
      <c r="S271" s="574"/>
      <c r="U271" s="575"/>
    </row>
    <row r="272" spans="1:21" ht="30.95" customHeight="1" thickBot="1" x14ac:dyDescent="0.3">
      <c r="A272" s="1277" t="s">
        <v>346</v>
      </c>
      <c r="B272" s="1278"/>
      <c r="C272" s="1278"/>
      <c r="D272" s="1287"/>
      <c r="E272" s="1319">
        <f>VLOOKUP(B270,'EXTRAUrbano.Piano inv. forn '!$D$116:$AB$153,17,FALSE)</f>
        <v>0</v>
      </c>
      <c r="F272" s="1320"/>
      <c r="G272" s="1320"/>
      <c r="H272" s="1321"/>
      <c r="I272" s="558"/>
      <c r="J272" s="1322" t="s">
        <v>60</v>
      </c>
      <c r="K272" s="1323"/>
      <c r="L272" s="1319">
        <f>VLOOKUP(B270,'EXTRAUrbano.Piano inv. forn '!$D$116:$AB$153,19,FALSE)</f>
        <v>0</v>
      </c>
      <c r="M272" s="1321"/>
      <c r="N272" s="576"/>
      <c r="O272" s="568" t="s">
        <v>347</v>
      </c>
      <c r="P272" s="577">
        <f>L272+E272</f>
        <v>0</v>
      </c>
      <c r="R272" s="568" t="s">
        <v>348</v>
      </c>
      <c r="S272" s="1317"/>
      <c r="T272" s="1318"/>
      <c r="U272" s="575"/>
    </row>
    <row r="273" spans="1:21" ht="15.75" thickBot="1" x14ac:dyDescent="0.3">
      <c r="A273" s="152"/>
      <c r="B273" s="153"/>
      <c r="C273" s="153"/>
      <c r="D273" s="153"/>
      <c r="E273" s="564"/>
      <c r="F273" s="564"/>
      <c r="G273" s="564"/>
      <c r="H273" s="564"/>
      <c r="I273" s="558"/>
      <c r="J273" s="572"/>
      <c r="K273" s="572"/>
      <c r="L273" s="564"/>
      <c r="M273" s="564"/>
      <c r="N273" s="576"/>
      <c r="O273" s="132"/>
      <c r="P273" s="576"/>
      <c r="R273" s="132"/>
      <c r="S273" s="571"/>
      <c r="T273" s="571"/>
      <c r="U273" s="569"/>
    </row>
    <row r="274" spans="1:21" ht="60" x14ac:dyDescent="0.25">
      <c r="A274" s="1279" t="s">
        <v>349</v>
      </c>
      <c r="B274" s="1281" t="s">
        <v>350</v>
      </c>
      <c r="C274" s="1281" t="s">
        <v>351</v>
      </c>
      <c r="D274" s="186" t="s">
        <v>352</v>
      </c>
      <c r="E274" s="187" t="s">
        <v>353</v>
      </c>
      <c r="F274" s="186" t="s">
        <v>354</v>
      </c>
      <c r="G274" s="186" t="s">
        <v>355</v>
      </c>
      <c r="H274" s="188" t="s">
        <v>312</v>
      </c>
      <c r="I274" s="188" t="s">
        <v>356</v>
      </c>
      <c r="J274" s="188" t="s">
        <v>357</v>
      </c>
      <c r="K274" s="188" t="s">
        <v>358</v>
      </c>
      <c r="L274" s="188" t="s">
        <v>359</v>
      </c>
      <c r="M274" s="188" t="s">
        <v>360</v>
      </c>
      <c r="N274" s="188" t="s">
        <v>361</v>
      </c>
      <c r="O274" s="188" t="s">
        <v>362</v>
      </c>
      <c r="P274" s="188" t="s">
        <v>363</v>
      </c>
      <c r="Q274" s="188" t="s">
        <v>364</v>
      </c>
      <c r="R274" s="188" t="s">
        <v>365</v>
      </c>
      <c r="S274" s="188" t="s">
        <v>366</v>
      </c>
      <c r="T274" s="1288" t="s">
        <v>367</v>
      </c>
      <c r="U274" s="508"/>
    </row>
    <row r="275" spans="1:21" ht="24.75" thickBot="1" x14ac:dyDescent="0.3">
      <c r="A275" s="1280"/>
      <c r="B275" s="1282"/>
      <c r="C275" s="1282"/>
      <c r="D275" s="189" t="s">
        <v>368</v>
      </c>
      <c r="E275" s="189" t="s">
        <v>381</v>
      </c>
      <c r="F275" s="189" t="s">
        <v>370</v>
      </c>
      <c r="G275" s="189" t="s">
        <v>370</v>
      </c>
      <c r="H275" s="189" t="s">
        <v>395</v>
      </c>
      <c r="I275" s="189" t="s">
        <v>401</v>
      </c>
      <c r="J275" s="189" t="s">
        <v>371</v>
      </c>
      <c r="K275" s="189" t="s">
        <v>372</v>
      </c>
      <c r="L275" s="189" t="s">
        <v>373</v>
      </c>
      <c r="M275" s="189" t="s">
        <v>372</v>
      </c>
      <c r="N275" s="189" t="s">
        <v>374</v>
      </c>
      <c r="O275" s="189" t="s">
        <v>341</v>
      </c>
      <c r="P275" s="189" t="s">
        <v>375</v>
      </c>
      <c r="Q275" s="189" t="s">
        <v>376</v>
      </c>
      <c r="R275" s="189" t="s">
        <v>377</v>
      </c>
      <c r="S275" s="189" t="s">
        <v>377</v>
      </c>
      <c r="T275" s="1289"/>
      <c r="U275" s="508"/>
    </row>
    <row r="276" spans="1:21" x14ac:dyDescent="0.25">
      <c r="A276" s="1315" t="str">
        <f>B270</f>
        <v>EXTRA-urb.d.1</v>
      </c>
      <c r="B276" s="578">
        <v>1</v>
      </c>
      <c r="C276" s="248"/>
      <c r="D276" s="579"/>
      <c r="E276" s="579"/>
      <c r="F276" s="248"/>
      <c r="G276" s="580"/>
      <c r="H276" s="135"/>
      <c r="I276" s="581"/>
      <c r="J276" s="582"/>
      <c r="K276" s="583"/>
      <c r="L276" s="581"/>
      <c r="M276" s="583"/>
      <c r="N276" s="584"/>
      <c r="O276" s="584"/>
      <c r="P276" s="581"/>
      <c r="Q276" s="581"/>
      <c r="R276" s="581"/>
      <c r="S276" s="581"/>
      <c r="T276" s="585"/>
      <c r="U276" s="569"/>
    </row>
    <row r="277" spans="1:21" x14ac:dyDescent="0.25">
      <c r="A277" s="1315"/>
      <c r="B277" s="586">
        <v>2</v>
      </c>
      <c r="C277" s="206"/>
      <c r="D277" s="587"/>
      <c r="E277" s="587"/>
      <c r="F277" s="206"/>
      <c r="G277" s="588"/>
      <c r="H277" s="206"/>
      <c r="I277" s="589"/>
      <c r="J277" s="590"/>
      <c r="K277" s="591"/>
      <c r="L277" s="589"/>
      <c r="M277" s="591"/>
      <c r="N277" s="592"/>
      <c r="O277" s="592"/>
      <c r="P277" s="589"/>
      <c r="Q277" s="589" t="s">
        <v>378</v>
      </c>
      <c r="R277" s="589"/>
      <c r="S277" s="589"/>
      <c r="T277" s="593"/>
      <c r="U277" s="569"/>
    </row>
    <row r="278" spans="1:21" x14ac:dyDescent="0.25">
      <c r="A278" s="1315"/>
      <c r="B278" s="586">
        <v>3</v>
      </c>
      <c r="C278" s="206"/>
      <c r="D278" s="587"/>
      <c r="E278" s="587"/>
      <c r="F278" s="206"/>
      <c r="G278" s="588"/>
      <c r="H278" s="206"/>
      <c r="I278" s="589"/>
      <c r="J278" s="590"/>
      <c r="K278" s="591"/>
      <c r="L278" s="589"/>
      <c r="M278" s="591"/>
      <c r="N278" s="592"/>
      <c r="O278" s="592"/>
      <c r="P278" s="589"/>
      <c r="Q278" s="589"/>
      <c r="R278" s="589"/>
      <c r="S278" s="589"/>
      <c r="T278" s="593"/>
      <c r="U278" s="569"/>
    </row>
    <row r="279" spans="1:21" x14ac:dyDescent="0.25">
      <c r="A279" s="1315"/>
      <c r="B279" s="586">
        <v>4</v>
      </c>
      <c r="C279" s="206"/>
      <c r="D279" s="587"/>
      <c r="E279" s="587"/>
      <c r="F279" s="206"/>
      <c r="G279" s="588"/>
      <c r="H279" s="206"/>
      <c r="I279" s="589"/>
      <c r="J279" s="590"/>
      <c r="K279" s="591"/>
      <c r="L279" s="589"/>
      <c r="M279" s="591"/>
      <c r="N279" s="592"/>
      <c r="O279" s="592"/>
      <c r="P279" s="589"/>
      <c r="Q279" s="589"/>
      <c r="R279" s="589"/>
      <c r="S279" s="589"/>
      <c r="T279" s="593"/>
      <c r="U279" s="569"/>
    </row>
    <row r="280" spans="1:21" x14ac:dyDescent="0.25">
      <c r="A280" s="1315"/>
      <c r="B280" s="586">
        <v>5</v>
      </c>
      <c r="C280" s="206"/>
      <c r="D280" s="587"/>
      <c r="E280" s="587"/>
      <c r="F280" s="206"/>
      <c r="G280" s="588"/>
      <c r="H280" s="206"/>
      <c r="I280" s="589"/>
      <c r="J280" s="590"/>
      <c r="K280" s="591"/>
      <c r="L280" s="589"/>
      <c r="M280" s="591"/>
      <c r="N280" s="592"/>
      <c r="O280" s="592"/>
      <c r="P280" s="589"/>
      <c r="Q280" s="589"/>
      <c r="R280" s="589"/>
      <c r="S280" s="589"/>
      <c r="T280" s="593"/>
      <c r="U280" s="569"/>
    </row>
    <row r="281" spans="1:21" x14ac:dyDescent="0.25">
      <c r="A281" s="1315"/>
      <c r="B281" s="586">
        <v>6</v>
      </c>
      <c r="C281" s="206"/>
      <c r="D281" s="587"/>
      <c r="E281" s="587"/>
      <c r="F281" s="206"/>
      <c r="G281" s="588"/>
      <c r="H281" s="206"/>
      <c r="I281" s="589"/>
      <c r="J281" s="590"/>
      <c r="K281" s="591"/>
      <c r="L281" s="589"/>
      <c r="M281" s="591"/>
      <c r="N281" s="592"/>
      <c r="O281" s="592"/>
      <c r="P281" s="589"/>
      <c r="Q281" s="589"/>
      <c r="R281" s="589"/>
      <c r="S281" s="589"/>
      <c r="T281" s="593"/>
      <c r="U281" s="569"/>
    </row>
    <row r="282" spans="1:21" x14ac:dyDescent="0.25">
      <c r="A282" s="1315"/>
      <c r="B282" s="586">
        <v>7</v>
      </c>
      <c r="C282" s="206"/>
      <c r="D282" s="587"/>
      <c r="E282" s="587"/>
      <c r="F282" s="206"/>
      <c r="G282" s="588"/>
      <c r="H282" s="206"/>
      <c r="I282" s="589"/>
      <c r="J282" s="590"/>
      <c r="K282" s="591"/>
      <c r="L282" s="589"/>
      <c r="M282" s="591"/>
      <c r="N282" s="592"/>
      <c r="O282" s="592"/>
      <c r="P282" s="589"/>
      <c r="Q282" s="589"/>
      <c r="R282" s="589"/>
      <c r="S282" s="589"/>
      <c r="T282" s="593"/>
      <c r="U282" s="569"/>
    </row>
    <row r="283" spans="1:21" x14ac:dyDescent="0.25">
      <c r="A283" s="1315"/>
      <c r="B283" s="586">
        <v>8</v>
      </c>
      <c r="C283" s="206"/>
      <c r="D283" s="587"/>
      <c r="E283" s="587"/>
      <c r="F283" s="206"/>
      <c r="G283" s="588"/>
      <c r="H283" s="206"/>
      <c r="I283" s="589"/>
      <c r="J283" s="590"/>
      <c r="K283" s="591"/>
      <c r="L283" s="589"/>
      <c r="M283" s="591"/>
      <c r="N283" s="592"/>
      <c r="O283" s="592"/>
      <c r="P283" s="589"/>
      <c r="Q283" s="589"/>
      <c r="R283" s="589"/>
      <c r="S283" s="589"/>
      <c r="T283" s="593"/>
      <c r="U283" s="569"/>
    </row>
    <row r="284" spans="1:21" x14ac:dyDescent="0.25">
      <c r="A284" s="1315"/>
      <c r="B284" s="586">
        <v>9</v>
      </c>
      <c r="C284" s="206"/>
      <c r="D284" s="587"/>
      <c r="E284" s="587"/>
      <c r="F284" s="206"/>
      <c r="G284" s="588"/>
      <c r="H284" s="206"/>
      <c r="I284" s="589"/>
      <c r="J284" s="590"/>
      <c r="K284" s="591"/>
      <c r="L284" s="589"/>
      <c r="M284" s="591"/>
      <c r="N284" s="592"/>
      <c r="O284" s="592"/>
      <c r="P284" s="589"/>
      <c r="Q284" s="589"/>
      <c r="R284" s="589"/>
      <c r="S284" s="589"/>
      <c r="T284" s="593"/>
      <c r="U284" s="569"/>
    </row>
    <row r="285" spans="1:21" ht="15.75" thickBot="1" x14ac:dyDescent="0.3">
      <c r="A285" s="1316"/>
      <c r="B285" s="594">
        <v>10</v>
      </c>
      <c r="C285" s="595"/>
      <c r="D285" s="596"/>
      <c r="E285" s="596"/>
      <c r="F285" s="595"/>
      <c r="G285" s="597"/>
      <c r="H285" s="595"/>
      <c r="I285" s="598"/>
      <c r="J285" s="599"/>
      <c r="K285" s="600"/>
      <c r="L285" s="598"/>
      <c r="M285" s="600"/>
      <c r="N285" s="601"/>
      <c r="O285" s="601"/>
      <c r="P285" s="598"/>
      <c r="Q285" s="598"/>
      <c r="R285" s="598"/>
      <c r="S285" s="598"/>
      <c r="T285" s="602"/>
      <c r="U285" s="569"/>
    </row>
    <row r="286" spans="1:21" s="115" customFormat="1" ht="24.6" customHeight="1" thickBot="1" x14ac:dyDescent="0.3">
      <c r="A286" s="654"/>
      <c r="B286" s="500"/>
      <c r="C286" s="655"/>
      <c r="D286" s="656"/>
      <c r="E286" s="484" t="s">
        <v>379</v>
      </c>
      <c r="F286" s="485">
        <f>COUNTA(F276:F285)</f>
        <v>0</v>
      </c>
      <c r="G286" s="486">
        <f>COUNTA(G276:G285)</f>
        <v>0</v>
      </c>
      <c r="H286" s="655"/>
      <c r="I286" s="501"/>
      <c r="J286" s="657"/>
      <c r="K286" s="658"/>
      <c r="L286" s="1096" t="s">
        <v>655</v>
      </c>
      <c r="M286" s="1097"/>
      <c r="N286" s="659">
        <f>SUM(N276:N285)</f>
        <v>0</v>
      </c>
      <c r="O286" s="660">
        <f>SUM(O276:O285)</f>
        <v>0</v>
      </c>
      <c r="P286" s="501"/>
      <c r="R286" s="128"/>
      <c r="S286" s="132"/>
      <c r="T286" s="603"/>
      <c r="U286" s="527"/>
    </row>
    <row r="287" spans="1:21" s="115" customFormat="1" ht="24.6" customHeight="1" x14ac:dyDescent="0.25">
      <c r="A287" s="149"/>
      <c r="B287" s="128"/>
      <c r="C287" s="128"/>
      <c r="D287" s="128"/>
      <c r="F287" s="500"/>
      <c r="H287" s="524"/>
      <c r="I287" s="524"/>
      <c r="J287" s="525"/>
      <c r="K287" s="524"/>
      <c r="L287" s="1098" t="s">
        <v>656</v>
      </c>
      <c r="M287" s="1099"/>
      <c r="N287" s="661">
        <f>SUMIF(M276:M285,"&lt;=31/12/2025",N276:N285)</f>
        <v>0</v>
      </c>
      <c r="O287" s="662">
        <f>SUMIF(M276:M285,"&lt;=31/12/2025",O276:O285)</f>
        <v>0</v>
      </c>
      <c r="P287" s="128"/>
      <c r="R287" s="128"/>
      <c r="S287" s="132"/>
      <c r="T287" s="603"/>
      <c r="U287" s="527"/>
    </row>
    <row r="288" spans="1:21" s="115" customFormat="1" ht="24.6" customHeight="1" thickBot="1" x14ac:dyDescent="0.3">
      <c r="A288" s="149"/>
      <c r="B288" s="500"/>
      <c r="F288" s="500"/>
      <c r="I288" s="500"/>
      <c r="J288" s="500"/>
      <c r="L288" s="1100" t="s">
        <v>659</v>
      </c>
      <c r="M288" s="1101"/>
      <c r="N288" s="663">
        <f>SUMIF(M276:M285,"&gt;31/12/2025",N276:N285)</f>
        <v>0</v>
      </c>
      <c r="O288" s="664">
        <f>SUMIF(M276:M285,"&gt;31/12/2025",O276:O285)</f>
        <v>0</v>
      </c>
      <c r="R288" s="128"/>
      <c r="S288" s="132"/>
      <c r="T288" s="603"/>
      <c r="U288" s="527"/>
    </row>
    <row r="289" spans="1:21" ht="15.75" thickBot="1" x14ac:dyDescent="0.3">
      <c r="A289" s="604"/>
      <c r="B289" s="605"/>
      <c r="C289" s="606"/>
      <c r="D289" s="606"/>
      <c r="E289" s="606"/>
      <c r="F289" s="605"/>
      <c r="G289" s="606"/>
      <c r="H289" s="606"/>
      <c r="I289" s="605"/>
      <c r="J289" s="605"/>
      <c r="K289" s="606"/>
      <c r="L289" s="606"/>
      <c r="M289" s="606"/>
      <c r="N289" s="606"/>
      <c r="O289" s="606"/>
      <c r="P289" s="606"/>
      <c r="Q289" s="606"/>
      <c r="R289" s="606"/>
      <c r="S289" s="607"/>
      <c r="T289" s="606"/>
      <c r="U289" s="608"/>
    </row>
    <row r="290" spans="1:21" ht="15.75" thickBot="1" x14ac:dyDescent="0.3">
      <c r="A290" s="565"/>
      <c r="B290" s="535"/>
      <c r="C290" s="566"/>
      <c r="D290" s="566"/>
      <c r="E290" s="566"/>
      <c r="F290" s="535"/>
      <c r="G290" s="566"/>
      <c r="H290" s="566"/>
      <c r="I290" s="535"/>
      <c r="J290" s="535"/>
      <c r="K290" s="566"/>
      <c r="L290" s="566"/>
      <c r="M290" s="566"/>
      <c r="N290" s="566"/>
      <c r="O290" s="566"/>
      <c r="P290" s="566"/>
      <c r="Q290" s="566"/>
      <c r="R290" s="566"/>
      <c r="S290" s="566"/>
      <c r="T290" s="566"/>
      <c r="U290" s="567"/>
    </row>
    <row r="291" spans="1:21" ht="28.5" thickBot="1" x14ac:dyDescent="0.3">
      <c r="A291" s="194" t="s">
        <v>9</v>
      </c>
      <c r="B291" s="1324" t="s">
        <v>180</v>
      </c>
      <c r="C291" s="1325"/>
      <c r="E291" s="1326" t="s">
        <v>342</v>
      </c>
      <c r="F291" s="1327"/>
      <c r="G291" s="1328">
        <f>VLOOKUP(B291,'EXTRAUrbano.Piano inv. forn '!$D$116:$AB$153,3,FALSE)</f>
        <v>0</v>
      </c>
      <c r="H291" s="1329"/>
      <c r="I291" s="558"/>
      <c r="J291" s="1326" t="s">
        <v>343</v>
      </c>
      <c r="K291" s="1327"/>
      <c r="L291" s="1328">
        <f>VLOOKUP(B291,'EXTRAUrbano.Piano inv. forn '!$D$116:$AB$153,4,N293)</f>
        <v>0</v>
      </c>
      <c r="M291" s="1329"/>
      <c r="O291" s="194" t="s">
        <v>344</v>
      </c>
      <c r="P291" s="506"/>
      <c r="R291" s="568" t="s">
        <v>345</v>
      </c>
      <c r="S291" s="1317"/>
      <c r="T291" s="1318"/>
      <c r="U291" s="569"/>
    </row>
    <row r="292" spans="1:21" ht="15.75" thickBot="1" x14ac:dyDescent="0.3">
      <c r="A292" s="570"/>
      <c r="B292" s="571"/>
      <c r="C292" s="571"/>
      <c r="E292" s="572"/>
      <c r="F292" s="572"/>
      <c r="G292" s="573"/>
      <c r="H292" s="573"/>
      <c r="I292" s="558"/>
      <c r="J292" s="572"/>
      <c r="K292" s="572"/>
      <c r="L292" s="573"/>
      <c r="M292" s="573"/>
      <c r="O292" s="132"/>
      <c r="R292" s="132"/>
      <c r="S292" s="574"/>
      <c r="U292" s="575"/>
    </row>
    <row r="293" spans="1:21" ht="50.1" customHeight="1" thickBot="1" x14ac:dyDescent="0.3">
      <c r="A293" s="1277" t="s">
        <v>346</v>
      </c>
      <c r="B293" s="1278"/>
      <c r="C293" s="1278"/>
      <c r="D293" s="1287"/>
      <c r="E293" s="1319">
        <f>VLOOKUP(B291,'EXTRAUrbano.Piano inv. forn '!$D$116:$AB$153,17,FALSE)</f>
        <v>0</v>
      </c>
      <c r="F293" s="1320"/>
      <c r="G293" s="1320"/>
      <c r="H293" s="1321"/>
      <c r="I293" s="558"/>
      <c r="J293" s="1322" t="s">
        <v>60</v>
      </c>
      <c r="K293" s="1323"/>
      <c r="L293" s="1319">
        <f>VLOOKUP(B291,'EXTRAUrbano.Piano inv. forn '!$D$116:$AB$153,19,FALSE)</f>
        <v>0</v>
      </c>
      <c r="M293" s="1321"/>
      <c r="N293" s="576"/>
      <c r="O293" s="568" t="s">
        <v>347</v>
      </c>
      <c r="P293" s="577">
        <f>L293+E293</f>
        <v>0</v>
      </c>
      <c r="R293" s="568" t="s">
        <v>348</v>
      </c>
      <c r="S293" s="1317"/>
      <c r="T293" s="1318"/>
      <c r="U293" s="575"/>
    </row>
    <row r="294" spans="1:21" ht="15.75" thickBot="1" x14ac:dyDescent="0.3">
      <c r="A294" s="152"/>
      <c r="B294" s="153"/>
      <c r="C294" s="153"/>
      <c r="D294" s="153"/>
      <c r="E294" s="564"/>
      <c r="F294" s="564"/>
      <c r="G294" s="564"/>
      <c r="H294" s="564"/>
      <c r="I294" s="558"/>
      <c r="J294" s="572"/>
      <c r="K294" s="572"/>
      <c r="L294" s="564"/>
      <c r="M294" s="564"/>
      <c r="N294" s="576"/>
      <c r="O294" s="132"/>
      <c r="P294" s="576"/>
      <c r="R294" s="132"/>
      <c r="S294" s="571"/>
      <c r="T294" s="571"/>
      <c r="U294" s="569"/>
    </row>
    <row r="295" spans="1:21" ht="60" x14ac:dyDescent="0.25">
      <c r="A295" s="1279" t="s">
        <v>349</v>
      </c>
      <c r="B295" s="1281" t="s">
        <v>350</v>
      </c>
      <c r="C295" s="1281" t="s">
        <v>351</v>
      </c>
      <c r="D295" s="186" t="s">
        <v>352</v>
      </c>
      <c r="E295" s="187" t="s">
        <v>353</v>
      </c>
      <c r="F295" s="186" t="s">
        <v>354</v>
      </c>
      <c r="G295" s="186" t="s">
        <v>355</v>
      </c>
      <c r="H295" s="188" t="s">
        <v>312</v>
      </c>
      <c r="I295" s="188" t="s">
        <v>356</v>
      </c>
      <c r="J295" s="188" t="s">
        <v>357</v>
      </c>
      <c r="K295" s="188" t="s">
        <v>358</v>
      </c>
      <c r="L295" s="188" t="s">
        <v>359</v>
      </c>
      <c r="M295" s="188" t="s">
        <v>360</v>
      </c>
      <c r="N295" s="188" t="s">
        <v>361</v>
      </c>
      <c r="O295" s="188" t="s">
        <v>362</v>
      </c>
      <c r="P295" s="188" t="s">
        <v>363</v>
      </c>
      <c r="Q295" s="188" t="s">
        <v>364</v>
      </c>
      <c r="R295" s="188" t="s">
        <v>365</v>
      </c>
      <c r="S295" s="188" t="s">
        <v>366</v>
      </c>
      <c r="T295" s="1288" t="s">
        <v>367</v>
      </c>
      <c r="U295" s="508"/>
    </row>
    <row r="296" spans="1:21" ht="24.75" thickBot="1" x14ac:dyDescent="0.3">
      <c r="A296" s="1280"/>
      <c r="B296" s="1282"/>
      <c r="C296" s="1282"/>
      <c r="D296" s="189" t="s">
        <v>368</v>
      </c>
      <c r="E296" s="189" t="s">
        <v>381</v>
      </c>
      <c r="F296" s="189" t="s">
        <v>370</v>
      </c>
      <c r="G296" s="189" t="s">
        <v>370</v>
      </c>
      <c r="H296" s="189" t="s">
        <v>395</v>
      </c>
      <c r="I296" s="189" t="s">
        <v>401</v>
      </c>
      <c r="J296" s="189" t="s">
        <v>371</v>
      </c>
      <c r="K296" s="189" t="s">
        <v>372</v>
      </c>
      <c r="L296" s="189" t="s">
        <v>373</v>
      </c>
      <c r="M296" s="189" t="s">
        <v>372</v>
      </c>
      <c r="N296" s="189" t="s">
        <v>374</v>
      </c>
      <c r="O296" s="189" t="s">
        <v>341</v>
      </c>
      <c r="P296" s="189" t="s">
        <v>375</v>
      </c>
      <c r="Q296" s="189" t="s">
        <v>376</v>
      </c>
      <c r="R296" s="189" t="s">
        <v>377</v>
      </c>
      <c r="S296" s="189" t="s">
        <v>377</v>
      </c>
      <c r="T296" s="1289"/>
      <c r="U296" s="508"/>
    </row>
    <row r="297" spans="1:21" x14ac:dyDescent="0.25">
      <c r="A297" s="1315" t="str">
        <f>B291</f>
        <v>EXTRA-urb.d.1</v>
      </c>
      <c r="B297" s="578">
        <v>1</v>
      </c>
      <c r="C297" s="248"/>
      <c r="D297" s="579"/>
      <c r="E297" s="579"/>
      <c r="F297" s="248"/>
      <c r="G297" s="580"/>
      <c r="H297" s="135"/>
      <c r="I297" s="581"/>
      <c r="J297" s="582"/>
      <c r="K297" s="583"/>
      <c r="L297" s="581"/>
      <c r="M297" s="583"/>
      <c r="N297" s="584"/>
      <c r="O297" s="584"/>
      <c r="P297" s="581"/>
      <c r="Q297" s="581"/>
      <c r="R297" s="581"/>
      <c r="S297" s="581"/>
      <c r="T297" s="585"/>
      <c r="U297" s="569"/>
    </row>
    <row r="298" spans="1:21" x14ac:dyDescent="0.25">
      <c r="A298" s="1315"/>
      <c r="B298" s="586">
        <v>2</v>
      </c>
      <c r="C298" s="206"/>
      <c r="D298" s="587"/>
      <c r="E298" s="587"/>
      <c r="F298" s="206"/>
      <c r="G298" s="588"/>
      <c r="H298" s="206"/>
      <c r="I298" s="589"/>
      <c r="J298" s="590"/>
      <c r="K298" s="591"/>
      <c r="L298" s="589"/>
      <c r="M298" s="591"/>
      <c r="N298" s="592"/>
      <c r="O298" s="592"/>
      <c r="P298" s="589"/>
      <c r="Q298" s="589" t="s">
        <v>378</v>
      </c>
      <c r="R298" s="589"/>
      <c r="S298" s="589"/>
      <c r="T298" s="593"/>
      <c r="U298" s="569"/>
    </row>
    <row r="299" spans="1:21" x14ac:dyDescent="0.25">
      <c r="A299" s="1315"/>
      <c r="B299" s="586">
        <v>3</v>
      </c>
      <c r="C299" s="206"/>
      <c r="D299" s="587"/>
      <c r="E299" s="587"/>
      <c r="F299" s="206"/>
      <c r="G299" s="588"/>
      <c r="H299" s="206"/>
      <c r="I299" s="589"/>
      <c r="J299" s="590"/>
      <c r="K299" s="591"/>
      <c r="L299" s="589"/>
      <c r="M299" s="591"/>
      <c r="N299" s="592"/>
      <c r="O299" s="592"/>
      <c r="P299" s="589"/>
      <c r="Q299" s="589"/>
      <c r="R299" s="589"/>
      <c r="S299" s="589"/>
      <c r="T299" s="593"/>
      <c r="U299" s="569"/>
    </row>
    <row r="300" spans="1:21" x14ac:dyDescent="0.25">
      <c r="A300" s="1315"/>
      <c r="B300" s="586">
        <v>4</v>
      </c>
      <c r="C300" s="206"/>
      <c r="D300" s="587"/>
      <c r="E300" s="587"/>
      <c r="F300" s="206"/>
      <c r="G300" s="588"/>
      <c r="H300" s="206"/>
      <c r="I300" s="589"/>
      <c r="J300" s="590"/>
      <c r="K300" s="591"/>
      <c r="L300" s="589"/>
      <c r="M300" s="591"/>
      <c r="N300" s="592"/>
      <c r="O300" s="592"/>
      <c r="P300" s="589"/>
      <c r="Q300" s="589"/>
      <c r="R300" s="589"/>
      <c r="S300" s="589"/>
      <c r="T300" s="593"/>
      <c r="U300" s="569"/>
    </row>
    <row r="301" spans="1:21" x14ac:dyDescent="0.25">
      <c r="A301" s="1315"/>
      <c r="B301" s="586">
        <v>5</v>
      </c>
      <c r="C301" s="206"/>
      <c r="D301" s="587"/>
      <c r="E301" s="587"/>
      <c r="F301" s="206"/>
      <c r="G301" s="588"/>
      <c r="H301" s="206"/>
      <c r="I301" s="589"/>
      <c r="J301" s="590"/>
      <c r="K301" s="591"/>
      <c r="L301" s="589"/>
      <c r="M301" s="591"/>
      <c r="N301" s="592"/>
      <c r="O301" s="592"/>
      <c r="P301" s="589"/>
      <c r="Q301" s="589"/>
      <c r="R301" s="589"/>
      <c r="S301" s="589"/>
      <c r="T301" s="593"/>
      <c r="U301" s="569"/>
    </row>
    <row r="302" spans="1:21" x14ac:dyDescent="0.25">
      <c r="A302" s="1315"/>
      <c r="B302" s="586">
        <v>6</v>
      </c>
      <c r="C302" s="206"/>
      <c r="D302" s="587"/>
      <c r="E302" s="587"/>
      <c r="F302" s="206"/>
      <c r="G302" s="588"/>
      <c r="H302" s="206"/>
      <c r="I302" s="589"/>
      <c r="J302" s="590"/>
      <c r="K302" s="591"/>
      <c r="L302" s="589"/>
      <c r="M302" s="591"/>
      <c r="N302" s="592"/>
      <c r="O302" s="592"/>
      <c r="P302" s="589"/>
      <c r="Q302" s="589"/>
      <c r="R302" s="589"/>
      <c r="S302" s="589"/>
      <c r="T302" s="593"/>
      <c r="U302" s="569"/>
    </row>
    <row r="303" spans="1:21" x14ac:dyDescent="0.25">
      <c r="A303" s="1315"/>
      <c r="B303" s="586">
        <v>7</v>
      </c>
      <c r="C303" s="206"/>
      <c r="D303" s="587"/>
      <c r="E303" s="587"/>
      <c r="F303" s="206"/>
      <c r="G303" s="588"/>
      <c r="H303" s="206"/>
      <c r="I303" s="589"/>
      <c r="J303" s="590"/>
      <c r="K303" s="591"/>
      <c r="L303" s="589"/>
      <c r="M303" s="591"/>
      <c r="N303" s="592"/>
      <c r="O303" s="592"/>
      <c r="P303" s="589"/>
      <c r="Q303" s="589"/>
      <c r="R303" s="589"/>
      <c r="S303" s="589"/>
      <c r="T303" s="593"/>
      <c r="U303" s="569"/>
    </row>
    <row r="304" spans="1:21" x14ac:dyDescent="0.25">
      <c r="A304" s="1315"/>
      <c r="B304" s="586">
        <v>8</v>
      </c>
      <c r="C304" s="206"/>
      <c r="D304" s="587"/>
      <c r="E304" s="587"/>
      <c r="F304" s="206"/>
      <c r="G304" s="588"/>
      <c r="H304" s="206"/>
      <c r="I304" s="589"/>
      <c r="J304" s="590"/>
      <c r="K304" s="591"/>
      <c r="L304" s="589"/>
      <c r="M304" s="591"/>
      <c r="N304" s="592"/>
      <c r="O304" s="592"/>
      <c r="P304" s="589"/>
      <c r="Q304" s="589"/>
      <c r="R304" s="589"/>
      <c r="S304" s="589"/>
      <c r="T304" s="593"/>
      <c r="U304" s="569"/>
    </row>
    <row r="305" spans="1:21" x14ac:dyDescent="0.25">
      <c r="A305" s="1315"/>
      <c r="B305" s="586">
        <v>9</v>
      </c>
      <c r="C305" s="206"/>
      <c r="D305" s="587"/>
      <c r="E305" s="587"/>
      <c r="F305" s="206"/>
      <c r="G305" s="588"/>
      <c r="H305" s="206"/>
      <c r="I305" s="589"/>
      <c r="J305" s="590"/>
      <c r="K305" s="591"/>
      <c r="L305" s="589"/>
      <c r="M305" s="591"/>
      <c r="N305" s="592"/>
      <c r="O305" s="592"/>
      <c r="P305" s="589"/>
      <c r="Q305" s="589"/>
      <c r="R305" s="589"/>
      <c r="S305" s="589"/>
      <c r="T305" s="593"/>
      <c r="U305" s="569"/>
    </row>
    <row r="306" spans="1:21" ht="15.75" thickBot="1" x14ac:dyDescent="0.3">
      <c r="A306" s="1316"/>
      <c r="B306" s="594">
        <v>10</v>
      </c>
      <c r="C306" s="595"/>
      <c r="D306" s="596"/>
      <c r="E306" s="596"/>
      <c r="F306" s="595"/>
      <c r="G306" s="597"/>
      <c r="H306" s="595"/>
      <c r="I306" s="598"/>
      <c r="J306" s="599"/>
      <c r="K306" s="600"/>
      <c r="L306" s="598"/>
      <c r="M306" s="600"/>
      <c r="N306" s="601"/>
      <c r="O306" s="601"/>
      <c r="P306" s="598"/>
      <c r="Q306" s="598"/>
      <c r="R306" s="598"/>
      <c r="S306" s="598"/>
      <c r="T306" s="602"/>
      <c r="U306" s="569"/>
    </row>
    <row r="307" spans="1:21" s="115" customFormat="1" ht="24.6" customHeight="1" thickBot="1" x14ac:dyDescent="0.3">
      <c r="A307" s="654"/>
      <c r="B307" s="500"/>
      <c r="C307" s="655"/>
      <c r="D307" s="656"/>
      <c r="E307" s="484" t="s">
        <v>379</v>
      </c>
      <c r="F307" s="485">
        <f>COUNTA(F297:F306)</f>
        <v>0</v>
      </c>
      <c r="G307" s="486">
        <f>COUNTA(G297:G306)</f>
        <v>0</v>
      </c>
      <c r="H307" s="655"/>
      <c r="I307" s="501"/>
      <c r="J307" s="657"/>
      <c r="K307" s="658"/>
      <c r="L307" s="1096" t="s">
        <v>655</v>
      </c>
      <c r="M307" s="1097"/>
      <c r="N307" s="659">
        <f>SUM(N297:N306)</f>
        <v>0</v>
      </c>
      <c r="O307" s="660">
        <f>SUM(O297:O306)</f>
        <v>0</v>
      </c>
      <c r="P307" s="501"/>
      <c r="R307" s="128"/>
      <c r="S307" s="132"/>
      <c r="T307" s="603"/>
      <c r="U307" s="527"/>
    </row>
    <row r="308" spans="1:21" s="115" customFormat="1" ht="24.6" customHeight="1" x14ac:dyDescent="0.25">
      <c r="A308" s="149"/>
      <c r="B308" s="128"/>
      <c r="C308" s="128"/>
      <c r="D308" s="128"/>
      <c r="F308" s="500"/>
      <c r="H308" s="524"/>
      <c r="I308" s="524"/>
      <c r="J308" s="525"/>
      <c r="K308" s="524"/>
      <c r="L308" s="1098" t="s">
        <v>656</v>
      </c>
      <c r="M308" s="1099"/>
      <c r="N308" s="661">
        <f>SUMIF(M297:M306,"&lt;=31/12/2025",N297:N306)</f>
        <v>0</v>
      </c>
      <c r="O308" s="662">
        <f>SUMIF(M297:M306,"&lt;=31/12/2025",O297:O306)</f>
        <v>0</v>
      </c>
      <c r="P308" s="128"/>
      <c r="R308" s="128"/>
      <c r="S308" s="132"/>
      <c r="T308" s="603"/>
      <c r="U308" s="527"/>
    </row>
    <row r="309" spans="1:21" s="115" customFormat="1" ht="24.6" customHeight="1" thickBot="1" x14ac:dyDescent="0.3">
      <c r="A309" s="149"/>
      <c r="B309" s="500"/>
      <c r="F309" s="500"/>
      <c r="I309" s="500"/>
      <c r="J309" s="500"/>
      <c r="L309" s="1100" t="s">
        <v>659</v>
      </c>
      <c r="M309" s="1101"/>
      <c r="N309" s="663">
        <f>SUMIF(M297:M306,"&gt;31/12/2025",N297:N306)</f>
        <v>0</v>
      </c>
      <c r="O309" s="664">
        <f>SUMIF(M297:M306,"&gt;31/12/2025",O297:O306)</f>
        <v>0</v>
      </c>
      <c r="R309" s="128"/>
      <c r="S309" s="132"/>
      <c r="T309" s="603"/>
      <c r="U309" s="527"/>
    </row>
    <row r="310" spans="1:21" ht="15.75" thickBot="1" x14ac:dyDescent="0.3">
      <c r="A310" s="604"/>
      <c r="B310" s="605"/>
      <c r="C310" s="606"/>
      <c r="D310" s="606"/>
      <c r="E310" s="606"/>
      <c r="F310" s="605"/>
      <c r="G310" s="606"/>
      <c r="H310" s="606"/>
      <c r="I310" s="605"/>
      <c r="J310" s="605"/>
      <c r="K310" s="606"/>
      <c r="L310" s="606"/>
      <c r="M310" s="606"/>
      <c r="N310" s="606"/>
      <c r="O310" s="606"/>
      <c r="P310" s="606"/>
      <c r="Q310" s="606"/>
      <c r="R310" s="606"/>
      <c r="S310" s="607"/>
      <c r="T310" s="606"/>
      <c r="U310" s="608"/>
    </row>
    <row r="311" spans="1:21" ht="15.75" thickBot="1" x14ac:dyDescent="0.3">
      <c r="A311" s="565"/>
      <c r="B311" s="535"/>
      <c r="C311" s="566"/>
      <c r="D311" s="566"/>
      <c r="E311" s="566"/>
      <c r="F311" s="535"/>
      <c r="G311" s="566"/>
      <c r="H311" s="566"/>
      <c r="I311" s="535"/>
      <c r="J311" s="535"/>
      <c r="K311" s="566"/>
      <c r="L311" s="566"/>
      <c r="M311" s="566"/>
      <c r="N311" s="566"/>
      <c r="O311" s="566"/>
      <c r="P311" s="566"/>
      <c r="Q311" s="566"/>
      <c r="R311" s="566"/>
      <c r="S311" s="566"/>
      <c r="T311" s="566"/>
      <c r="U311" s="567"/>
    </row>
    <row r="312" spans="1:21" ht="28.5" thickBot="1" x14ac:dyDescent="0.3">
      <c r="A312" s="194" t="s">
        <v>9</v>
      </c>
      <c r="B312" s="1324" t="s">
        <v>180</v>
      </c>
      <c r="C312" s="1325"/>
      <c r="E312" s="1326" t="s">
        <v>342</v>
      </c>
      <c r="F312" s="1327"/>
      <c r="G312" s="1328">
        <f>VLOOKUP(B312,'EXTRAUrbano.Piano inv. forn '!$D$116:$AB$153,3,FALSE)</f>
        <v>0</v>
      </c>
      <c r="H312" s="1329"/>
      <c r="I312" s="558"/>
      <c r="J312" s="1326" t="s">
        <v>343</v>
      </c>
      <c r="K312" s="1327"/>
      <c r="L312" s="1328">
        <f>VLOOKUP(B312,'EXTRAUrbano.Piano inv. forn '!$D$116:$AB$153,4,N314)</f>
        <v>0</v>
      </c>
      <c r="M312" s="1329"/>
      <c r="O312" s="194" t="s">
        <v>344</v>
      </c>
      <c r="P312" s="506"/>
      <c r="R312" s="568" t="s">
        <v>345</v>
      </c>
      <c r="S312" s="1317"/>
      <c r="T312" s="1318"/>
      <c r="U312" s="569"/>
    </row>
    <row r="313" spans="1:21" ht="15.75" thickBot="1" x14ac:dyDescent="0.3">
      <c r="A313" s="570"/>
      <c r="B313" s="571"/>
      <c r="C313" s="571"/>
      <c r="E313" s="572"/>
      <c r="F313" s="572"/>
      <c r="G313" s="573"/>
      <c r="H313" s="573"/>
      <c r="I313" s="558"/>
      <c r="J313" s="572"/>
      <c r="K313" s="572"/>
      <c r="L313" s="573"/>
      <c r="M313" s="573"/>
      <c r="O313" s="132"/>
      <c r="R313" s="132"/>
      <c r="S313" s="574"/>
      <c r="U313" s="575"/>
    </row>
    <row r="314" spans="1:21" ht="39" customHeight="1" thickBot="1" x14ac:dyDescent="0.3">
      <c r="A314" s="1277" t="s">
        <v>346</v>
      </c>
      <c r="B314" s="1278"/>
      <c r="C314" s="1278"/>
      <c r="D314" s="1287"/>
      <c r="E314" s="1319">
        <f>VLOOKUP(B312,'EXTRAUrbano.Piano inv. forn '!$D$116:$AB$153,17,FALSE)</f>
        <v>0</v>
      </c>
      <c r="F314" s="1320"/>
      <c r="G314" s="1320"/>
      <c r="H314" s="1321"/>
      <c r="I314" s="558"/>
      <c r="J314" s="1322" t="s">
        <v>60</v>
      </c>
      <c r="K314" s="1323"/>
      <c r="L314" s="1319">
        <f>VLOOKUP(B312,'EXTRAUrbano.Piano inv. forn '!$D$116:$AB$153,19,FALSE)</f>
        <v>0</v>
      </c>
      <c r="M314" s="1321"/>
      <c r="N314" s="576"/>
      <c r="O314" s="568" t="s">
        <v>347</v>
      </c>
      <c r="P314" s="577">
        <f>L314+E314</f>
        <v>0</v>
      </c>
      <c r="R314" s="568" t="s">
        <v>348</v>
      </c>
      <c r="S314" s="1317"/>
      <c r="T314" s="1318"/>
      <c r="U314" s="575"/>
    </row>
    <row r="315" spans="1:21" ht="15.75" thickBot="1" x14ac:dyDescent="0.3">
      <c r="A315" s="152"/>
      <c r="B315" s="153"/>
      <c r="C315" s="153"/>
      <c r="D315" s="153"/>
      <c r="E315" s="564"/>
      <c r="F315" s="564"/>
      <c r="G315" s="564"/>
      <c r="H315" s="564"/>
      <c r="I315" s="558"/>
      <c r="J315" s="572"/>
      <c r="K315" s="572"/>
      <c r="L315" s="564"/>
      <c r="M315" s="564"/>
      <c r="N315" s="576"/>
      <c r="O315" s="132"/>
      <c r="P315" s="576"/>
      <c r="R315" s="132"/>
      <c r="S315" s="571"/>
      <c r="T315" s="571"/>
      <c r="U315" s="569"/>
    </row>
    <row r="316" spans="1:21" ht="60" x14ac:dyDescent="0.25">
      <c r="A316" s="1279" t="s">
        <v>349</v>
      </c>
      <c r="B316" s="1281" t="s">
        <v>350</v>
      </c>
      <c r="C316" s="1281" t="s">
        <v>351</v>
      </c>
      <c r="D316" s="186" t="s">
        <v>352</v>
      </c>
      <c r="E316" s="187" t="s">
        <v>353</v>
      </c>
      <c r="F316" s="186" t="s">
        <v>354</v>
      </c>
      <c r="G316" s="186" t="s">
        <v>355</v>
      </c>
      <c r="H316" s="188" t="s">
        <v>312</v>
      </c>
      <c r="I316" s="188" t="s">
        <v>356</v>
      </c>
      <c r="J316" s="188" t="s">
        <v>357</v>
      </c>
      <c r="K316" s="188" t="s">
        <v>358</v>
      </c>
      <c r="L316" s="188" t="s">
        <v>359</v>
      </c>
      <c r="M316" s="188" t="s">
        <v>360</v>
      </c>
      <c r="N316" s="188" t="s">
        <v>361</v>
      </c>
      <c r="O316" s="188" t="s">
        <v>362</v>
      </c>
      <c r="P316" s="188" t="s">
        <v>363</v>
      </c>
      <c r="Q316" s="188" t="s">
        <v>364</v>
      </c>
      <c r="R316" s="188" t="s">
        <v>365</v>
      </c>
      <c r="S316" s="188" t="s">
        <v>366</v>
      </c>
      <c r="T316" s="1288" t="s">
        <v>367</v>
      </c>
      <c r="U316" s="508"/>
    </row>
    <row r="317" spans="1:21" ht="24.75" thickBot="1" x14ac:dyDescent="0.3">
      <c r="A317" s="1280"/>
      <c r="B317" s="1282"/>
      <c r="C317" s="1282"/>
      <c r="D317" s="189" t="s">
        <v>368</v>
      </c>
      <c r="E317" s="189" t="s">
        <v>381</v>
      </c>
      <c r="F317" s="189" t="s">
        <v>370</v>
      </c>
      <c r="G317" s="189" t="s">
        <v>370</v>
      </c>
      <c r="H317" s="189" t="s">
        <v>395</v>
      </c>
      <c r="I317" s="189" t="s">
        <v>401</v>
      </c>
      <c r="J317" s="189" t="s">
        <v>371</v>
      </c>
      <c r="K317" s="189" t="s">
        <v>372</v>
      </c>
      <c r="L317" s="189" t="s">
        <v>373</v>
      </c>
      <c r="M317" s="189" t="s">
        <v>372</v>
      </c>
      <c r="N317" s="189" t="s">
        <v>374</v>
      </c>
      <c r="O317" s="189" t="s">
        <v>341</v>
      </c>
      <c r="P317" s="189" t="s">
        <v>375</v>
      </c>
      <c r="Q317" s="189" t="s">
        <v>376</v>
      </c>
      <c r="R317" s="189" t="s">
        <v>377</v>
      </c>
      <c r="S317" s="189" t="s">
        <v>377</v>
      </c>
      <c r="T317" s="1289"/>
      <c r="U317" s="508"/>
    </row>
    <row r="318" spans="1:21" x14ac:dyDescent="0.25">
      <c r="A318" s="1315" t="str">
        <f>B312</f>
        <v>EXTRA-urb.d.1</v>
      </c>
      <c r="B318" s="578">
        <v>1</v>
      </c>
      <c r="C318" s="248"/>
      <c r="D318" s="579"/>
      <c r="E318" s="579"/>
      <c r="F318" s="248"/>
      <c r="G318" s="580"/>
      <c r="H318" s="135"/>
      <c r="I318" s="581"/>
      <c r="J318" s="582"/>
      <c r="K318" s="583"/>
      <c r="L318" s="581"/>
      <c r="M318" s="583"/>
      <c r="N318" s="584"/>
      <c r="O318" s="584"/>
      <c r="P318" s="581"/>
      <c r="Q318" s="581"/>
      <c r="R318" s="581"/>
      <c r="S318" s="581"/>
      <c r="T318" s="585"/>
      <c r="U318" s="569"/>
    </row>
    <row r="319" spans="1:21" x14ac:dyDescent="0.25">
      <c r="A319" s="1315"/>
      <c r="B319" s="586">
        <v>2</v>
      </c>
      <c r="C319" s="206"/>
      <c r="D319" s="587"/>
      <c r="E319" s="587"/>
      <c r="F319" s="206"/>
      <c r="G319" s="588"/>
      <c r="H319" s="206"/>
      <c r="I319" s="589"/>
      <c r="J319" s="590"/>
      <c r="K319" s="591"/>
      <c r="L319" s="589"/>
      <c r="M319" s="591"/>
      <c r="N319" s="592"/>
      <c r="O319" s="592"/>
      <c r="P319" s="589"/>
      <c r="Q319" s="589" t="s">
        <v>378</v>
      </c>
      <c r="R319" s="589"/>
      <c r="S319" s="589"/>
      <c r="T319" s="593"/>
      <c r="U319" s="569"/>
    </row>
    <row r="320" spans="1:21" x14ac:dyDescent="0.25">
      <c r="A320" s="1315"/>
      <c r="B320" s="586">
        <v>3</v>
      </c>
      <c r="C320" s="206"/>
      <c r="D320" s="587"/>
      <c r="E320" s="587"/>
      <c r="F320" s="206"/>
      <c r="G320" s="588"/>
      <c r="H320" s="206"/>
      <c r="I320" s="589"/>
      <c r="J320" s="590"/>
      <c r="K320" s="591"/>
      <c r="L320" s="589"/>
      <c r="M320" s="591"/>
      <c r="N320" s="592"/>
      <c r="O320" s="592"/>
      <c r="P320" s="589"/>
      <c r="Q320" s="589"/>
      <c r="R320" s="589"/>
      <c r="S320" s="589"/>
      <c r="T320" s="593"/>
      <c r="U320" s="569"/>
    </row>
    <row r="321" spans="1:21" x14ac:dyDescent="0.25">
      <c r="A321" s="1315"/>
      <c r="B321" s="586">
        <v>4</v>
      </c>
      <c r="C321" s="206"/>
      <c r="D321" s="587"/>
      <c r="E321" s="587"/>
      <c r="F321" s="206"/>
      <c r="G321" s="588"/>
      <c r="H321" s="206"/>
      <c r="I321" s="589"/>
      <c r="J321" s="590"/>
      <c r="K321" s="591"/>
      <c r="L321" s="589"/>
      <c r="M321" s="591"/>
      <c r="N321" s="592"/>
      <c r="O321" s="592"/>
      <c r="P321" s="589"/>
      <c r="Q321" s="589"/>
      <c r="R321" s="589"/>
      <c r="S321" s="589"/>
      <c r="T321" s="593"/>
      <c r="U321" s="569"/>
    </row>
    <row r="322" spans="1:21" x14ac:dyDescent="0.25">
      <c r="A322" s="1315"/>
      <c r="B322" s="586">
        <v>5</v>
      </c>
      <c r="C322" s="206"/>
      <c r="D322" s="587"/>
      <c r="E322" s="587"/>
      <c r="F322" s="206"/>
      <c r="G322" s="588"/>
      <c r="H322" s="206"/>
      <c r="I322" s="589"/>
      <c r="J322" s="590"/>
      <c r="K322" s="591"/>
      <c r="L322" s="589"/>
      <c r="M322" s="591"/>
      <c r="N322" s="592"/>
      <c r="O322" s="592"/>
      <c r="P322" s="589"/>
      <c r="Q322" s="589"/>
      <c r="R322" s="589"/>
      <c r="S322" s="589"/>
      <c r="T322" s="593"/>
      <c r="U322" s="569"/>
    </row>
    <row r="323" spans="1:21" x14ac:dyDescent="0.25">
      <c r="A323" s="1315"/>
      <c r="B323" s="586">
        <v>6</v>
      </c>
      <c r="C323" s="206"/>
      <c r="D323" s="587"/>
      <c r="E323" s="587"/>
      <c r="F323" s="206"/>
      <c r="G323" s="588"/>
      <c r="H323" s="206"/>
      <c r="I323" s="589"/>
      <c r="J323" s="590"/>
      <c r="K323" s="591"/>
      <c r="L323" s="589"/>
      <c r="M323" s="591"/>
      <c r="N323" s="592"/>
      <c r="O323" s="592"/>
      <c r="P323" s="589"/>
      <c r="Q323" s="589"/>
      <c r="R323" s="589"/>
      <c r="S323" s="589"/>
      <c r="T323" s="593"/>
      <c r="U323" s="569"/>
    </row>
    <row r="324" spans="1:21" x14ac:dyDescent="0.25">
      <c r="A324" s="1315"/>
      <c r="B324" s="586">
        <v>7</v>
      </c>
      <c r="C324" s="206"/>
      <c r="D324" s="587"/>
      <c r="E324" s="587"/>
      <c r="F324" s="206"/>
      <c r="G324" s="588"/>
      <c r="H324" s="206"/>
      <c r="I324" s="589"/>
      <c r="J324" s="590"/>
      <c r="K324" s="591"/>
      <c r="L324" s="589"/>
      <c r="M324" s="591"/>
      <c r="N324" s="592"/>
      <c r="O324" s="592"/>
      <c r="P324" s="589"/>
      <c r="Q324" s="589"/>
      <c r="R324" s="589"/>
      <c r="S324" s="589"/>
      <c r="T324" s="593"/>
      <c r="U324" s="569"/>
    </row>
    <row r="325" spans="1:21" x14ac:dyDescent="0.25">
      <c r="A325" s="1315"/>
      <c r="B325" s="586">
        <v>8</v>
      </c>
      <c r="C325" s="206"/>
      <c r="D325" s="587"/>
      <c r="E325" s="587"/>
      <c r="F325" s="206"/>
      <c r="G325" s="588"/>
      <c r="H325" s="206"/>
      <c r="I325" s="589"/>
      <c r="J325" s="590"/>
      <c r="K325" s="591"/>
      <c r="L325" s="589"/>
      <c r="M325" s="591"/>
      <c r="N325" s="592"/>
      <c r="O325" s="592"/>
      <c r="P325" s="589"/>
      <c r="Q325" s="589"/>
      <c r="R325" s="589"/>
      <c r="S325" s="589"/>
      <c r="T325" s="593"/>
      <c r="U325" s="569"/>
    </row>
    <row r="326" spans="1:21" x14ac:dyDescent="0.25">
      <c r="A326" s="1315"/>
      <c r="B326" s="586">
        <v>9</v>
      </c>
      <c r="C326" s="206"/>
      <c r="D326" s="587"/>
      <c r="E326" s="587"/>
      <c r="F326" s="206"/>
      <c r="G326" s="588"/>
      <c r="H326" s="206"/>
      <c r="I326" s="589"/>
      <c r="J326" s="590"/>
      <c r="K326" s="591"/>
      <c r="L326" s="589"/>
      <c r="M326" s="591"/>
      <c r="N326" s="592"/>
      <c r="O326" s="592"/>
      <c r="P326" s="589"/>
      <c r="Q326" s="589"/>
      <c r="R326" s="589"/>
      <c r="S326" s="589"/>
      <c r="T326" s="593"/>
      <c r="U326" s="569"/>
    </row>
    <row r="327" spans="1:21" ht="15.75" thickBot="1" x14ac:dyDescent="0.3">
      <c r="A327" s="1316"/>
      <c r="B327" s="594">
        <v>10</v>
      </c>
      <c r="C327" s="595"/>
      <c r="D327" s="596"/>
      <c r="E327" s="596"/>
      <c r="F327" s="595"/>
      <c r="G327" s="597"/>
      <c r="H327" s="595"/>
      <c r="I327" s="598"/>
      <c r="J327" s="599"/>
      <c r="K327" s="600"/>
      <c r="L327" s="598"/>
      <c r="M327" s="600"/>
      <c r="N327" s="601"/>
      <c r="O327" s="601"/>
      <c r="P327" s="598"/>
      <c r="Q327" s="598"/>
      <c r="R327" s="598"/>
      <c r="S327" s="598"/>
      <c r="T327" s="602"/>
      <c r="U327" s="569"/>
    </row>
    <row r="328" spans="1:21" s="115" customFormat="1" ht="24.6" customHeight="1" thickBot="1" x14ac:dyDescent="0.3">
      <c r="A328" s="654"/>
      <c r="B328" s="500"/>
      <c r="C328" s="655"/>
      <c r="D328" s="656"/>
      <c r="E328" s="484" t="s">
        <v>379</v>
      </c>
      <c r="F328" s="485">
        <f>COUNTA(F318:F327)</f>
        <v>0</v>
      </c>
      <c r="G328" s="486">
        <f>COUNTA(G318:G327)</f>
        <v>0</v>
      </c>
      <c r="H328" s="655"/>
      <c r="I328" s="501"/>
      <c r="J328" s="657"/>
      <c r="K328" s="658"/>
      <c r="L328" s="1096" t="s">
        <v>655</v>
      </c>
      <c r="M328" s="1097"/>
      <c r="N328" s="659">
        <f>SUM(N318:N327)</f>
        <v>0</v>
      </c>
      <c r="O328" s="660">
        <f>SUM(O318:O327)</f>
        <v>0</v>
      </c>
      <c r="P328" s="501"/>
      <c r="R328" s="128"/>
      <c r="S328" s="132"/>
      <c r="T328" s="603"/>
      <c r="U328" s="527"/>
    </row>
    <row r="329" spans="1:21" s="115" customFormat="1" ht="24.6" customHeight="1" x14ac:dyDescent="0.25">
      <c r="A329" s="149"/>
      <c r="B329" s="128"/>
      <c r="C329" s="128"/>
      <c r="D329" s="128"/>
      <c r="F329" s="500"/>
      <c r="H329" s="524"/>
      <c r="I329" s="524"/>
      <c r="J329" s="525"/>
      <c r="K329" s="524"/>
      <c r="L329" s="1098" t="s">
        <v>656</v>
      </c>
      <c r="M329" s="1099"/>
      <c r="N329" s="661">
        <f>SUMIF(M318:M327,"&lt;=31/12/2025",N318:N327)</f>
        <v>0</v>
      </c>
      <c r="O329" s="662">
        <f>SUMIF(M318:M327,"&lt;=31/12/2025",O318:O327)</f>
        <v>0</v>
      </c>
      <c r="P329" s="128"/>
      <c r="R329" s="128"/>
      <c r="S329" s="132"/>
      <c r="T329" s="603"/>
      <c r="U329" s="527"/>
    </row>
    <row r="330" spans="1:21" s="115" customFormat="1" ht="24.6" customHeight="1" thickBot="1" x14ac:dyDescent="0.3">
      <c r="A330" s="149"/>
      <c r="B330" s="500"/>
      <c r="F330" s="500"/>
      <c r="I330" s="500"/>
      <c r="J330" s="500"/>
      <c r="L330" s="1100" t="s">
        <v>659</v>
      </c>
      <c r="M330" s="1101"/>
      <c r="N330" s="663">
        <f>SUMIF(M318:M327,"&gt;31/12/2025",N318:N327)</f>
        <v>0</v>
      </c>
      <c r="O330" s="664">
        <f>SUMIF(M318:M327,"&gt;31/12/2025",O318:O327)</f>
        <v>0</v>
      </c>
      <c r="R330" s="128"/>
      <c r="S330" s="132"/>
      <c r="T330" s="603"/>
      <c r="U330" s="527"/>
    </row>
    <row r="331" spans="1:21" ht="15.75" thickBot="1" x14ac:dyDescent="0.3">
      <c r="A331" s="604"/>
      <c r="B331" s="605"/>
      <c r="C331" s="606"/>
      <c r="D331" s="606"/>
      <c r="E331" s="606"/>
      <c r="F331" s="605"/>
      <c r="G331" s="606"/>
      <c r="H331" s="606"/>
      <c r="I331" s="605"/>
      <c r="J331" s="605"/>
      <c r="K331" s="606"/>
      <c r="L331" s="606"/>
      <c r="M331" s="606"/>
      <c r="N331" s="606"/>
      <c r="O331" s="606"/>
      <c r="P331" s="606"/>
      <c r="Q331" s="606"/>
      <c r="R331" s="606"/>
      <c r="S331" s="607"/>
      <c r="T331" s="606"/>
      <c r="U331" s="608"/>
    </row>
    <row r="332" spans="1:21" ht="15.75" thickBot="1" x14ac:dyDescent="0.3">
      <c r="A332" s="565"/>
      <c r="B332" s="535"/>
      <c r="C332" s="566"/>
      <c r="D332" s="566"/>
      <c r="E332" s="566"/>
      <c r="F332" s="535"/>
      <c r="G332" s="566"/>
      <c r="H332" s="566"/>
      <c r="I332" s="535"/>
      <c r="J332" s="535"/>
      <c r="K332" s="566"/>
      <c r="L332" s="566"/>
      <c r="M332" s="566"/>
      <c r="N332" s="566"/>
      <c r="O332" s="566"/>
      <c r="P332" s="566"/>
      <c r="Q332" s="566"/>
      <c r="R332" s="566"/>
      <c r="S332" s="566"/>
      <c r="T332" s="566"/>
      <c r="U332" s="567"/>
    </row>
    <row r="333" spans="1:21" ht="28.5" thickBot="1" x14ac:dyDescent="0.3">
      <c r="A333" s="194" t="s">
        <v>9</v>
      </c>
      <c r="B333" s="1324" t="s">
        <v>180</v>
      </c>
      <c r="C333" s="1325"/>
      <c r="E333" s="1326" t="s">
        <v>342</v>
      </c>
      <c r="F333" s="1327"/>
      <c r="G333" s="1328">
        <f>VLOOKUP(B333,'EXTRAUrbano.Piano inv. forn '!$D$116:$AB$153,3,FALSE)</f>
        <v>0</v>
      </c>
      <c r="H333" s="1329"/>
      <c r="I333" s="558"/>
      <c r="J333" s="1326" t="s">
        <v>343</v>
      </c>
      <c r="K333" s="1327"/>
      <c r="L333" s="1328">
        <f>VLOOKUP(B333,'EXTRAUrbano.Piano inv. forn '!$D$116:$AB$153,4,N335)</f>
        <v>0</v>
      </c>
      <c r="M333" s="1329"/>
      <c r="O333" s="194" t="s">
        <v>344</v>
      </c>
      <c r="P333" s="506"/>
      <c r="R333" s="568" t="s">
        <v>345</v>
      </c>
      <c r="S333" s="1317"/>
      <c r="T333" s="1318"/>
      <c r="U333" s="569"/>
    </row>
    <row r="334" spans="1:21" ht="15.75" thickBot="1" x14ac:dyDescent="0.3">
      <c r="A334" s="570"/>
      <c r="B334" s="571"/>
      <c r="C334" s="571"/>
      <c r="E334" s="572"/>
      <c r="F334" s="572"/>
      <c r="G334" s="573"/>
      <c r="H334" s="573"/>
      <c r="I334" s="558"/>
      <c r="J334" s="572"/>
      <c r="K334" s="572"/>
      <c r="L334" s="573"/>
      <c r="M334" s="573"/>
      <c r="O334" s="132"/>
      <c r="R334" s="132"/>
      <c r="S334" s="574"/>
      <c r="U334" s="575"/>
    </row>
    <row r="335" spans="1:21" ht="33.6" customHeight="1" thickBot="1" x14ac:dyDescent="0.3">
      <c r="A335" s="1277" t="s">
        <v>346</v>
      </c>
      <c r="B335" s="1278"/>
      <c r="C335" s="1278"/>
      <c r="D335" s="1287"/>
      <c r="E335" s="1319">
        <f>VLOOKUP(B333,'EXTRAUrbano.Piano inv. forn '!$D$116:$AB$153,17,FALSE)</f>
        <v>0</v>
      </c>
      <c r="F335" s="1320"/>
      <c r="G335" s="1320"/>
      <c r="H335" s="1321"/>
      <c r="I335" s="558"/>
      <c r="J335" s="1322" t="s">
        <v>60</v>
      </c>
      <c r="K335" s="1323"/>
      <c r="L335" s="1319">
        <f>VLOOKUP(B333,'EXTRAUrbano.Piano inv. forn '!$D$116:$AB$153,19,FALSE)</f>
        <v>0</v>
      </c>
      <c r="M335" s="1321"/>
      <c r="N335" s="576"/>
      <c r="O335" s="568" t="s">
        <v>347</v>
      </c>
      <c r="P335" s="577">
        <f>L335+E335</f>
        <v>0</v>
      </c>
      <c r="R335" s="568" t="s">
        <v>348</v>
      </c>
      <c r="S335" s="1317"/>
      <c r="T335" s="1318"/>
      <c r="U335" s="575"/>
    </row>
    <row r="336" spans="1:21" ht="15.75" thickBot="1" x14ac:dyDescent="0.3">
      <c r="A336" s="152"/>
      <c r="B336" s="153"/>
      <c r="C336" s="153"/>
      <c r="D336" s="153"/>
      <c r="E336" s="564"/>
      <c r="F336" s="564"/>
      <c r="G336" s="564"/>
      <c r="H336" s="564"/>
      <c r="I336" s="558"/>
      <c r="J336" s="572"/>
      <c r="K336" s="572"/>
      <c r="L336" s="564"/>
      <c r="M336" s="564"/>
      <c r="N336" s="576"/>
      <c r="O336" s="132"/>
      <c r="P336" s="576"/>
      <c r="R336" s="132"/>
      <c r="S336" s="571"/>
      <c r="T336" s="571"/>
      <c r="U336" s="569"/>
    </row>
    <row r="337" spans="1:21" ht="60" x14ac:dyDescent="0.25">
      <c r="A337" s="1279" t="s">
        <v>349</v>
      </c>
      <c r="B337" s="1281" t="s">
        <v>350</v>
      </c>
      <c r="C337" s="1281" t="s">
        <v>351</v>
      </c>
      <c r="D337" s="186" t="s">
        <v>352</v>
      </c>
      <c r="E337" s="187" t="s">
        <v>353</v>
      </c>
      <c r="F337" s="186" t="s">
        <v>354</v>
      </c>
      <c r="G337" s="186" t="s">
        <v>355</v>
      </c>
      <c r="H337" s="188" t="s">
        <v>312</v>
      </c>
      <c r="I337" s="188" t="s">
        <v>356</v>
      </c>
      <c r="J337" s="188" t="s">
        <v>357</v>
      </c>
      <c r="K337" s="188" t="s">
        <v>358</v>
      </c>
      <c r="L337" s="188" t="s">
        <v>359</v>
      </c>
      <c r="M337" s="188" t="s">
        <v>360</v>
      </c>
      <c r="N337" s="188" t="s">
        <v>361</v>
      </c>
      <c r="O337" s="188" t="s">
        <v>362</v>
      </c>
      <c r="P337" s="188" t="s">
        <v>363</v>
      </c>
      <c r="Q337" s="188" t="s">
        <v>364</v>
      </c>
      <c r="R337" s="188" t="s">
        <v>365</v>
      </c>
      <c r="S337" s="188" t="s">
        <v>366</v>
      </c>
      <c r="T337" s="1288" t="s">
        <v>367</v>
      </c>
      <c r="U337" s="508"/>
    </row>
    <row r="338" spans="1:21" ht="24.75" thickBot="1" x14ac:dyDescent="0.3">
      <c r="A338" s="1280"/>
      <c r="B338" s="1282"/>
      <c r="C338" s="1282"/>
      <c r="D338" s="189" t="s">
        <v>368</v>
      </c>
      <c r="E338" s="189" t="s">
        <v>381</v>
      </c>
      <c r="F338" s="189" t="s">
        <v>370</v>
      </c>
      <c r="G338" s="189" t="s">
        <v>370</v>
      </c>
      <c r="H338" s="189" t="s">
        <v>395</v>
      </c>
      <c r="I338" s="189" t="s">
        <v>401</v>
      </c>
      <c r="J338" s="189" t="s">
        <v>371</v>
      </c>
      <c r="K338" s="189" t="s">
        <v>372</v>
      </c>
      <c r="L338" s="189" t="s">
        <v>373</v>
      </c>
      <c r="M338" s="189" t="s">
        <v>372</v>
      </c>
      <c r="N338" s="189" t="s">
        <v>374</v>
      </c>
      <c r="O338" s="189" t="s">
        <v>341</v>
      </c>
      <c r="P338" s="189" t="s">
        <v>375</v>
      </c>
      <c r="Q338" s="189" t="s">
        <v>376</v>
      </c>
      <c r="R338" s="189" t="s">
        <v>377</v>
      </c>
      <c r="S338" s="189" t="s">
        <v>377</v>
      </c>
      <c r="T338" s="1289"/>
      <c r="U338" s="508"/>
    </row>
    <row r="339" spans="1:21" x14ac:dyDescent="0.25">
      <c r="A339" s="1315" t="str">
        <f>B333</f>
        <v>EXTRA-urb.d.1</v>
      </c>
      <c r="B339" s="578">
        <v>1</v>
      </c>
      <c r="C339" s="248"/>
      <c r="D339" s="579"/>
      <c r="E339" s="579"/>
      <c r="F339" s="248"/>
      <c r="G339" s="580"/>
      <c r="H339" s="135"/>
      <c r="I339" s="581"/>
      <c r="J339" s="582"/>
      <c r="K339" s="583"/>
      <c r="L339" s="581"/>
      <c r="M339" s="583"/>
      <c r="N339" s="584"/>
      <c r="O339" s="584"/>
      <c r="P339" s="581"/>
      <c r="Q339" s="581"/>
      <c r="R339" s="581"/>
      <c r="S339" s="581"/>
      <c r="T339" s="585"/>
      <c r="U339" s="569"/>
    </row>
    <row r="340" spans="1:21" x14ac:dyDescent="0.25">
      <c r="A340" s="1315"/>
      <c r="B340" s="586">
        <v>2</v>
      </c>
      <c r="C340" s="206"/>
      <c r="D340" s="587"/>
      <c r="E340" s="587"/>
      <c r="F340" s="206"/>
      <c r="G340" s="588"/>
      <c r="H340" s="206"/>
      <c r="I340" s="589"/>
      <c r="J340" s="590"/>
      <c r="K340" s="591"/>
      <c r="L340" s="589"/>
      <c r="M340" s="591"/>
      <c r="N340" s="592"/>
      <c r="O340" s="592"/>
      <c r="P340" s="589"/>
      <c r="Q340" s="589" t="s">
        <v>378</v>
      </c>
      <c r="R340" s="589"/>
      <c r="S340" s="589"/>
      <c r="T340" s="593"/>
      <c r="U340" s="569"/>
    </row>
    <row r="341" spans="1:21" x14ac:dyDescent="0.25">
      <c r="A341" s="1315"/>
      <c r="B341" s="586">
        <v>3</v>
      </c>
      <c r="C341" s="206"/>
      <c r="D341" s="587"/>
      <c r="E341" s="587"/>
      <c r="F341" s="206"/>
      <c r="G341" s="588"/>
      <c r="H341" s="206"/>
      <c r="I341" s="589"/>
      <c r="J341" s="590"/>
      <c r="K341" s="591"/>
      <c r="L341" s="589"/>
      <c r="M341" s="591"/>
      <c r="N341" s="592"/>
      <c r="O341" s="592"/>
      <c r="P341" s="589"/>
      <c r="Q341" s="589"/>
      <c r="R341" s="589"/>
      <c r="S341" s="589"/>
      <c r="T341" s="593"/>
      <c r="U341" s="569"/>
    </row>
    <row r="342" spans="1:21" x14ac:dyDescent="0.25">
      <c r="A342" s="1315"/>
      <c r="B342" s="586">
        <v>4</v>
      </c>
      <c r="C342" s="206"/>
      <c r="D342" s="587"/>
      <c r="E342" s="587"/>
      <c r="F342" s="206"/>
      <c r="G342" s="588"/>
      <c r="H342" s="206"/>
      <c r="I342" s="589"/>
      <c r="J342" s="590"/>
      <c r="K342" s="591"/>
      <c r="L342" s="589"/>
      <c r="M342" s="591"/>
      <c r="N342" s="592"/>
      <c r="O342" s="592"/>
      <c r="P342" s="589"/>
      <c r="Q342" s="589"/>
      <c r="R342" s="589"/>
      <c r="S342" s="589"/>
      <c r="T342" s="593"/>
      <c r="U342" s="569"/>
    </row>
    <row r="343" spans="1:21" x14ac:dyDescent="0.25">
      <c r="A343" s="1315"/>
      <c r="B343" s="586">
        <v>5</v>
      </c>
      <c r="C343" s="206"/>
      <c r="D343" s="587"/>
      <c r="E343" s="587"/>
      <c r="F343" s="206"/>
      <c r="G343" s="588"/>
      <c r="H343" s="206"/>
      <c r="I343" s="589"/>
      <c r="J343" s="590"/>
      <c r="K343" s="591"/>
      <c r="L343" s="589"/>
      <c r="M343" s="591"/>
      <c r="N343" s="592"/>
      <c r="O343" s="592"/>
      <c r="P343" s="589"/>
      <c r="Q343" s="589"/>
      <c r="R343" s="589"/>
      <c r="S343" s="589"/>
      <c r="T343" s="593"/>
      <c r="U343" s="569"/>
    </row>
    <row r="344" spans="1:21" x14ac:dyDescent="0.25">
      <c r="A344" s="1315"/>
      <c r="B344" s="586">
        <v>6</v>
      </c>
      <c r="C344" s="206"/>
      <c r="D344" s="587"/>
      <c r="E344" s="587"/>
      <c r="F344" s="206"/>
      <c r="G344" s="588"/>
      <c r="H344" s="206"/>
      <c r="I344" s="589"/>
      <c r="J344" s="590"/>
      <c r="K344" s="591"/>
      <c r="L344" s="589"/>
      <c r="M344" s="591"/>
      <c r="N344" s="592"/>
      <c r="O344" s="592"/>
      <c r="P344" s="589"/>
      <c r="Q344" s="589"/>
      <c r="R344" s="589"/>
      <c r="S344" s="589"/>
      <c r="T344" s="593"/>
      <c r="U344" s="569"/>
    </row>
    <row r="345" spans="1:21" x14ac:dyDescent="0.25">
      <c r="A345" s="1315"/>
      <c r="B345" s="586">
        <v>7</v>
      </c>
      <c r="C345" s="206"/>
      <c r="D345" s="587"/>
      <c r="E345" s="587"/>
      <c r="F345" s="206"/>
      <c r="G345" s="588"/>
      <c r="H345" s="206"/>
      <c r="I345" s="589"/>
      <c r="J345" s="590"/>
      <c r="K345" s="591"/>
      <c r="L345" s="589"/>
      <c r="M345" s="591"/>
      <c r="N345" s="592"/>
      <c r="O345" s="592"/>
      <c r="P345" s="589"/>
      <c r="Q345" s="589"/>
      <c r="R345" s="589"/>
      <c r="S345" s="589"/>
      <c r="T345" s="593"/>
      <c r="U345" s="569"/>
    </row>
    <row r="346" spans="1:21" x14ac:dyDescent="0.25">
      <c r="A346" s="1315"/>
      <c r="B346" s="586">
        <v>8</v>
      </c>
      <c r="C346" s="206"/>
      <c r="D346" s="587"/>
      <c r="E346" s="587"/>
      <c r="F346" s="206"/>
      <c r="G346" s="588"/>
      <c r="H346" s="206"/>
      <c r="I346" s="589"/>
      <c r="J346" s="590"/>
      <c r="K346" s="591"/>
      <c r="L346" s="589"/>
      <c r="M346" s="591"/>
      <c r="N346" s="592"/>
      <c r="O346" s="592"/>
      <c r="P346" s="589"/>
      <c r="Q346" s="589"/>
      <c r="R346" s="589"/>
      <c r="S346" s="589"/>
      <c r="T346" s="593"/>
      <c r="U346" s="569"/>
    </row>
    <row r="347" spans="1:21" x14ac:dyDescent="0.25">
      <c r="A347" s="1315"/>
      <c r="B347" s="586">
        <v>9</v>
      </c>
      <c r="C347" s="206"/>
      <c r="D347" s="587"/>
      <c r="E347" s="587"/>
      <c r="F347" s="206"/>
      <c r="G347" s="588"/>
      <c r="H347" s="206"/>
      <c r="I347" s="589"/>
      <c r="J347" s="590"/>
      <c r="K347" s="591"/>
      <c r="L347" s="589"/>
      <c r="M347" s="591"/>
      <c r="N347" s="592"/>
      <c r="O347" s="592"/>
      <c r="P347" s="589"/>
      <c r="Q347" s="589"/>
      <c r="R347" s="589"/>
      <c r="S347" s="589"/>
      <c r="T347" s="593"/>
      <c r="U347" s="569"/>
    </row>
    <row r="348" spans="1:21" ht="15.75" thickBot="1" x14ac:dyDescent="0.3">
      <c r="A348" s="1316"/>
      <c r="B348" s="594">
        <v>10</v>
      </c>
      <c r="C348" s="595"/>
      <c r="D348" s="596"/>
      <c r="E348" s="596"/>
      <c r="F348" s="595"/>
      <c r="G348" s="597"/>
      <c r="H348" s="595"/>
      <c r="I348" s="598"/>
      <c r="J348" s="599"/>
      <c r="K348" s="600"/>
      <c r="L348" s="598"/>
      <c r="M348" s="600"/>
      <c r="N348" s="601"/>
      <c r="O348" s="601"/>
      <c r="P348" s="598"/>
      <c r="Q348" s="598"/>
      <c r="R348" s="598"/>
      <c r="S348" s="598"/>
      <c r="T348" s="602"/>
      <c r="U348" s="569"/>
    </row>
    <row r="349" spans="1:21" s="115" customFormat="1" ht="24.6" customHeight="1" thickBot="1" x14ac:dyDescent="0.3">
      <c r="A349" s="654"/>
      <c r="B349" s="500"/>
      <c r="C349" s="655"/>
      <c r="D349" s="656"/>
      <c r="E349" s="484" t="s">
        <v>379</v>
      </c>
      <c r="F349" s="485">
        <f>COUNTA(F339:F348)</f>
        <v>0</v>
      </c>
      <c r="G349" s="486">
        <f>COUNTA(G339:G348)</f>
        <v>0</v>
      </c>
      <c r="H349" s="655"/>
      <c r="I349" s="501"/>
      <c r="J349" s="657"/>
      <c r="K349" s="658"/>
      <c r="L349" s="1096" t="s">
        <v>655</v>
      </c>
      <c r="M349" s="1097"/>
      <c r="N349" s="659">
        <f>SUM(N339:N348)</f>
        <v>0</v>
      </c>
      <c r="O349" s="660">
        <f>SUM(O339:O348)</f>
        <v>0</v>
      </c>
      <c r="P349" s="501"/>
      <c r="R349" s="128"/>
      <c r="S349" s="132"/>
      <c r="T349" s="603"/>
      <c r="U349" s="527"/>
    </row>
    <row r="350" spans="1:21" s="115" customFormat="1" ht="24.6" customHeight="1" x14ac:dyDescent="0.25">
      <c r="A350" s="149"/>
      <c r="B350" s="128"/>
      <c r="C350" s="128"/>
      <c r="D350" s="128"/>
      <c r="F350" s="500"/>
      <c r="H350" s="524"/>
      <c r="I350" s="524"/>
      <c r="J350" s="525"/>
      <c r="K350" s="524"/>
      <c r="L350" s="1098" t="s">
        <v>656</v>
      </c>
      <c r="M350" s="1099"/>
      <c r="N350" s="661">
        <f>SUMIF(M339:M348,"&lt;=31/12/2025",N339:N348)</f>
        <v>0</v>
      </c>
      <c r="O350" s="662">
        <f>SUMIF(M339:M348,"&lt;=31/12/2025",O339:O348)</f>
        <v>0</v>
      </c>
      <c r="P350" s="128"/>
      <c r="R350" s="128"/>
      <c r="S350" s="132"/>
      <c r="T350" s="603"/>
      <c r="U350" s="527"/>
    </row>
    <row r="351" spans="1:21" s="115" customFormat="1" ht="24.6" customHeight="1" thickBot="1" x14ac:dyDescent="0.3">
      <c r="A351" s="149"/>
      <c r="B351" s="500"/>
      <c r="F351" s="500"/>
      <c r="I351" s="500"/>
      <c r="J351" s="500"/>
      <c r="L351" s="1100" t="s">
        <v>659</v>
      </c>
      <c r="M351" s="1101"/>
      <c r="N351" s="663">
        <f>SUMIF(M339:M348,"&gt;31/12/2025",N339:N348)</f>
        <v>0</v>
      </c>
      <c r="O351" s="664">
        <f>SUMIF(M339:M348,"&gt;31/12/2025",O339:O348)</f>
        <v>0</v>
      </c>
      <c r="R351" s="128"/>
      <c r="S351" s="132"/>
      <c r="T351" s="603"/>
      <c r="U351" s="527"/>
    </row>
    <row r="352" spans="1:21" ht="15.75" thickBot="1" x14ac:dyDescent="0.3">
      <c r="A352" s="604"/>
      <c r="B352" s="605"/>
      <c r="C352" s="606"/>
      <c r="D352" s="606"/>
      <c r="E352" s="606"/>
      <c r="F352" s="605"/>
      <c r="G352" s="606"/>
      <c r="H352" s="606"/>
      <c r="I352" s="605"/>
      <c r="J352" s="605"/>
      <c r="K352" s="606"/>
      <c r="L352" s="606"/>
      <c r="M352" s="606"/>
      <c r="N352" s="606"/>
      <c r="O352" s="606"/>
      <c r="P352" s="606"/>
      <c r="Q352" s="606"/>
      <c r="R352" s="606"/>
      <c r="S352" s="607"/>
      <c r="T352" s="606"/>
      <c r="U352" s="608"/>
    </row>
    <row r="353" spans="1:21" ht="15.75" thickBot="1" x14ac:dyDescent="0.3">
      <c r="A353" s="565"/>
      <c r="B353" s="535"/>
      <c r="C353" s="566"/>
      <c r="D353" s="566"/>
      <c r="E353" s="566"/>
      <c r="F353" s="535"/>
      <c r="G353" s="566"/>
      <c r="H353" s="566"/>
      <c r="I353" s="535"/>
      <c r="J353" s="535"/>
      <c r="K353" s="566"/>
      <c r="L353" s="566"/>
      <c r="M353" s="566"/>
      <c r="N353" s="566"/>
      <c r="O353" s="566"/>
      <c r="P353" s="566"/>
      <c r="Q353" s="566"/>
      <c r="R353" s="566"/>
      <c r="S353" s="566"/>
      <c r="T353" s="566"/>
      <c r="U353" s="567"/>
    </row>
    <row r="354" spans="1:21" ht="28.5" thickBot="1" x14ac:dyDescent="0.3">
      <c r="A354" s="194" t="s">
        <v>9</v>
      </c>
      <c r="B354" s="1324" t="s">
        <v>180</v>
      </c>
      <c r="C354" s="1325"/>
      <c r="E354" s="1326" t="s">
        <v>342</v>
      </c>
      <c r="F354" s="1327"/>
      <c r="G354" s="1328">
        <f>VLOOKUP(B354,'EXTRAUrbano.Piano inv. forn '!$D$116:$AB$153,3,FALSE)</f>
        <v>0</v>
      </c>
      <c r="H354" s="1329"/>
      <c r="I354" s="558"/>
      <c r="J354" s="1326" t="s">
        <v>343</v>
      </c>
      <c r="K354" s="1327"/>
      <c r="L354" s="1328">
        <f>VLOOKUP(B354,'EXTRAUrbano.Piano inv. forn '!$D$116:$AB$153,4,N356)</f>
        <v>0</v>
      </c>
      <c r="M354" s="1329"/>
      <c r="O354" s="194" t="s">
        <v>344</v>
      </c>
      <c r="P354" s="506"/>
      <c r="R354" s="568" t="s">
        <v>345</v>
      </c>
      <c r="S354" s="1317"/>
      <c r="T354" s="1318"/>
      <c r="U354" s="569"/>
    </row>
    <row r="355" spans="1:21" ht="15.75" thickBot="1" x14ac:dyDescent="0.3">
      <c r="A355" s="570"/>
      <c r="B355" s="571"/>
      <c r="C355" s="571"/>
      <c r="E355" s="572"/>
      <c r="F355" s="572"/>
      <c r="G355" s="573"/>
      <c r="H355" s="573"/>
      <c r="I355" s="558"/>
      <c r="J355" s="572"/>
      <c r="K355" s="572"/>
      <c r="L355" s="573"/>
      <c r="M355" s="573"/>
      <c r="O355" s="132"/>
      <c r="R355" s="132"/>
      <c r="S355" s="574"/>
      <c r="U355" s="575"/>
    </row>
    <row r="356" spans="1:21" ht="42.95" customHeight="1" thickBot="1" x14ac:dyDescent="0.3">
      <c r="A356" s="1277" t="s">
        <v>346</v>
      </c>
      <c r="B356" s="1278"/>
      <c r="C356" s="1278"/>
      <c r="D356" s="1287"/>
      <c r="E356" s="1319">
        <f>VLOOKUP(B354,'EXTRAUrbano.Piano inv. forn '!$D$116:$AB$153,17,FALSE)</f>
        <v>0</v>
      </c>
      <c r="F356" s="1320"/>
      <c r="G356" s="1320"/>
      <c r="H356" s="1321"/>
      <c r="I356" s="558"/>
      <c r="J356" s="1322" t="s">
        <v>60</v>
      </c>
      <c r="K356" s="1323"/>
      <c r="L356" s="1319">
        <f>VLOOKUP(B354,'EXTRAUrbano.Piano inv. forn '!$D$116:$AB$153,19,FALSE)</f>
        <v>0</v>
      </c>
      <c r="M356" s="1321"/>
      <c r="N356" s="576"/>
      <c r="O356" s="568" t="s">
        <v>347</v>
      </c>
      <c r="P356" s="577">
        <f>L356+E356</f>
        <v>0</v>
      </c>
      <c r="R356" s="568" t="s">
        <v>348</v>
      </c>
      <c r="S356" s="1317"/>
      <c r="T356" s="1318"/>
      <c r="U356" s="575"/>
    </row>
    <row r="357" spans="1:21" ht="15.75" thickBot="1" x14ac:dyDescent="0.3">
      <c r="A357" s="152"/>
      <c r="B357" s="153"/>
      <c r="C357" s="153"/>
      <c r="D357" s="153"/>
      <c r="E357" s="564"/>
      <c r="F357" s="564"/>
      <c r="G357" s="564"/>
      <c r="H357" s="564"/>
      <c r="I357" s="558"/>
      <c r="J357" s="572"/>
      <c r="K357" s="572"/>
      <c r="L357" s="564"/>
      <c r="M357" s="564"/>
      <c r="N357" s="576"/>
      <c r="O357" s="132"/>
      <c r="P357" s="576"/>
      <c r="R357" s="132"/>
      <c r="S357" s="571"/>
      <c r="T357" s="571"/>
      <c r="U357" s="569"/>
    </row>
    <row r="358" spans="1:21" ht="60" x14ac:dyDescent="0.25">
      <c r="A358" s="1279" t="s">
        <v>349</v>
      </c>
      <c r="B358" s="1281" t="s">
        <v>350</v>
      </c>
      <c r="C358" s="1281" t="s">
        <v>351</v>
      </c>
      <c r="D358" s="186" t="s">
        <v>352</v>
      </c>
      <c r="E358" s="187" t="s">
        <v>353</v>
      </c>
      <c r="F358" s="186" t="s">
        <v>354</v>
      </c>
      <c r="G358" s="186" t="s">
        <v>355</v>
      </c>
      <c r="H358" s="188" t="s">
        <v>312</v>
      </c>
      <c r="I358" s="188" t="s">
        <v>356</v>
      </c>
      <c r="J358" s="188" t="s">
        <v>357</v>
      </c>
      <c r="K358" s="188" t="s">
        <v>358</v>
      </c>
      <c r="L358" s="188" t="s">
        <v>359</v>
      </c>
      <c r="M358" s="188" t="s">
        <v>360</v>
      </c>
      <c r="N358" s="188" t="s">
        <v>361</v>
      </c>
      <c r="O358" s="188" t="s">
        <v>362</v>
      </c>
      <c r="P358" s="188" t="s">
        <v>363</v>
      </c>
      <c r="Q358" s="188" t="s">
        <v>364</v>
      </c>
      <c r="R358" s="188" t="s">
        <v>365</v>
      </c>
      <c r="S358" s="188" t="s">
        <v>366</v>
      </c>
      <c r="T358" s="1288" t="s">
        <v>367</v>
      </c>
      <c r="U358" s="508"/>
    </row>
    <row r="359" spans="1:21" ht="24.75" thickBot="1" x14ac:dyDescent="0.3">
      <c r="A359" s="1280"/>
      <c r="B359" s="1282"/>
      <c r="C359" s="1282"/>
      <c r="D359" s="189" t="s">
        <v>368</v>
      </c>
      <c r="E359" s="189" t="s">
        <v>381</v>
      </c>
      <c r="F359" s="189" t="s">
        <v>370</v>
      </c>
      <c r="G359" s="189" t="s">
        <v>370</v>
      </c>
      <c r="H359" s="189" t="s">
        <v>395</v>
      </c>
      <c r="I359" s="189" t="s">
        <v>401</v>
      </c>
      <c r="J359" s="189" t="s">
        <v>371</v>
      </c>
      <c r="K359" s="189" t="s">
        <v>372</v>
      </c>
      <c r="L359" s="189" t="s">
        <v>373</v>
      </c>
      <c r="M359" s="189" t="s">
        <v>372</v>
      </c>
      <c r="N359" s="189" t="s">
        <v>374</v>
      </c>
      <c r="O359" s="189" t="s">
        <v>341</v>
      </c>
      <c r="P359" s="189" t="s">
        <v>375</v>
      </c>
      <c r="Q359" s="189" t="s">
        <v>376</v>
      </c>
      <c r="R359" s="189" t="s">
        <v>377</v>
      </c>
      <c r="S359" s="189" t="s">
        <v>377</v>
      </c>
      <c r="T359" s="1289"/>
      <c r="U359" s="508"/>
    </row>
    <row r="360" spans="1:21" x14ac:dyDescent="0.25">
      <c r="A360" s="1315" t="str">
        <f>B354</f>
        <v>EXTRA-urb.d.1</v>
      </c>
      <c r="B360" s="578">
        <v>1</v>
      </c>
      <c r="C360" s="248"/>
      <c r="D360" s="579"/>
      <c r="E360" s="579"/>
      <c r="F360" s="248"/>
      <c r="G360" s="580"/>
      <c r="H360" s="135"/>
      <c r="I360" s="581"/>
      <c r="J360" s="582"/>
      <c r="K360" s="583"/>
      <c r="L360" s="581"/>
      <c r="M360" s="583"/>
      <c r="N360" s="584"/>
      <c r="O360" s="584"/>
      <c r="P360" s="581"/>
      <c r="Q360" s="581"/>
      <c r="R360" s="581"/>
      <c r="S360" s="581"/>
      <c r="T360" s="585"/>
      <c r="U360" s="569"/>
    </row>
    <row r="361" spans="1:21" x14ac:dyDescent="0.25">
      <c r="A361" s="1315"/>
      <c r="B361" s="586">
        <v>2</v>
      </c>
      <c r="C361" s="206"/>
      <c r="D361" s="587"/>
      <c r="E361" s="587"/>
      <c r="F361" s="206"/>
      <c r="G361" s="588"/>
      <c r="H361" s="206"/>
      <c r="I361" s="589"/>
      <c r="J361" s="590"/>
      <c r="K361" s="591"/>
      <c r="L361" s="589"/>
      <c r="M361" s="591"/>
      <c r="N361" s="592"/>
      <c r="O361" s="592"/>
      <c r="P361" s="589"/>
      <c r="Q361" s="589" t="s">
        <v>378</v>
      </c>
      <c r="R361" s="589"/>
      <c r="S361" s="589"/>
      <c r="T361" s="593"/>
      <c r="U361" s="569"/>
    </row>
    <row r="362" spans="1:21" x14ac:dyDescent="0.25">
      <c r="A362" s="1315"/>
      <c r="B362" s="586">
        <v>3</v>
      </c>
      <c r="C362" s="206"/>
      <c r="D362" s="587"/>
      <c r="E362" s="587"/>
      <c r="F362" s="206"/>
      <c r="G362" s="588"/>
      <c r="H362" s="206"/>
      <c r="I362" s="589"/>
      <c r="J362" s="590"/>
      <c r="K362" s="591"/>
      <c r="L362" s="589"/>
      <c r="M362" s="591"/>
      <c r="N362" s="592"/>
      <c r="O362" s="592"/>
      <c r="P362" s="589"/>
      <c r="Q362" s="589"/>
      <c r="R362" s="589"/>
      <c r="S362" s="589"/>
      <c r="T362" s="593"/>
      <c r="U362" s="569"/>
    </row>
    <row r="363" spans="1:21" x14ac:dyDescent="0.25">
      <c r="A363" s="1315"/>
      <c r="B363" s="586">
        <v>4</v>
      </c>
      <c r="C363" s="206"/>
      <c r="D363" s="587"/>
      <c r="E363" s="587"/>
      <c r="F363" s="206"/>
      <c r="G363" s="588"/>
      <c r="H363" s="206"/>
      <c r="I363" s="589"/>
      <c r="J363" s="590"/>
      <c r="K363" s="591"/>
      <c r="L363" s="589"/>
      <c r="M363" s="591"/>
      <c r="N363" s="592"/>
      <c r="O363" s="592"/>
      <c r="P363" s="589"/>
      <c r="Q363" s="589"/>
      <c r="R363" s="589"/>
      <c r="S363" s="589"/>
      <c r="T363" s="593"/>
      <c r="U363" s="569"/>
    </row>
    <row r="364" spans="1:21" x14ac:dyDescent="0.25">
      <c r="A364" s="1315"/>
      <c r="B364" s="586">
        <v>5</v>
      </c>
      <c r="C364" s="206"/>
      <c r="D364" s="587"/>
      <c r="E364" s="587"/>
      <c r="F364" s="206"/>
      <c r="G364" s="588"/>
      <c r="H364" s="206"/>
      <c r="I364" s="589"/>
      <c r="J364" s="590"/>
      <c r="K364" s="591"/>
      <c r="L364" s="589"/>
      <c r="M364" s="591"/>
      <c r="N364" s="592"/>
      <c r="O364" s="592"/>
      <c r="P364" s="589"/>
      <c r="Q364" s="589"/>
      <c r="R364" s="589"/>
      <c r="S364" s="589"/>
      <c r="T364" s="593"/>
      <c r="U364" s="569"/>
    </row>
    <row r="365" spans="1:21" x14ac:dyDescent="0.25">
      <c r="A365" s="1315"/>
      <c r="B365" s="586">
        <v>6</v>
      </c>
      <c r="C365" s="206"/>
      <c r="D365" s="587"/>
      <c r="E365" s="587"/>
      <c r="F365" s="206"/>
      <c r="G365" s="588"/>
      <c r="H365" s="206"/>
      <c r="I365" s="589"/>
      <c r="J365" s="590"/>
      <c r="K365" s="591"/>
      <c r="L365" s="589"/>
      <c r="M365" s="591"/>
      <c r="N365" s="592"/>
      <c r="O365" s="592"/>
      <c r="P365" s="589"/>
      <c r="Q365" s="589"/>
      <c r="R365" s="589"/>
      <c r="S365" s="589"/>
      <c r="T365" s="593"/>
      <c r="U365" s="569"/>
    </row>
    <row r="366" spans="1:21" x14ac:dyDescent="0.25">
      <c r="A366" s="1315"/>
      <c r="B366" s="586">
        <v>7</v>
      </c>
      <c r="C366" s="206"/>
      <c r="D366" s="587"/>
      <c r="E366" s="587"/>
      <c r="F366" s="206"/>
      <c r="G366" s="588"/>
      <c r="H366" s="206"/>
      <c r="I366" s="589"/>
      <c r="J366" s="590"/>
      <c r="K366" s="591"/>
      <c r="L366" s="589"/>
      <c r="M366" s="591"/>
      <c r="N366" s="592"/>
      <c r="O366" s="592"/>
      <c r="P366" s="589"/>
      <c r="Q366" s="589"/>
      <c r="R366" s="589"/>
      <c r="S366" s="589"/>
      <c r="T366" s="593"/>
      <c r="U366" s="569"/>
    </row>
    <row r="367" spans="1:21" x14ac:dyDescent="0.25">
      <c r="A367" s="1315"/>
      <c r="B367" s="586">
        <v>8</v>
      </c>
      <c r="C367" s="206"/>
      <c r="D367" s="587"/>
      <c r="E367" s="587"/>
      <c r="F367" s="206"/>
      <c r="G367" s="588"/>
      <c r="H367" s="206"/>
      <c r="I367" s="589"/>
      <c r="J367" s="590"/>
      <c r="K367" s="591"/>
      <c r="L367" s="589"/>
      <c r="M367" s="591"/>
      <c r="N367" s="592"/>
      <c r="O367" s="592"/>
      <c r="P367" s="589"/>
      <c r="Q367" s="589"/>
      <c r="R367" s="589"/>
      <c r="S367" s="589"/>
      <c r="T367" s="593"/>
      <c r="U367" s="569"/>
    </row>
    <row r="368" spans="1:21" x14ac:dyDescent="0.25">
      <c r="A368" s="1315"/>
      <c r="B368" s="586">
        <v>9</v>
      </c>
      <c r="C368" s="206"/>
      <c r="D368" s="587"/>
      <c r="E368" s="587"/>
      <c r="F368" s="206"/>
      <c r="G368" s="588"/>
      <c r="H368" s="206"/>
      <c r="I368" s="589"/>
      <c r="J368" s="590"/>
      <c r="K368" s="591"/>
      <c r="L368" s="589"/>
      <c r="M368" s="591"/>
      <c r="N368" s="592"/>
      <c r="O368" s="592"/>
      <c r="P368" s="589"/>
      <c r="Q368" s="589"/>
      <c r="R368" s="589"/>
      <c r="S368" s="589"/>
      <c r="T368" s="593"/>
      <c r="U368" s="569"/>
    </row>
    <row r="369" spans="1:21" ht="15.75" thickBot="1" x14ac:dyDescent="0.3">
      <c r="A369" s="1316"/>
      <c r="B369" s="594">
        <v>10</v>
      </c>
      <c r="C369" s="595"/>
      <c r="D369" s="596"/>
      <c r="E369" s="596"/>
      <c r="F369" s="595"/>
      <c r="G369" s="597"/>
      <c r="H369" s="595"/>
      <c r="I369" s="598"/>
      <c r="J369" s="599"/>
      <c r="K369" s="600"/>
      <c r="L369" s="598"/>
      <c r="M369" s="600"/>
      <c r="N369" s="601"/>
      <c r="O369" s="601"/>
      <c r="P369" s="598"/>
      <c r="Q369" s="598"/>
      <c r="R369" s="598"/>
      <c r="S369" s="598"/>
      <c r="T369" s="602"/>
      <c r="U369" s="569"/>
    </row>
    <row r="370" spans="1:21" s="115" customFormat="1" ht="24.6" customHeight="1" thickBot="1" x14ac:dyDescent="0.3">
      <c r="A370" s="654"/>
      <c r="B370" s="500"/>
      <c r="C370" s="655"/>
      <c r="D370" s="656"/>
      <c r="E370" s="484" t="s">
        <v>379</v>
      </c>
      <c r="F370" s="485">
        <f>COUNTA(F360:F369)</f>
        <v>0</v>
      </c>
      <c r="G370" s="486">
        <f>COUNTA(G360:G369)</f>
        <v>0</v>
      </c>
      <c r="H370" s="655"/>
      <c r="I370" s="501"/>
      <c r="J370" s="657"/>
      <c r="K370" s="658"/>
      <c r="L370" s="1096" t="s">
        <v>655</v>
      </c>
      <c r="M370" s="1097"/>
      <c r="N370" s="659">
        <f>SUM(N360:N369)</f>
        <v>0</v>
      </c>
      <c r="O370" s="660">
        <f>SUM(O360:O369)</f>
        <v>0</v>
      </c>
      <c r="P370" s="501"/>
      <c r="R370" s="128"/>
      <c r="S370" s="132"/>
      <c r="T370" s="603"/>
      <c r="U370" s="527"/>
    </row>
    <row r="371" spans="1:21" s="115" customFormat="1" ht="24.6" customHeight="1" x14ac:dyDescent="0.25">
      <c r="A371" s="149"/>
      <c r="B371" s="128"/>
      <c r="C371" s="128"/>
      <c r="D371" s="128"/>
      <c r="F371" s="500"/>
      <c r="H371" s="524"/>
      <c r="I371" s="524"/>
      <c r="J371" s="525"/>
      <c r="K371" s="524"/>
      <c r="L371" s="1098" t="s">
        <v>656</v>
      </c>
      <c r="M371" s="1099"/>
      <c r="N371" s="661">
        <f>SUMIF(M360:M369,"&lt;=31/12/2025",N360:N369)</f>
        <v>0</v>
      </c>
      <c r="O371" s="662">
        <f>SUMIF(M360:M369,"&lt;=31/12/2025",O360:O369)</f>
        <v>0</v>
      </c>
      <c r="P371" s="128"/>
      <c r="R371" s="128"/>
      <c r="S371" s="132"/>
      <c r="T371" s="603"/>
      <c r="U371" s="527"/>
    </row>
    <row r="372" spans="1:21" s="115" customFormat="1" ht="24.6" customHeight="1" thickBot="1" x14ac:dyDescent="0.3">
      <c r="A372" s="149"/>
      <c r="B372" s="500"/>
      <c r="F372" s="500"/>
      <c r="I372" s="500"/>
      <c r="J372" s="500"/>
      <c r="L372" s="1100" t="s">
        <v>659</v>
      </c>
      <c r="M372" s="1101"/>
      <c r="N372" s="663">
        <f>SUMIF(M360:M369,"&gt;31/12/2025",N360:N369)</f>
        <v>0</v>
      </c>
      <c r="O372" s="664">
        <f>SUMIF(M360:M369,"&gt;31/12/2025",O360:O369)</f>
        <v>0</v>
      </c>
      <c r="R372" s="128"/>
      <c r="S372" s="132"/>
      <c r="T372" s="603"/>
      <c r="U372" s="527"/>
    </row>
    <row r="373" spans="1:21" ht="15.75" thickBot="1" x14ac:dyDescent="0.3">
      <c r="A373" s="604"/>
      <c r="B373" s="605"/>
      <c r="C373" s="606"/>
      <c r="D373" s="606"/>
      <c r="E373" s="606"/>
      <c r="F373" s="605"/>
      <c r="G373" s="606"/>
      <c r="H373" s="606"/>
      <c r="I373" s="605"/>
      <c r="J373" s="605"/>
      <c r="K373" s="606"/>
      <c r="L373" s="606"/>
      <c r="M373" s="606"/>
      <c r="N373" s="606"/>
      <c r="O373" s="606"/>
      <c r="P373" s="606"/>
      <c r="Q373" s="606"/>
      <c r="R373" s="606"/>
      <c r="S373" s="607"/>
      <c r="T373" s="606"/>
      <c r="U373" s="608"/>
    </row>
    <row r="374" spans="1:21" ht="15.75" thickBot="1" x14ac:dyDescent="0.3">
      <c r="A374" s="565"/>
      <c r="B374" s="535"/>
      <c r="C374" s="566"/>
      <c r="D374" s="566"/>
      <c r="E374" s="566"/>
      <c r="F374" s="535"/>
      <c r="G374" s="566"/>
      <c r="H374" s="566"/>
      <c r="I374" s="535"/>
      <c r="J374" s="535"/>
      <c r="K374" s="566"/>
      <c r="L374" s="566"/>
      <c r="M374" s="566"/>
      <c r="N374" s="566"/>
      <c r="O374" s="566"/>
      <c r="P374" s="566"/>
      <c r="Q374" s="566"/>
      <c r="R374" s="566"/>
      <c r="S374" s="566"/>
      <c r="T374" s="566"/>
      <c r="U374" s="567"/>
    </row>
    <row r="375" spans="1:21" ht="28.5" thickBot="1" x14ac:dyDescent="0.3">
      <c r="A375" s="194" t="s">
        <v>9</v>
      </c>
      <c r="B375" s="1324" t="s">
        <v>180</v>
      </c>
      <c r="C375" s="1325"/>
      <c r="E375" s="1326" t="s">
        <v>342</v>
      </c>
      <c r="F375" s="1327"/>
      <c r="G375" s="1328">
        <f>VLOOKUP(B375,'EXTRAUrbano.Piano inv. forn '!$D$116:$AB$153,3,FALSE)</f>
        <v>0</v>
      </c>
      <c r="H375" s="1329"/>
      <c r="I375" s="558"/>
      <c r="J375" s="1326" t="s">
        <v>343</v>
      </c>
      <c r="K375" s="1327"/>
      <c r="L375" s="1328">
        <f>VLOOKUP(B375,'EXTRAUrbano.Piano inv. forn '!$D$116:$AB$153,4,N377)</f>
        <v>0</v>
      </c>
      <c r="M375" s="1329"/>
      <c r="O375" s="194" t="s">
        <v>344</v>
      </c>
      <c r="P375" s="506"/>
      <c r="R375" s="568" t="s">
        <v>345</v>
      </c>
      <c r="S375" s="1317"/>
      <c r="T375" s="1318"/>
      <c r="U375" s="569"/>
    </row>
    <row r="376" spans="1:21" ht="15.75" thickBot="1" x14ac:dyDescent="0.3">
      <c r="A376" s="570"/>
      <c r="B376" s="571"/>
      <c r="C376" s="571"/>
      <c r="E376" s="572"/>
      <c r="F376" s="572"/>
      <c r="G376" s="573"/>
      <c r="H376" s="573"/>
      <c r="I376" s="558"/>
      <c r="J376" s="572"/>
      <c r="K376" s="572"/>
      <c r="L376" s="573"/>
      <c r="M376" s="573"/>
      <c r="O376" s="132"/>
      <c r="R376" s="132"/>
      <c r="S376" s="574"/>
      <c r="U376" s="575"/>
    </row>
    <row r="377" spans="1:21" ht="38.1" customHeight="1" thickBot="1" x14ac:dyDescent="0.3">
      <c r="A377" s="1277" t="s">
        <v>346</v>
      </c>
      <c r="B377" s="1278"/>
      <c r="C377" s="1278"/>
      <c r="D377" s="1287"/>
      <c r="E377" s="1319">
        <f>VLOOKUP(B375,'EXTRAUrbano.Piano inv. forn '!$D$116:$AB$153,17,FALSE)</f>
        <v>0</v>
      </c>
      <c r="F377" s="1320"/>
      <c r="G377" s="1320"/>
      <c r="H377" s="1321"/>
      <c r="I377" s="558"/>
      <c r="J377" s="1322" t="s">
        <v>60</v>
      </c>
      <c r="K377" s="1323"/>
      <c r="L377" s="1319">
        <f>VLOOKUP(B375,'EXTRAUrbano.Piano inv. forn '!$D$116:$AB$153,19,FALSE)</f>
        <v>0</v>
      </c>
      <c r="M377" s="1321"/>
      <c r="N377" s="576"/>
      <c r="O377" s="568" t="s">
        <v>347</v>
      </c>
      <c r="P377" s="577">
        <f>L377+E377</f>
        <v>0</v>
      </c>
      <c r="R377" s="568" t="s">
        <v>348</v>
      </c>
      <c r="S377" s="1317"/>
      <c r="T377" s="1318"/>
      <c r="U377" s="575"/>
    </row>
    <row r="378" spans="1:21" ht="15.75" thickBot="1" x14ac:dyDescent="0.3">
      <c r="A378" s="152"/>
      <c r="B378" s="153"/>
      <c r="C378" s="153"/>
      <c r="D378" s="153"/>
      <c r="E378" s="564"/>
      <c r="F378" s="564"/>
      <c r="G378" s="564"/>
      <c r="H378" s="564"/>
      <c r="I378" s="558"/>
      <c r="J378" s="572"/>
      <c r="K378" s="572"/>
      <c r="L378" s="564"/>
      <c r="M378" s="564"/>
      <c r="N378" s="576"/>
      <c r="O378" s="132"/>
      <c r="P378" s="576"/>
      <c r="R378" s="132"/>
      <c r="S378" s="571"/>
      <c r="T378" s="571"/>
      <c r="U378" s="569"/>
    </row>
    <row r="379" spans="1:21" ht="60" x14ac:dyDescent="0.25">
      <c r="A379" s="1279" t="s">
        <v>349</v>
      </c>
      <c r="B379" s="1281" t="s">
        <v>350</v>
      </c>
      <c r="C379" s="1281" t="s">
        <v>351</v>
      </c>
      <c r="D379" s="186" t="s">
        <v>352</v>
      </c>
      <c r="E379" s="187" t="s">
        <v>353</v>
      </c>
      <c r="F379" s="186" t="s">
        <v>354</v>
      </c>
      <c r="G379" s="186" t="s">
        <v>355</v>
      </c>
      <c r="H379" s="188" t="s">
        <v>312</v>
      </c>
      <c r="I379" s="188" t="s">
        <v>356</v>
      </c>
      <c r="J379" s="188" t="s">
        <v>357</v>
      </c>
      <c r="K379" s="188" t="s">
        <v>358</v>
      </c>
      <c r="L379" s="188" t="s">
        <v>359</v>
      </c>
      <c r="M379" s="188" t="s">
        <v>360</v>
      </c>
      <c r="N379" s="188" t="s">
        <v>361</v>
      </c>
      <c r="O379" s="188" t="s">
        <v>362</v>
      </c>
      <c r="P379" s="188" t="s">
        <v>363</v>
      </c>
      <c r="Q379" s="188" t="s">
        <v>364</v>
      </c>
      <c r="R379" s="188" t="s">
        <v>365</v>
      </c>
      <c r="S379" s="188" t="s">
        <v>366</v>
      </c>
      <c r="T379" s="1288" t="s">
        <v>367</v>
      </c>
      <c r="U379" s="508"/>
    </row>
    <row r="380" spans="1:21" ht="24.75" thickBot="1" x14ac:dyDescent="0.3">
      <c r="A380" s="1280"/>
      <c r="B380" s="1282"/>
      <c r="C380" s="1282"/>
      <c r="D380" s="189" t="s">
        <v>368</v>
      </c>
      <c r="E380" s="189" t="s">
        <v>381</v>
      </c>
      <c r="F380" s="189" t="s">
        <v>370</v>
      </c>
      <c r="G380" s="189" t="s">
        <v>370</v>
      </c>
      <c r="H380" s="189" t="s">
        <v>395</v>
      </c>
      <c r="I380" s="189" t="s">
        <v>401</v>
      </c>
      <c r="J380" s="189" t="s">
        <v>371</v>
      </c>
      <c r="K380" s="189" t="s">
        <v>372</v>
      </c>
      <c r="L380" s="189" t="s">
        <v>373</v>
      </c>
      <c r="M380" s="189" t="s">
        <v>372</v>
      </c>
      <c r="N380" s="189" t="s">
        <v>374</v>
      </c>
      <c r="O380" s="189" t="s">
        <v>341</v>
      </c>
      <c r="P380" s="189" t="s">
        <v>375</v>
      </c>
      <c r="Q380" s="189" t="s">
        <v>376</v>
      </c>
      <c r="R380" s="189" t="s">
        <v>377</v>
      </c>
      <c r="S380" s="189" t="s">
        <v>377</v>
      </c>
      <c r="T380" s="1289"/>
      <c r="U380" s="508"/>
    </row>
    <row r="381" spans="1:21" x14ac:dyDescent="0.25">
      <c r="A381" s="1315" t="str">
        <f>B375</f>
        <v>EXTRA-urb.d.1</v>
      </c>
      <c r="B381" s="578">
        <v>1</v>
      </c>
      <c r="C381" s="248"/>
      <c r="D381" s="579"/>
      <c r="E381" s="579"/>
      <c r="F381" s="248"/>
      <c r="G381" s="580"/>
      <c r="H381" s="135"/>
      <c r="I381" s="581"/>
      <c r="J381" s="582"/>
      <c r="K381" s="583"/>
      <c r="L381" s="581"/>
      <c r="M381" s="583"/>
      <c r="N381" s="584"/>
      <c r="O381" s="584"/>
      <c r="P381" s="581"/>
      <c r="Q381" s="581"/>
      <c r="R381" s="581"/>
      <c r="S381" s="581"/>
      <c r="T381" s="585"/>
      <c r="U381" s="569"/>
    </row>
    <row r="382" spans="1:21" x14ac:dyDescent="0.25">
      <c r="A382" s="1315"/>
      <c r="B382" s="586">
        <v>2</v>
      </c>
      <c r="C382" s="206"/>
      <c r="D382" s="587"/>
      <c r="E382" s="587"/>
      <c r="F382" s="206"/>
      <c r="G382" s="588"/>
      <c r="H382" s="206"/>
      <c r="I382" s="589"/>
      <c r="J382" s="590"/>
      <c r="K382" s="591"/>
      <c r="L382" s="589"/>
      <c r="M382" s="591"/>
      <c r="N382" s="592"/>
      <c r="O382" s="592"/>
      <c r="P382" s="589"/>
      <c r="Q382" s="589" t="s">
        <v>378</v>
      </c>
      <c r="R382" s="589"/>
      <c r="S382" s="589"/>
      <c r="T382" s="593"/>
      <c r="U382" s="569"/>
    </row>
    <row r="383" spans="1:21" x14ac:dyDescent="0.25">
      <c r="A383" s="1315"/>
      <c r="B383" s="586">
        <v>3</v>
      </c>
      <c r="C383" s="206"/>
      <c r="D383" s="587"/>
      <c r="E383" s="587"/>
      <c r="F383" s="206"/>
      <c r="G383" s="588"/>
      <c r="H383" s="206"/>
      <c r="I383" s="589"/>
      <c r="J383" s="590"/>
      <c r="K383" s="591"/>
      <c r="L383" s="589"/>
      <c r="M383" s="591"/>
      <c r="N383" s="592"/>
      <c r="O383" s="592"/>
      <c r="P383" s="589"/>
      <c r="Q383" s="589"/>
      <c r="R383" s="589"/>
      <c r="S383" s="589"/>
      <c r="T383" s="593"/>
      <c r="U383" s="569"/>
    </row>
    <row r="384" spans="1:21" x14ac:dyDescent="0.25">
      <c r="A384" s="1315"/>
      <c r="B384" s="586">
        <v>4</v>
      </c>
      <c r="C384" s="206"/>
      <c r="D384" s="587"/>
      <c r="E384" s="587"/>
      <c r="F384" s="206"/>
      <c r="G384" s="588"/>
      <c r="H384" s="206"/>
      <c r="I384" s="589"/>
      <c r="J384" s="590"/>
      <c r="K384" s="591"/>
      <c r="L384" s="589"/>
      <c r="M384" s="591"/>
      <c r="N384" s="592"/>
      <c r="O384" s="592"/>
      <c r="P384" s="589"/>
      <c r="Q384" s="589"/>
      <c r="R384" s="589"/>
      <c r="S384" s="589"/>
      <c r="T384" s="593"/>
      <c r="U384" s="569"/>
    </row>
    <row r="385" spans="1:21" x14ac:dyDescent="0.25">
      <c r="A385" s="1315"/>
      <c r="B385" s="586">
        <v>5</v>
      </c>
      <c r="C385" s="206"/>
      <c r="D385" s="587"/>
      <c r="E385" s="587"/>
      <c r="F385" s="206"/>
      <c r="G385" s="588"/>
      <c r="H385" s="206"/>
      <c r="I385" s="589"/>
      <c r="J385" s="590"/>
      <c r="K385" s="591"/>
      <c r="L385" s="589"/>
      <c r="M385" s="591"/>
      <c r="N385" s="592"/>
      <c r="O385" s="592"/>
      <c r="P385" s="589"/>
      <c r="Q385" s="589"/>
      <c r="R385" s="589"/>
      <c r="S385" s="589"/>
      <c r="T385" s="593"/>
      <c r="U385" s="569"/>
    </row>
    <row r="386" spans="1:21" x14ac:dyDescent="0.25">
      <c r="A386" s="1315"/>
      <c r="B386" s="586">
        <v>6</v>
      </c>
      <c r="C386" s="206"/>
      <c r="D386" s="587"/>
      <c r="E386" s="587"/>
      <c r="F386" s="206"/>
      <c r="G386" s="588"/>
      <c r="H386" s="206"/>
      <c r="I386" s="589"/>
      <c r="J386" s="590"/>
      <c r="K386" s="591"/>
      <c r="L386" s="589"/>
      <c r="M386" s="591"/>
      <c r="N386" s="592"/>
      <c r="O386" s="592"/>
      <c r="P386" s="589"/>
      <c r="Q386" s="589"/>
      <c r="R386" s="589"/>
      <c r="S386" s="589"/>
      <c r="T386" s="593"/>
      <c r="U386" s="569"/>
    </row>
    <row r="387" spans="1:21" x14ac:dyDescent="0.25">
      <c r="A387" s="1315"/>
      <c r="B387" s="586">
        <v>7</v>
      </c>
      <c r="C387" s="206"/>
      <c r="D387" s="587"/>
      <c r="E387" s="587"/>
      <c r="F387" s="206"/>
      <c r="G387" s="588"/>
      <c r="H387" s="206"/>
      <c r="I387" s="589"/>
      <c r="J387" s="590"/>
      <c r="K387" s="591"/>
      <c r="L387" s="589"/>
      <c r="M387" s="591"/>
      <c r="N387" s="592"/>
      <c r="O387" s="592"/>
      <c r="P387" s="589"/>
      <c r="Q387" s="589"/>
      <c r="R387" s="589"/>
      <c r="S387" s="589"/>
      <c r="T387" s="593"/>
      <c r="U387" s="569"/>
    </row>
    <row r="388" spans="1:21" x14ac:dyDescent="0.25">
      <c r="A388" s="1315"/>
      <c r="B388" s="586">
        <v>8</v>
      </c>
      <c r="C388" s="206"/>
      <c r="D388" s="587"/>
      <c r="E388" s="587"/>
      <c r="F388" s="206"/>
      <c r="G388" s="588"/>
      <c r="H388" s="206"/>
      <c r="I388" s="589"/>
      <c r="J388" s="590"/>
      <c r="K388" s="591"/>
      <c r="L388" s="589"/>
      <c r="M388" s="591"/>
      <c r="N388" s="592"/>
      <c r="O388" s="592"/>
      <c r="P388" s="589"/>
      <c r="Q388" s="589"/>
      <c r="R388" s="589"/>
      <c r="S388" s="589"/>
      <c r="T388" s="593"/>
      <c r="U388" s="569"/>
    </row>
    <row r="389" spans="1:21" x14ac:dyDescent="0.25">
      <c r="A389" s="1315"/>
      <c r="B389" s="586">
        <v>9</v>
      </c>
      <c r="C389" s="206"/>
      <c r="D389" s="587"/>
      <c r="E389" s="587"/>
      <c r="F389" s="206"/>
      <c r="G389" s="588"/>
      <c r="H389" s="206"/>
      <c r="I389" s="589"/>
      <c r="J389" s="590"/>
      <c r="K389" s="591"/>
      <c r="L389" s="589"/>
      <c r="M389" s="591"/>
      <c r="N389" s="592"/>
      <c r="O389" s="592"/>
      <c r="P389" s="589"/>
      <c r="Q389" s="589"/>
      <c r="R389" s="589"/>
      <c r="S389" s="589"/>
      <c r="T389" s="593"/>
      <c r="U389" s="569"/>
    </row>
    <row r="390" spans="1:21" ht="15.75" thickBot="1" x14ac:dyDescent="0.3">
      <c r="A390" s="1316"/>
      <c r="B390" s="594">
        <v>10</v>
      </c>
      <c r="C390" s="595"/>
      <c r="D390" s="596"/>
      <c r="E390" s="596"/>
      <c r="F390" s="595"/>
      <c r="G390" s="597"/>
      <c r="H390" s="595"/>
      <c r="I390" s="598"/>
      <c r="J390" s="599"/>
      <c r="K390" s="600"/>
      <c r="L390" s="598"/>
      <c r="M390" s="600"/>
      <c r="N390" s="601"/>
      <c r="O390" s="601"/>
      <c r="P390" s="598"/>
      <c r="Q390" s="598"/>
      <c r="R390" s="598"/>
      <c r="S390" s="598"/>
      <c r="T390" s="602"/>
      <c r="U390" s="569"/>
    </row>
    <row r="391" spans="1:21" s="115" customFormat="1" ht="24.6" customHeight="1" thickBot="1" x14ac:dyDescent="0.3">
      <c r="A391" s="654"/>
      <c r="B391" s="500"/>
      <c r="C391" s="655"/>
      <c r="D391" s="656"/>
      <c r="E391" s="484" t="s">
        <v>379</v>
      </c>
      <c r="F391" s="485">
        <f>COUNTA(F381:F390)</f>
        <v>0</v>
      </c>
      <c r="G391" s="486">
        <f>COUNTA(G381:G390)</f>
        <v>0</v>
      </c>
      <c r="H391" s="655"/>
      <c r="I391" s="501"/>
      <c r="J391" s="657"/>
      <c r="K391" s="658"/>
      <c r="L391" s="1096" t="s">
        <v>655</v>
      </c>
      <c r="M391" s="1097"/>
      <c r="N391" s="659">
        <f>SUM(N381:N390)</f>
        <v>0</v>
      </c>
      <c r="O391" s="660">
        <f>SUM(O381:O390)</f>
        <v>0</v>
      </c>
      <c r="P391" s="501"/>
      <c r="R391" s="128"/>
      <c r="S391" s="132"/>
      <c r="T391" s="603"/>
      <c r="U391" s="527"/>
    </row>
    <row r="392" spans="1:21" s="115" customFormat="1" ht="24.6" customHeight="1" x14ac:dyDescent="0.25">
      <c r="A392" s="149"/>
      <c r="B392" s="128"/>
      <c r="C392" s="128"/>
      <c r="D392" s="128"/>
      <c r="F392" s="500"/>
      <c r="H392" s="524"/>
      <c r="I392" s="524"/>
      <c r="J392" s="525"/>
      <c r="K392" s="524"/>
      <c r="L392" s="1098" t="s">
        <v>656</v>
      </c>
      <c r="M392" s="1099"/>
      <c r="N392" s="661">
        <f>SUMIF(M381:M390,"&lt;=31/12/2025",N381:N390)</f>
        <v>0</v>
      </c>
      <c r="O392" s="662">
        <f>SUMIF(M381:M390,"&lt;=31/12/2025",O381:O390)</f>
        <v>0</v>
      </c>
      <c r="P392" s="128"/>
      <c r="R392" s="128"/>
      <c r="S392" s="132"/>
      <c r="T392" s="603"/>
      <c r="U392" s="527"/>
    </row>
    <row r="393" spans="1:21" s="115" customFormat="1" ht="24.6" customHeight="1" thickBot="1" x14ac:dyDescent="0.3">
      <c r="A393" s="149"/>
      <c r="B393" s="500"/>
      <c r="F393" s="500"/>
      <c r="I393" s="500"/>
      <c r="J393" s="500"/>
      <c r="L393" s="1100" t="s">
        <v>659</v>
      </c>
      <c r="M393" s="1101"/>
      <c r="N393" s="663">
        <f>SUMIF(M381:M390,"&gt;31/12/2025",N381:N390)</f>
        <v>0</v>
      </c>
      <c r="O393" s="664">
        <f>SUMIF(M381:M390,"&gt;31/12/2025",O381:O390)</f>
        <v>0</v>
      </c>
      <c r="R393" s="128"/>
      <c r="S393" s="132"/>
      <c r="T393" s="603"/>
      <c r="U393" s="527"/>
    </row>
    <row r="394" spans="1:21" ht="15.75" thickBot="1" x14ac:dyDescent="0.3">
      <c r="A394" s="604"/>
      <c r="B394" s="605"/>
      <c r="C394" s="606"/>
      <c r="D394" s="606"/>
      <c r="E394" s="606"/>
      <c r="F394" s="605"/>
      <c r="G394" s="606"/>
      <c r="H394" s="606"/>
      <c r="I394" s="605"/>
      <c r="J394" s="605"/>
      <c r="K394" s="606"/>
      <c r="L394" s="606"/>
      <c r="M394" s="606"/>
      <c r="N394" s="606"/>
      <c r="O394" s="606"/>
      <c r="P394" s="606"/>
      <c r="Q394" s="606"/>
      <c r="R394" s="606"/>
      <c r="S394" s="607"/>
      <c r="T394" s="606"/>
      <c r="U394" s="608"/>
    </row>
    <row r="395" spans="1:21" ht="15.75" thickBot="1" x14ac:dyDescent="0.3">
      <c r="A395" s="565"/>
      <c r="B395" s="535"/>
      <c r="C395" s="566"/>
      <c r="D395" s="566"/>
      <c r="E395" s="566"/>
      <c r="F395" s="535"/>
      <c r="G395" s="566"/>
      <c r="H395" s="566"/>
      <c r="I395" s="535"/>
      <c r="J395" s="535"/>
      <c r="K395" s="566"/>
      <c r="L395" s="566"/>
      <c r="M395" s="566"/>
      <c r="N395" s="566"/>
      <c r="O395" s="566"/>
      <c r="P395" s="566"/>
      <c r="Q395" s="566"/>
      <c r="R395" s="566"/>
      <c r="S395" s="566"/>
      <c r="T395" s="566"/>
      <c r="U395" s="567"/>
    </row>
    <row r="396" spans="1:21" ht="28.5" thickBot="1" x14ac:dyDescent="0.3">
      <c r="A396" s="194" t="s">
        <v>9</v>
      </c>
      <c r="B396" s="1324" t="s">
        <v>180</v>
      </c>
      <c r="C396" s="1325"/>
      <c r="E396" s="1326" t="s">
        <v>342</v>
      </c>
      <c r="F396" s="1327"/>
      <c r="G396" s="1328">
        <f>VLOOKUP(B396,'EXTRAUrbano.Piano inv. forn '!$D$116:$AB$153,3,FALSE)</f>
        <v>0</v>
      </c>
      <c r="H396" s="1329"/>
      <c r="I396" s="558"/>
      <c r="J396" s="1326" t="s">
        <v>343</v>
      </c>
      <c r="K396" s="1327"/>
      <c r="L396" s="1328">
        <f>VLOOKUP(B396,'EXTRAUrbano.Piano inv. forn '!$D$116:$AB$153,4,N398)</f>
        <v>0</v>
      </c>
      <c r="M396" s="1329"/>
      <c r="O396" s="194" t="s">
        <v>344</v>
      </c>
      <c r="P396" s="506"/>
      <c r="R396" s="568" t="s">
        <v>345</v>
      </c>
      <c r="S396" s="1317"/>
      <c r="T396" s="1318"/>
      <c r="U396" s="569"/>
    </row>
    <row r="397" spans="1:21" ht="15.75" thickBot="1" x14ac:dyDescent="0.3">
      <c r="A397" s="570"/>
      <c r="B397" s="571"/>
      <c r="C397" s="571"/>
      <c r="E397" s="572"/>
      <c r="F397" s="572"/>
      <c r="G397" s="573"/>
      <c r="H397" s="573"/>
      <c r="I397" s="558"/>
      <c r="J397" s="572"/>
      <c r="K397" s="572"/>
      <c r="L397" s="573"/>
      <c r="M397" s="573"/>
      <c r="O397" s="132"/>
      <c r="R397" s="132"/>
      <c r="S397" s="574"/>
      <c r="U397" s="575"/>
    </row>
    <row r="398" spans="1:21" ht="38.1" customHeight="1" thickBot="1" x14ac:dyDescent="0.3">
      <c r="A398" s="1277" t="s">
        <v>346</v>
      </c>
      <c r="B398" s="1278"/>
      <c r="C398" s="1278"/>
      <c r="D398" s="1287"/>
      <c r="E398" s="1319">
        <f>VLOOKUP(B396,'EXTRAUrbano.Piano inv. forn '!$D$116:$AB$153,17,FALSE)</f>
        <v>0</v>
      </c>
      <c r="F398" s="1320"/>
      <c r="G398" s="1320"/>
      <c r="H398" s="1321"/>
      <c r="I398" s="558"/>
      <c r="J398" s="1322" t="s">
        <v>60</v>
      </c>
      <c r="K398" s="1323"/>
      <c r="L398" s="1319">
        <f>VLOOKUP(B396,'EXTRAUrbano.Piano inv. forn '!$D$116:$AB$153,19,FALSE)</f>
        <v>0</v>
      </c>
      <c r="M398" s="1321"/>
      <c r="N398" s="576"/>
      <c r="O398" s="568" t="s">
        <v>347</v>
      </c>
      <c r="P398" s="577">
        <f>L398+E398</f>
        <v>0</v>
      </c>
      <c r="R398" s="568" t="s">
        <v>348</v>
      </c>
      <c r="S398" s="1317"/>
      <c r="T398" s="1318"/>
      <c r="U398" s="575"/>
    </row>
    <row r="399" spans="1:21" ht="15.75" thickBot="1" x14ac:dyDescent="0.3">
      <c r="A399" s="152"/>
      <c r="B399" s="153"/>
      <c r="C399" s="153"/>
      <c r="D399" s="153"/>
      <c r="E399" s="564"/>
      <c r="F399" s="564"/>
      <c r="G399" s="564"/>
      <c r="H399" s="564"/>
      <c r="I399" s="558"/>
      <c r="J399" s="572"/>
      <c r="K399" s="572"/>
      <c r="L399" s="564"/>
      <c r="M399" s="564"/>
      <c r="N399" s="576"/>
      <c r="O399" s="132"/>
      <c r="P399" s="576"/>
      <c r="R399" s="132"/>
      <c r="S399" s="571"/>
      <c r="T399" s="571"/>
      <c r="U399" s="569"/>
    </row>
    <row r="400" spans="1:21" ht="60" x14ac:dyDescent="0.25">
      <c r="A400" s="1279" t="s">
        <v>349</v>
      </c>
      <c r="B400" s="1281" t="s">
        <v>350</v>
      </c>
      <c r="C400" s="1281" t="s">
        <v>351</v>
      </c>
      <c r="D400" s="186" t="s">
        <v>352</v>
      </c>
      <c r="E400" s="187" t="s">
        <v>353</v>
      </c>
      <c r="F400" s="186" t="s">
        <v>354</v>
      </c>
      <c r="G400" s="186" t="s">
        <v>355</v>
      </c>
      <c r="H400" s="188" t="s">
        <v>312</v>
      </c>
      <c r="I400" s="188" t="s">
        <v>356</v>
      </c>
      <c r="J400" s="188" t="s">
        <v>357</v>
      </c>
      <c r="K400" s="188" t="s">
        <v>358</v>
      </c>
      <c r="L400" s="188" t="s">
        <v>359</v>
      </c>
      <c r="M400" s="188" t="s">
        <v>360</v>
      </c>
      <c r="N400" s="188" t="s">
        <v>361</v>
      </c>
      <c r="O400" s="188" t="s">
        <v>362</v>
      </c>
      <c r="P400" s="188" t="s">
        <v>363</v>
      </c>
      <c r="Q400" s="188" t="s">
        <v>364</v>
      </c>
      <c r="R400" s="188" t="s">
        <v>365</v>
      </c>
      <c r="S400" s="188" t="s">
        <v>366</v>
      </c>
      <c r="T400" s="1288" t="s">
        <v>367</v>
      </c>
      <c r="U400" s="508"/>
    </row>
    <row r="401" spans="1:21" ht="24.75" thickBot="1" x14ac:dyDescent="0.3">
      <c r="A401" s="1280"/>
      <c r="B401" s="1282"/>
      <c r="C401" s="1282"/>
      <c r="D401" s="189" t="s">
        <v>368</v>
      </c>
      <c r="E401" s="189" t="s">
        <v>381</v>
      </c>
      <c r="F401" s="189" t="s">
        <v>370</v>
      </c>
      <c r="G401" s="189" t="s">
        <v>370</v>
      </c>
      <c r="H401" s="189" t="s">
        <v>395</v>
      </c>
      <c r="I401" s="189" t="s">
        <v>401</v>
      </c>
      <c r="J401" s="189" t="s">
        <v>371</v>
      </c>
      <c r="K401" s="189" t="s">
        <v>372</v>
      </c>
      <c r="L401" s="189" t="s">
        <v>373</v>
      </c>
      <c r="M401" s="189" t="s">
        <v>372</v>
      </c>
      <c r="N401" s="189" t="s">
        <v>374</v>
      </c>
      <c r="O401" s="189" t="s">
        <v>341</v>
      </c>
      <c r="P401" s="189" t="s">
        <v>375</v>
      </c>
      <c r="Q401" s="189" t="s">
        <v>376</v>
      </c>
      <c r="R401" s="189" t="s">
        <v>377</v>
      </c>
      <c r="S401" s="189" t="s">
        <v>377</v>
      </c>
      <c r="T401" s="1289"/>
      <c r="U401" s="508"/>
    </row>
    <row r="402" spans="1:21" x14ac:dyDescent="0.25">
      <c r="A402" s="1315" t="str">
        <f>B396</f>
        <v>EXTRA-urb.d.1</v>
      </c>
      <c r="B402" s="578">
        <v>1</v>
      </c>
      <c r="C402" s="248"/>
      <c r="D402" s="579"/>
      <c r="E402" s="579"/>
      <c r="F402" s="248"/>
      <c r="G402" s="580"/>
      <c r="H402" s="135"/>
      <c r="I402" s="581"/>
      <c r="J402" s="582"/>
      <c r="K402" s="583"/>
      <c r="L402" s="581"/>
      <c r="M402" s="583"/>
      <c r="N402" s="584"/>
      <c r="O402" s="584"/>
      <c r="P402" s="581"/>
      <c r="Q402" s="581"/>
      <c r="R402" s="581"/>
      <c r="S402" s="581"/>
      <c r="T402" s="585"/>
      <c r="U402" s="569"/>
    </row>
    <row r="403" spans="1:21" x14ac:dyDescent="0.25">
      <c r="A403" s="1315"/>
      <c r="B403" s="586">
        <v>2</v>
      </c>
      <c r="C403" s="206"/>
      <c r="D403" s="587"/>
      <c r="E403" s="587"/>
      <c r="F403" s="206"/>
      <c r="G403" s="588"/>
      <c r="H403" s="206"/>
      <c r="I403" s="589"/>
      <c r="J403" s="590"/>
      <c r="K403" s="591"/>
      <c r="L403" s="589"/>
      <c r="M403" s="591"/>
      <c r="N403" s="592"/>
      <c r="O403" s="592"/>
      <c r="P403" s="589"/>
      <c r="Q403" s="589" t="s">
        <v>378</v>
      </c>
      <c r="R403" s="589"/>
      <c r="S403" s="589"/>
      <c r="T403" s="593"/>
      <c r="U403" s="569"/>
    </row>
    <row r="404" spans="1:21" x14ac:dyDescent="0.25">
      <c r="A404" s="1315"/>
      <c r="B404" s="586">
        <v>3</v>
      </c>
      <c r="C404" s="206"/>
      <c r="D404" s="587"/>
      <c r="E404" s="587"/>
      <c r="F404" s="206"/>
      <c r="G404" s="588"/>
      <c r="H404" s="206"/>
      <c r="I404" s="589"/>
      <c r="J404" s="590"/>
      <c r="K404" s="591"/>
      <c r="L404" s="589"/>
      <c r="M404" s="591"/>
      <c r="N404" s="592"/>
      <c r="O404" s="592"/>
      <c r="P404" s="589"/>
      <c r="Q404" s="589"/>
      <c r="R404" s="589"/>
      <c r="S404" s="589"/>
      <c r="T404" s="593"/>
      <c r="U404" s="569"/>
    </row>
    <row r="405" spans="1:21" x14ac:dyDescent="0.25">
      <c r="A405" s="1315"/>
      <c r="B405" s="586">
        <v>4</v>
      </c>
      <c r="C405" s="206"/>
      <c r="D405" s="587"/>
      <c r="E405" s="587"/>
      <c r="F405" s="206"/>
      <c r="G405" s="588"/>
      <c r="H405" s="206"/>
      <c r="I405" s="589"/>
      <c r="J405" s="590"/>
      <c r="K405" s="591"/>
      <c r="L405" s="589"/>
      <c r="M405" s="591"/>
      <c r="N405" s="592"/>
      <c r="O405" s="592"/>
      <c r="P405" s="589"/>
      <c r="Q405" s="589"/>
      <c r="R405" s="589"/>
      <c r="S405" s="589"/>
      <c r="T405" s="593"/>
      <c r="U405" s="569"/>
    </row>
    <row r="406" spans="1:21" x14ac:dyDescent="0.25">
      <c r="A406" s="1315"/>
      <c r="B406" s="586">
        <v>5</v>
      </c>
      <c r="C406" s="206"/>
      <c r="D406" s="587"/>
      <c r="E406" s="587"/>
      <c r="F406" s="206"/>
      <c r="G406" s="588"/>
      <c r="H406" s="206"/>
      <c r="I406" s="589"/>
      <c r="J406" s="590"/>
      <c r="K406" s="591"/>
      <c r="L406" s="589"/>
      <c r="M406" s="591"/>
      <c r="N406" s="592"/>
      <c r="O406" s="592"/>
      <c r="P406" s="589"/>
      <c r="Q406" s="589"/>
      <c r="R406" s="589"/>
      <c r="S406" s="589"/>
      <c r="T406" s="593"/>
      <c r="U406" s="569"/>
    </row>
    <row r="407" spans="1:21" x14ac:dyDescent="0.25">
      <c r="A407" s="1315"/>
      <c r="B407" s="586">
        <v>6</v>
      </c>
      <c r="C407" s="206"/>
      <c r="D407" s="587"/>
      <c r="E407" s="587"/>
      <c r="F407" s="206"/>
      <c r="G407" s="588"/>
      <c r="H407" s="206"/>
      <c r="I407" s="589"/>
      <c r="J407" s="590"/>
      <c r="K407" s="591"/>
      <c r="L407" s="589"/>
      <c r="M407" s="591"/>
      <c r="N407" s="592"/>
      <c r="O407" s="592"/>
      <c r="P407" s="589"/>
      <c r="Q407" s="589"/>
      <c r="R407" s="589"/>
      <c r="S407" s="589"/>
      <c r="T407" s="593"/>
      <c r="U407" s="569"/>
    </row>
    <row r="408" spans="1:21" x14ac:dyDescent="0.25">
      <c r="A408" s="1315"/>
      <c r="B408" s="586">
        <v>7</v>
      </c>
      <c r="C408" s="206"/>
      <c r="D408" s="587"/>
      <c r="E408" s="587"/>
      <c r="F408" s="206"/>
      <c r="G408" s="588"/>
      <c r="H408" s="206"/>
      <c r="I408" s="589"/>
      <c r="J408" s="590"/>
      <c r="K408" s="591"/>
      <c r="L408" s="589"/>
      <c r="M408" s="591"/>
      <c r="N408" s="592"/>
      <c r="O408" s="592"/>
      <c r="P408" s="589"/>
      <c r="Q408" s="589"/>
      <c r="R408" s="589"/>
      <c r="S408" s="589"/>
      <c r="T408" s="593"/>
      <c r="U408" s="569"/>
    </row>
    <row r="409" spans="1:21" x14ac:dyDescent="0.25">
      <c r="A409" s="1315"/>
      <c r="B409" s="586">
        <v>8</v>
      </c>
      <c r="C409" s="206"/>
      <c r="D409" s="587"/>
      <c r="E409" s="587"/>
      <c r="F409" s="206"/>
      <c r="G409" s="588"/>
      <c r="H409" s="206"/>
      <c r="I409" s="589"/>
      <c r="J409" s="590"/>
      <c r="K409" s="591"/>
      <c r="L409" s="589"/>
      <c r="M409" s="591"/>
      <c r="N409" s="592"/>
      <c r="O409" s="592"/>
      <c r="P409" s="589"/>
      <c r="Q409" s="589"/>
      <c r="R409" s="589"/>
      <c r="S409" s="589"/>
      <c r="T409" s="593"/>
      <c r="U409" s="569"/>
    </row>
    <row r="410" spans="1:21" x14ac:dyDescent="0.25">
      <c r="A410" s="1315"/>
      <c r="B410" s="586">
        <v>9</v>
      </c>
      <c r="C410" s="206"/>
      <c r="D410" s="587"/>
      <c r="E410" s="587"/>
      <c r="F410" s="206"/>
      <c r="G410" s="588"/>
      <c r="H410" s="206"/>
      <c r="I410" s="589"/>
      <c r="J410" s="590"/>
      <c r="K410" s="591"/>
      <c r="L410" s="589"/>
      <c r="M410" s="591"/>
      <c r="N410" s="592"/>
      <c r="O410" s="592"/>
      <c r="P410" s="589"/>
      <c r="Q410" s="589"/>
      <c r="R410" s="589"/>
      <c r="S410" s="589"/>
      <c r="T410" s="593"/>
      <c r="U410" s="569"/>
    </row>
    <row r="411" spans="1:21" ht="15.75" thickBot="1" x14ac:dyDescent="0.3">
      <c r="A411" s="1316"/>
      <c r="B411" s="594">
        <v>10</v>
      </c>
      <c r="C411" s="595"/>
      <c r="D411" s="596"/>
      <c r="E411" s="596"/>
      <c r="F411" s="595"/>
      <c r="G411" s="597"/>
      <c r="H411" s="595"/>
      <c r="I411" s="598"/>
      <c r="J411" s="599"/>
      <c r="K411" s="600"/>
      <c r="L411" s="598"/>
      <c r="M411" s="600"/>
      <c r="N411" s="601"/>
      <c r="O411" s="601"/>
      <c r="P411" s="598"/>
      <c r="Q411" s="598"/>
      <c r="R411" s="598"/>
      <c r="S411" s="598"/>
      <c r="T411" s="602"/>
      <c r="U411" s="569"/>
    </row>
    <row r="412" spans="1:21" s="115" customFormat="1" ht="24.6" customHeight="1" thickBot="1" x14ac:dyDescent="0.3">
      <c r="A412" s="654"/>
      <c r="B412" s="500"/>
      <c r="C412" s="655"/>
      <c r="D412" s="656"/>
      <c r="E412" s="484" t="s">
        <v>379</v>
      </c>
      <c r="F412" s="485">
        <f>COUNTA(F402:F411)</f>
        <v>0</v>
      </c>
      <c r="G412" s="486">
        <f>COUNTA(G402:G411)</f>
        <v>0</v>
      </c>
      <c r="H412" s="655"/>
      <c r="I412" s="501"/>
      <c r="J412" s="657"/>
      <c r="K412" s="658"/>
      <c r="L412" s="1096" t="s">
        <v>655</v>
      </c>
      <c r="M412" s="1097"/>
      <c r="N412" s="659">
        <f>SUM(N402:N411)</f>
        <v>0</v>
      </c>
      <c r="O412" s="660">
        <f>SUM(O402:O411)</f>
        <v>0</v>
      </c>
      <c r="P412" s="501"/>
      <c r="R412" s="128"/>
      <c r="S412" s="132"/>
      <c r="T412" s="603"/>
      <c r="U412" s="527"/>
    </row>
    <row r="413" spans="1:21" s="115" customFormat="1" ht="24.6" customHeight="1" x14ac:dyDescent="0.25">
      <c r="A413" s="149"/>
      <c r="B413" s="128"/>
      <c r="C413" s="128"/>
      <c r="D413" s="128"/>
      <c r="F413" s="500"/>
      <c r="H413" s="524"/>
      <c r="I413" s="524"/>
      <c r="J413" s="525"/>
      <c r="K413" s="524"/>
      <c r="L413" s="1098" t="s">
        <v>656</v>
      </c>
      <c r="M413" s="1099"/>
      <c r="N413" s="661">
        <f>SUMIF(M402:M411,"&lt;=31/12/2025",N402:N411)</f>
        <v>0</v>
      </c>
      <c r="O413" s="662">
        <f>SUMIF(M402:M411,"&lt;=31/12/2025",O402:O411)</f>
        <v>0</v>
      </c>
      <c r="P413" s="128"/>
      <c r="R413" s="128"/>
      <c r="S413" s="132"/>
      <c r="T413" s="603"/>
      <c r="U413" s="527"/>
    </row>
    <row r="414" spans="1:21" s="115" customFormat="1" ht="24.6" customHeight="1" thickBot="1" x14ac:dyDescent="0.3">
      <c r="A414" s="149"/>
      <c r="B414" s="500"/>
      <c r="F414" s="500"/>
      <c r="I414" s="500"/>
      <c r="J414" s="500"/>
      <c r="L414" s="1100" t="s">
        <v>659</v>
      </c>
      <c r="M414" s="1101"/>
      <c r="N414" s="663">
        <f>SUMIF(M402:M411,"&gt;31/12/2025",N402:N411)</f>
        <v>0</v>
      </c>
      <c r="O414" s="664">
        <f>SUMIF(M402:M411,"&gt;31/12/2025",O402:O411)</f>
        <v>0</v>
      </c>
      <c r="R414" s="128"/>
      <c r="S414" s="132"/>
      <c r="T414" s="603"/>
      <c r="U414" s="527"/>
    </row>
    <row r="415" spans="1:21" ht="15.75" thickBot="1" x14ac:dyDescent="0.3">
      <c r="A415" s="604"/>
      <c r="B415" s="605"/>
      <c r="C415" s="606"/>
      <c r="D415" s="606"/>
      <c r="E415" s="606"/>
      <c r="F415" s="605"/>
      <c r="G415" s="606"/>
      <c r="H415" s="606"/>
      <c r="I415" s="605"/>
      <c r="J415" s="605"/>
      <c r="K415" s="606"/>
      <c r="L415" s="606"/>
      <c r="M415" s="606"/>
      <c r="N415" s="606"/>
      <c r="O415" s="606"/>
      <c r="P415" s="606"/>
      <c r="Q415" s="606"/>
      <c r="R415" s="606"/>
      <c r="S415" s="607"/>
      <c r="T415" s="606"/>
      <c r="U415" s="608"/>
    </row>
    <row r="416" spans="1:21" ht="15.75" thickBot="1" x14ac:dyDescent="0.3">
      <c r="A416" s="565"/>
      <c r="B416" s="535"/>
      <c r="C416" s="566"/>
      <c r="D416" s="566"/>
      <c r="E416" s="566"/>
      <c r="F416" s="535"/>
      <c r="G416" s="566"/>
      <c r="H416" s="566"/>
      <c r="I416" s="535"/>
      <c r="J416" s="535"/>
      <c r="K416" s="566"/>
      <c r="L416" s="566"/>
      <c r="M416" s="566"/>
      <c r="N416" s="566"/>
      <c r="O416" s="566"/>
      <c r="P416" s="566"/>
      <c r="Q416" s="566"/>
      <c r="R416" s="566"/>
      <c r="S416" s="566"/>
      <c r="T416" s="566"/>
      <c r="U416" s="567"/>
    </row>
    <row r="417" spans="1:21" ht="28.5" thickBot="1" x14ac:dyDescent="0.3">
      <c r="A417" s="194" t="s">
        <v>9</v>
      </c>
      <c r="B417" s="1324" t="s">
        <v>180</v>
      </c>
      <c r="C417" s="1325"/>
      <c r="E417" s="1326" t="s">
        <v>342</v>
      </c>
      <c r="F417" s="1327"/>
      <c r="G417" s="1328">
        <f>VLOOKUP(B417,'EXTRAUrbano.Piano inv. forn '!$D$116:$AB$153,3,FALSE)</f>
        <v>0</v>
      </c>
      <c r="H417" s="1329"/>
      <c r="I417" s="558"/>
      <c r="J417" s="1326" t="s">
        <v>343</v>
      </c>
      <c r="K417" s="1327"/>
      <c r="L417" s="1328">
        <f>VLOOKUP(B417,'EXTRAUrbano.Piano inv. forn '!$D$116:$AB$153,4,N419)</f>
        <v>0</v>
      </c>
      <c r="M417" s="1329"/>
      <c r="O417" s="194" t="s">
        <v>344</v>
      </c>
      <c r="P417" s="506"/>
      <c r="R417" s="568" t="s">
        <v>345</v>
      </c>
      <c r="S417" s="1317"/>
      <c r="T417" s="1318"/>
      <c r="U417" s="569"/>
    </row>
    <row r="418" spans="1:21" ht="15.75" thickBot="1" x14ac:dyDescent="0.3">
      <c r="A418" s="570"/>
      <c r="B418" s="571"/>
      <c r="C418" s="571"/>
      <c r="E418" s="572"/>
      <c r="F418" s="572"/>
      <c r="G418" s="573"/>
      <c r="H418" s="573"/>
      <c r="I418" s="558"/>
      <c r="J418" s="572"/>
      <c r="K418" s="572"/>
      <c r="L418" s="573"/>
      <c r="M418" s="573"/>
      <c r="O418" s="132"/>
      <c r="R418" s="132"/>
      <c r="S418" s="574"/>
      <c r="U418" s="575"/>
    </row>
    <row r="419" spans="1:21" ht="30" customHeight="1" thickBot="1" x14ac:dyDescent="0.3">
      <c r="A419" s="1277" t="s">
        <v>346</v>
      </c>
      <c r="B419" s="1278"/>
      <c r="C419" s="1278"/>
      <c r="D419" s="1287"/>
      <c r="E419" s="1319">
        <f>VLOOKUP(B417,'EXTRAUrbano.Piano inv. forn '!$D$116:$AB$153,17,FALSE)</f>
        <v>0</v>
      </c>
      <c r="F419" s="1320"/>
      <c r="G419" s="1320"/>
      <c r="H419" s="1321"/>
      <c r="I419" s="558"/>
      <c r="J419" s="1322" t="s">
        <v>60</v>
      </c>
      <c r="K419" s="1323"/>
      <c r="L419" s="1319">
        <f>VLOOKUP(B417,'EXTRAUrbano.Piano inv. forn '!$D$116:$AB$153,19,FALSE)</f>
        <v>0</v>
      </c>
      <c r="M419" s="1321"/>
      <c r="N419" s="576"/>
      <c r="O419" s="568" t="s">
        <v>347</v>
      </c>
      <c r="P419" s="577">
        <f>L419+E419</f>
        <v>0</v>
      </c>
      <c r="R419" s="568" t="s">
        <v>348</v>
      </c>
      <c r="S419" s="1317"/>
      <c r="T419" s="1318"/>
      <c r="U419" s="575"/>
    </row>
    <row r="420" spans="1:21" ht="15.75" thickBot="1" x14ac:dyDescent="0.3">
      <c r="A420" s="152"/>
      <c r="B420" s="153"/>
      <c r="C420" s="153"/>
      <c r="D420" s="153"/>
      <c r="E420" s="564"/>
      <c r="F420" s="564"/>
      <c r="G420" s="564"/>
      <c r="H420" s="564"/>
      <c r="I420" s="558"/>
      <c r="J420" s="572"/>
      <c r="K420" s="572"/>
      <c r="L420" s="564"/>
      <c r="M420" s="564"/>
      <c r="N420" s="576"/>
      <c r="O420" s="132"/>
      <c r="P420" s="576"/>
      <c r="R420" s="132"/>
      <c r="S420" s="571"/>
      <c r="T420" s="571"/>
      <c r="U420" s="569"/>
    </row>
    <row r="421" spans="1:21" ht="60" x14ac:dyDescent="0.25">
      <c r="A421" s="1279" t="s">
        <v>349</v>
      </c>
      <c r="B421" s="1281" t="s">
        <v>350</v>
      </c>
      <c r="C421" s="1281" t="s">
        <v>351</v>
      </c>
      <c r="D421" s="186" t="s">
        <v>352</v>
      </c>
      <c r="E421" s="187" t="s">
        <v>353</v>
      </c>
      <c r="F421" s="186" t="s">
        <v>354</v>
      </c>
      <c r="G421" s="186" t="s">
        <v>355</v>
      </c>
      <c r="H421" s="188" t="s">
        <v>312</v>
      </c>
      <c r="I421" s="188" t="s">
        <v>356</v>
      </c>
      <c r="J421" s="188" t="s">
        <v>357</v>
      </c>
      <c r="K421" s="188" t="s">
        <v>358</v>
      </c>
      <c r="L421" s="188" t="s">
        <v>359</v>
      </c>
      <c r="M421" s="188" t="s">
        <v>360</v>
      </c>
      <c r="N421" s="188" t="s">
        <v>361</v>
      </c>
      <c r="O421" s="188" t="s">
        <v>362</v>
      </c>
      <c r="P421" s="188" t="s">
        <v>363</v>
      </c>
      <c r="Q421" s="188" t="s">
        <v>364</v>
      </c>
      <c r="R421" s="188" t="s">
        <v>365</v>
      </c>
      <c r="S421" s="188" t="s">
        <v>366</v>
      </c>
      <c r="T421" s="1288" t="s">
        <v>367</v>
      </c>
      <c r="U421" s="508"/>
    </row>
    <row r="422" spans="1:21" ht="24.75" thickBot="1" x14ac:dyDescent="0.3">
      <c r="A422" s="1280"/>
      <c r="B422" s="1282"/>
      <c r="C422" s="1282"/>
      <c r="D422" s="189" t="s">
        <v>368</v>
      </c>
      <c r="E422" s="189" t="s">
        <v>381</v>
      </c>
      <c r="F422" s="189" t="s">
        <v>370</v>
      </c>
      <c r="G422" s="189" t="s">
        <v>370</v>
      </c>
      <c r="H422" s="189" t="s">
        <v>395</v>
      </c>
      <c r="I422" s="189" t="s">
        <v>401</v>
      </c>
      <c r="J422" s="189" t="s">
        <v>371</v>
      </c>
      <c r="K422" s="189" t="s">
        <v>372</v>
      </c>
      <c r="L422" s="189" t="s">
        <v>373</v>
      </c>
      <c r="M422" s="189" t="s">
        <v>372</v>
      </c>
      <c r="N422" s="189" t="s">
        <v>374</v>
      </c>
      <c r="O422" s="189" t="s">
        <v>341</v>
      </c>
      <c r="P422" s="189" t="s">
        <v>375</v>
      </c>
      <c r="Q422" s="189" t="s">
        <v>376</v>
      </c>
      <c r="R422" s="189" t="s">
        <v>377</v>
      </c>
      <c r="S422" s="189" t="s">
        <v>377</v>
      </c>
      <c r="T422" s="1289"/>
      <c r="U422" s="508"/>
    </row>
    <row r="423" spans="1:21" x14ac:dyDescent="0.25">
      <c r="A423" s="1315" t="str">
        <f>B417</f>
        <v>EXTRA-urb.d.1</v>
      </c>
      <c r="B423" s="578">
        <v>1</v>
      </c>
      <c r="C423" s="248"/>
      <c r="D423" s="579"/>
      <c r="E423" s="579"/>
      <c r="F423" s="248"/>
      <c r="G423" s="580"/>
      <c r="H423" s="135"/>
      <c r="I423" s="581"/>
      <c r="J423" s="582"/>
      <c r="K423" s="583"/>
      <c r="L423" s="581"/>
      <c r="M423" s="583"/>
      <c r="N423" s="584"/>
      <c r="O423" s="584"/>
      <c r="P423" s="581"/>
      <c r="Q423" s="581"/>
      <c r="R423" s="581"/>
      <c r="S423" s="581"/>
      <c r="T423" s="585"/>
      <c r="U423" s="569"/>
    </row>
    <row r="424" spans="1:21" x14ac:dyDescent="0.25">
      <c r="A424" s="1315"/>
      <c r="B424" s="586">
        <v>2</v>
      </c>
      <c r="C424" s="206"/>
      <c r="D424" s="587"/>
      <c r="E424" s="587"/>
      <c r="F424" s="206"/>
      <c r="G424" s="588"/>
      <c r="H424" s="206"/>
      <c r="I424" s="589"/>
      <c r="J424" s="590"/>
      <c r="K424" s="591"/>
      <c r="L424" s="589"/>
      <c r="M424" s="591"/>
      <c r="N424" s="592"/>
      <c r="O424" s="592"/>
      <c r="P424" s="589"/>
      <c r="Q424" s="589" t="s">
        <v>378</v>
      </c>
      <c r="R424" s="589"/>
      <c r="S424" s="589"/>
      <c r="T424" s="593"/>
      <c r="U424" s="569"/>
    </row>
    <row r="425" spans="1:21" x14ac:dyDescent="0.25">
      <c r="A425" s="1315"/>
      <c r="B425" s="586">
        <v>3</v>
      </c>
      <c r="C425" s="206"/>
      <c r="D425" s="587"/>
      <c r="E425" s="587"/>
      <c r="F425" s="206"/>
      <c r="G425" s="588"/>
      <c r="H425" s="206"/>
      <c r="I425" s="589"/>
      <c r="J425" s="590"/>
      <c r="K425" s="591"/>
      <c r="L425" s="589"/>
      <c r="M425" s="591"/>
      <c r="N425" s="592"/>
      <c r="O425" s="592"/>
      <c r="P425" s="589"/>
      <c r="Q425" s="589"/>
      <c r="R425" s="589"/>
      <c r="S425" s="589"/>
      <c r="T425" s="593"/>
      <c r="U425" s="569"/>
    </row>
    <row r="426" spans="1:21" x14ac:dyDescent="0.25">
      <c r="A426" s="1315"/>
      <c r="B426" s="586">
        <v>4</v>
      </c>
      <c r="C426" s="206"/>
      <c r="D426" s="587"/>
      <c r="E426" s="587"/>
      <c r="F426" s="206"/>
      <c r="G426" s="588"/>
      <c r="H426" s="206"/>
      <c r="I426" s="589"/>
      <c r="J426" s="590"/>
      <c r="K426" s="591"/>
      <c r="L426" s="589"/>
      <c r="M426" s="591"/>
      <c r="N426" s="592"/>
      <c r="O426" s="592"/>
      <c r="P426" s="589"/>
      <c r="Q426" s="589"/>
      <c r="R426" s="589"/>
      <c r="S426" s="589"/>
      <c r="T426" s="593"/>
      <c r="U426" s="569"/>
    </row>
    <row r="427" spans="1:21" x14ac:dyDescent="0.25">
      <c r="A427" s="1315"/>
      <c r="B427" s="586">
        <v>5</v>
      </c>
      <c r="C427" s="206"/>
      <c r="D427" s="587"/>
      <c r="E427" s="587"/>
      <c r="F427" s="206"/>
      <c r="G427" s="588"/>
      <c r="H427" s="206"/>
      <c r="I427" s="589"/>
      <c r="J427" s="590"/>
      <c r="K427" s="591"/>
      <c r="L427" s="589"/>
      <c r="M427" s="591"/>
      <c r="N427" s="592"/>
      <c r="O427" s="592"/>
      <c r="P427" s="589"/>
      <c r="Q427" s="589"/>
      <c r="R427" s="589"/>
      <c r="S427" s="589"/>
      <c r="T427" s="593"/>
      <c r="U427" s="569"/>
    </row>
    <row r="428" spans="1:21" x14ac:dyDescent="0.25">
      <c r="A428" s="1315"/>
      <c r="B428" s="586">
        <v>6</v>
      </c>
      <c r="C428" s="206"/>
      <c r="D428" s="587"/>
      <c r="E428" s="587"/>
      <c r="F428" s="206"/>
      <c r="G428" s="588"/>
      <c r="H428" s="206"/>
      <c r="I428" s="589"/>
      <c r="J428" s="590"/>
      <c r="K428" s="591"/>
      <c r="L428" s="589"/>
      <c r="M428" s="591"/>
      <c r="N428" s="592"/>
      <c r="O428" s="592"/>
      <c r="P428" s="589"/>
      <c r="Q428" s="589"/>
      <c r="R428" s="589"/>
      <c r="S428" s="589"/>
      <c r="T428" s="593"/>
      <c r="U428" s="569"/>
    </row>
    <row r="429" spans="1:21" x14ac:dyDescent="0.25">
      <c r="A429" s="1315"/>
      <c r="B429" s="586">
        <v>7</v>
      </c>
      <c r="C429" s="206"/>
      <c r="D429" s="587"/>
      <c r="E429" s="587"/>
      <c r="F429" s="206"/>
      <c r="G429" s="588"/>
      <c r="H429" s="206"/>
      <c r="I429" s="589"/>
      <c r="J429" s="590"/>
      <c r="K429" s="591"/>
      <c r="L429" s="589"/>
      <c r="M429" s="591"/>
      <c r="N429" s="592"/>
      <c r="O429" s="592"/>
      <c r="P429" s="589"/>
      <c r="Q429" s="589"/>
      <c r="R429" s="589"/>
      <c r="S429" s="589"/>
      <c r="T429" s="593"/>
      <c r="U429" s="569"/>
    </row>
    <row r="430" spans="1:21" x14ac:dyDescent="0.25">
      <c r="A430" s="1315"/>
      <c r="B430" s="586">
        <v>8</v>
      </c>
      <c r="C430" s="206"/>
      <c r="D430" s="587"/>
      <c r="E430" s="587"/>
      <c r="F430" s="206"/>
      <c r="G430" s="588"/>
      <c r="H430" s="206"/>
      <c r="I430" s="589"/>
      <c r="J430" s="590"/>
      <c r="K430" s="591"/>
      <c r="L430" s="589"/>
      <c r="M430" s="591"/>
      <c r="N430" s="592"/>
      <c r="O430" s="592"/>
      <c r="P430" s="589"/>
      <c r="Q430" s="589"/>
      <c r="R430" s="589"/>
      <c r="S430" s="589"/>
      <c r="T430" s="593"/>
      <c r="U430" s="569"/>
    </row>
    <row r="431" spans="1:21" x14ac:dyDescent="0.25">
      <c r="A431" s="1315"/>
      <c r="B431" s="586">
        <v>9</v>
      </c>
      <c r="C431" s="206"/>
      <c r="D431" s="587"/>
      <c r="E431" s="587"/>
      <c r="F431" s="206"/>
      <c r="G431" s="588"/>
      <c r="H431" s="206"/>
      <c r="I431" s="589"/>
      <c r="J431" s="590"/>
      <c r="K431" s="591"/>
      <c r="L431" s="589"/>
      <c r="M431" s="591"/>
      <c r="N431" s="592"/>
      <c r="O431" s="592"/>
      <c r="P431" s="589"/>
      <c r="Q431" s="589"/>
      <c r="R431" s="589"/>
      <c r="S431" s="589"/>
      <c r="T431" s="593"/>
      <c r="U431" s="569"/>
    </row>
    <row r="432" spans="1:21" ht="15.75" thickBot="1" x14ac:dyDescent="0.3">
      <c r="A432" s="1316"/>
      <c r="B432" s="594">
        <v>10</v>
      </c>
      <c r="C432" s="595"/>
      <c r="D432" s="596"/>
      <c r="E432" s="596"/>
      <c r="F432" s="595"/>
      <c r="G432" s="597"/>
      <c r="H432" s="595"/>
      <c r="I432" s="598"/>
      <c r="J432" s="599"/>
      <c r="K432" s="600"/>
      <c r="L432" s="598"/>
      <c r="M432" s="600"/>
      <c r="N432" s="601"/>
      <c r="O432" s="601"/>
      <c r="P432" s="598"/>
      <c r="Q432" s="598"/>
      <c r="R432" s="598"/>
      <c r="S432" s="598"/>
      <c r="T432" s="602"/>
      <c r="U432" s="569"/>
    </row>
    <row r="433" spans="1:21" s="115" customFormat="1" ht="24.6" customHeight="1" thickBot="1" x14ac:dyDescent="0.3">
      <c r="A433" s="654"/>
      <c r="B433" s="500"/>
      <c r="C433" s="655"/>
      <c r="D433" s="656"/>
      <c r="E433" s="484" t="s">
        <v>379</v>
      </c>
      <c r="F433" s="485">
        <f>COUNTA(F423:F432)</f>
        <v>0</v>
      </c>
      <c r="G433" s="486">
        <f>COUNTA(G423:G432)</f>
        <v>0</v>
      </c>
      <c r="H433" s="655"/>
      <c r="I433" s="501"/>
      <c r="J433" s="657"/>
      <c r="K433" s="658"/>
      <c r="L433" s="1096" t="s">
        <v>655</v>
      </c>
      <c r="M433" s="1097"/>
      <c r="N433" s="659">
        <f>SUM(N423:N432)</f>
        <v>0</v>
      </c>
      <c r="O433" s="660">
        <f>SUM(O423:O432)</f>
        <v>0</v>
      </c>
      <c r="P433" s="501"/>
      <c r="R433" s="128"/>
      <c r="S433" s="132"/>
      <c r="T433" s="603"/>
      <c r="U433" s="527"/>
    </row>
    <row r="434" spans="1:21" s="115" customFormat="1" ht="24.6" customHeight="1" x14ac:dyDescent="0.25">
      <c r="A434" s="149"/>
      <c r="B434" s="128"/>
      <c r="C434" s="128"/>
      <c r="D434" s="128"/>
      <c r="F434" s="500"/>
      <c r="H434" s="524"/>
      <c r="I434" s="524"/>
      <c r="J434" s="525"/>
      <c r="K434" s="524"/>
      <c r="L434" s="1098" t="s">
        <v>656</v>
      </c>
      <c r="M434" s="1099"/>
      <c r="N434" s="661">
        <f>SUMIF(M423:M432,"&lt;=31/12/2025",N423:N432)</f>
        <v>0</v>
      </c>
      <c r="O434" s="662">
        <f>SUMIF(M423:M432,"&lt;=31/12/2025",O423:O432)</f>
        <v>0</v>
      </c>
      <c r="P434" s="128"/>
      <c r="R434" s="128"/>
      <c r="S434" s="132"/>
      <c r="T434" s="603"/>
      <c r="U434" s="527"/>
    </row>
    <row r="435" spans="1:21" s="115" customFormat="1" ht="24.6" customHeight="1" thickBot="1" x14ac:dyDescent="0.3">
      <c r="A435" s="149"/>
      <c r="B435" s="500"/>
      <c r="F435" s="500"/>
      <c r="I435" s="500"/>
      <c r="J435" s="500"/>
      <c r="L435" s="1100" t="s">
        <v>659</v>
      </c>
      <c r="M435" s="1101"/>
      <c r="N435" s="663">
        <f>SUMIF(M423:M432,"&gt;31/12/2025",N423:N432)</f>
        <v>0</v>
      </c>
      <c r="O435" s="664">
        <f>SUMIF(M423:M432,"&gt;31/12/2025",O423:O432)</f>
        <v>0</v>
      </c>
      <c r="R435" s="128"/>
      <c r="S435" s="132"/>
      <c r="T435" s="603"/>
      <c r="U435" s="527"/>
    </row>
    <row r="436" spans="1:21" ht="15.75" thickBot="1" x14ac:dyDescent="0.3">
      <c r="A436" s="604"/>
      <c r="B436" s="605"/>
      <c r="C436" s="606"/>
      <c r="D436" s="606"/>
      <c r="E436" s="606"/>
      <c r="F436" s="605"/>
      <c r="G436" s="606"/>
      <c r="H436" s="606"/>
      <c r="I436" s="605"/>
      <c r="J436" s="605"/>
      <c r="K436" s="606"/>
      <c r="L436" s="606"/>
      <c r="M436" s="606"/>
      <c r="N436" s="606"/>
      <c r="O436" s="606"/>
      <c r="P436" s="606"/>
      <c r="Q436" s="606"/>
      <c r="R436" s="606"/>
      <c r="S436" s="607"/>
      <c r="T436" s="606"/>
      <c r="U436" s="608"/>
    </row>
    <row r="437" spans="1:21" ht="15.75" thickBot="1" x14ac:dyDescent="0.3">
      <c r="A437" s="565"/>
      <c r="B437" s="535"/>
      <c r="C437" s="566"/>
      <c r="D437" s="566"/>
      <c r="E437" s="566"/>
      <c r="F437" s="535"/>
      <c r="G437" s="566"/>
      <c r="H437" s="566"/>
      <c r="I437" s="535"/>
      <c r="J437" s="535"/>
      <c r="K437" s="566"/>
      <c r="L437" s="566"/>
      <c r="M437" s="566"/>
      <c r="N437" s="566"/>
      <c r="O437" s="566"/>
      <c r="P437" s="566"/>
      <c r="Q437" s="566"/>
      <c r="R437" s="566"/>
      <c r="S437" s="566"/>
      <c r="T437" s="566"/>
      <c r="U437" s="567"/>
    </row>
    <row r="438" spans="1:21" ht="28.5" thickBot="1" x14ac:dyDescent="0.3">
      <c r="A438" s="194" t="s">
        <v>9</v>
      </c>
      <c r="B438" s="1324" t="s">
        <v>180</v>
      </c>
      <c r="C438" s="1325"/>
      <c r="E438" s="1326" t="s">
        <v>342</v>
      </c>
      <c r="F438" s="1327"/>
      <c r="G438" s="1328">
        <f>VLOOKUP(B438,'EXTRAUrbano.Piano inv. forn '!$D$116:$AB$153,3,FALSE)</f>
        <v>0</v>
      </c>
      <c r="H438" s="1329"/>
      <c r="I438" s="558"/>
      <c r="J438" s="1326" t="s">
        <v>343</v>
      </c>
      <c r="K438" s="1327"/>
      <c r="L438" s="1328">
        <f>VLOOKUP(B438,'EXTRAUrbano.Piano inv. forn '!$D$116:$AB$153,4,N440)</f>
        <v>0</v>
      </c>
      <c r="M438" s="1329"/>
      <c r="O438" s="194" t="s">
        <v>344</v>
      </c>
      <c r="P438" s="506"/>
      <c r="R438" s="568" t="s">
        <v>345</v>
      </c>
      <c r="S438" s="1317"/>
      <c r="T438" s="1318"/>
      <c r="U438" s="569"/>
    </row>
    <row r="439" spans="1:21" ht="15.75" thickBot="1" x14ac:dyDescent="0.3">
      <c r="A439" s="570"/>
      <c r="B439" s="571"/>
      <c r="C439" s="571"/>
      <c r="E439" s="572"/>
      <c r="F439" s="572"/>
      <c r="G439" s="573"/>
      <c r="H439" s="573"/>
      <c r="I439" s="558"/>
      <c r="J439" s="572"/>
      <c r="K439" s="572"/>
      <c r="L439" s="573"/>
      <c r="M439" s="573"/>
      <c r="O439" s="132"/>
      <c r="R439" s="132"/>
      <c r="S439" s="574"/>
      <c r="U439" s="575"/>
    </row>
    <row r="440" spans="1:21" ht="33.6" customHeight="1" thickBot="1" x14ac:dyDescent="0.3">
      <c r="A440" s="1277" t="s">
        <v>346</v>
      </c>
      <c r="B440" s="1278"/>
      <c r="C440" s="1278"/>
      <c r="D440" s="1287"/>
      <c r="E440" s="1319">
        <f>VLOOKUP(B438,'EXTRAUrbano.Piano inv. forn '!$D$116:$AB$153,17,FALSE)</f>
        <v>0</v>
      </c>
      <c r="F440" s="1320"/>
      <c r="G440" s="1320"/>
      <c r="H440" s="1321"/>
      <c r="I440" s="558"/>
      <c r="J440" s="1322" t="s">
        <v>60</v>
      </c>
      <c r="K440" s="1323"/>
      <c r="L440" s="1319">
        <f>VLOOKUP(B438,'EXTRAUrbano.Piano inv. forn '!$D$116:$AB$153,19,FALSE)</f>
        <v>0</v>
      </c>
      <c r="M440" s="1321"/>
      <c r="N440" s="576"/>
      <c r="O440" s="568" t="s">
        <v>347</v>
      </c>
      <c r="P440" s="577">
        <f>L440+E440</f>
        <v>0</v>
      </c>
      <c r="R440" s="568" t="s">
        <v>348</v>
      </c>
      <c r="S440" s="1317"/>
      <c r="T440" s="1318"/>
      <c r="U440" s="575"/>
    </row>
    <row r="441" spans="1:21" ht="15.75" thickBot="1" x14ac:dyDescent="0.3">
      <c r="A441" s="152"/>
      <c r="B441" s="153"/>
      <c r="C441" s="153"/>
      <c r="D441" s="153"/>
      <c r="E441" s="564"/>
      <c r="F441" s="564"/>
      <c r="G441" s="564"/>
      <c r="H441" s="564"/>
      <c r="I441" s="558"/>
      <c r="J441" s="572"/>
      <c r="K441" s="572"/>
      <c r="L441" s="564"/>
      <c r="M441" s="564"/>
      <c r="N441" s="576"/>
      <c r="O441" s="132"/>
      <c r="P441" s="576"/>
      <c r="R441" s="132"/>
      <c r="S441" s="571"/>
      <c r="T441" s="571"/>
      <c r="U441" s="569"/>
    </row>
    <row r="442" spans="1:21" ht="60" x14ac:dyDescent="0.25">
      <c r="A442" s="1279" t="s">
        <v>349</v>
      </c>
      <c r="B442" s="1281" t="s">
        <v>350</v>
      </c>
      <c r="C442" s="1281" t="s">
        <v>351</v>
      </c>
      <c r="D442" s="186" t="s">
        <v>352</v>
      </c>
      <c r="E442" s="187" t="s">
        <v>353</v>
      </c>
      <c r="F442" s="186" t="s">
        <v>354</v>
      </c>
      <c r="G442" s="186" t="s">
        <v>355</v>
      </c>
      <c r="H442" s="188" t="s">
        <v>312</v>
      </c>
      <c r="I442" s="188" t="s">
        <v>356</v>
      </c>
      <c r="J442" s="188" t="s">
        <v>357</v>
      </c>
      <c r="K442" s="188" t="s">
        <v>358</v>
      </c>
      <c r="L442" s="188" t="s">
        <v>359</v>
      </c>
      <c r="M442" s="188" t="s">
        <v>360</v>
      </c>
      <c r="N442" s="188" t="s">
        <v>361</v>
      </c>
      <c r="O442" s="188" t="s">
        <v>362</v>
      </c>
      <c r="P442" s="188" t="s">
        <v>363</v>
      </c>
      <c r="Q442" s="188" t="s">
        <v>364</v>
      </c>
      <c r="R442" s="188" t="s">
        <v>365</v>
      </c>
      <c r="S442" s="188" t="s">
        <v>366</v>
      </c>
      <c r="T442" s="1288" t="s">
        <v>367</v>
      </c>
      <c r="U442" s="508"/>
    </row>
    <row r="443" spans="1:21" ht="24.75" thickBot="1" x14ac:dyDescent="0.3">
      <c r="A443" s="1280"/>
      <c r="B443" s="1282"/>
      <c r="C443" s="1282"/>
      <c r="D443" s="189" t="s">
        <v>368</v>
      </c>
      <c r="E443" s="189" t="s">
        <v>381</v>
      </c>
      <c r="F443" s="189" t="s">
        <v>370</v>
      </c>
      <c r="G443" s="189" t="s">
        <v>370</v>
      </c>
      <c r="H443" s="189" t="s">
        <v>395</v>
      </c>
      <c r="I443" s="189" t="s">
        <v>401</v>
      </c>
      <c r="J443" s="189" t="s">
        <v>371</v>
      </c>
      <c r="K443" s="189" t="s">
        <v>372</v>
      </c>
      <c r="L443" s="189" t="s">
        <v>373</v>
      </c>
      <c r="M443" s="189" t="s">
        <v>372</v>
      </c>
      <c r="N443" s="189" t="s">
        <v>374</v>
      </c>
      <c r="O443" s="189" t="s">
        <v>341</v>
      </c>
      <c r="P443" s="189" t="s">
        <v>375</v>
      </c>
      <c r="Q443" s="189" t="s">
        <v>376</v>
      </c>
      <c r="R443" s="189" t="s">
        <v>377</v>
      </c>
      <c r="S443" s="189" t="s">
        <v>377</v>
      </c>
      <c r="T443" s="1289"/>
      <c r="U443" s="508"/>
    </row>
    <row r="444" spans="1:21" x14ac:dyDescent="0.25">
      <c r="A444" s="1315" t="str">
        <f>B438</f>
        <v>EXTRA-urb.d.1</v>
      </c>
      <c r="B444" s="578">
        <v>1</v>
      </c>
      <c r="C444" s="248"/>
      <c r="D444" s="579"/>
      <c r="E444" s="579"/>
      <c r="F444" s="248"/>
      <c r="G444" s="580"/>
      <c r="H444" s="135"/>
      <c r="I444" s="581"/>
      <c r="J444" s="582"/>
      <c r="K444" s="583"/>
      <c r="L444" s="581"/>
      <c r="M444" s="583"/>
      <c r="N444" s="584"/>
      <c r="O444" s="584"/>
      <c r="P444" s="581"/>
      <c r="Q444" s="581"/>
      <c r="R444" s="581"/>
      <c r="S444" s="581"/>
      <c r="T444" s="585"/>
      <c r="U444" s="569"/>
    </row>
    <row r="445" spans="1:21" x14ac:dyDescent="0.25">
      <c r="A445" s="1315"/>
      <c r="B445" s="586">
        <v>2</v>
      </c>
      <c r="C445" s="206"/>
      <c r="D445" s="587"/>
      <c r="E445" s="587"/>
      <c r="F445" s="206"/>
      <c r="G445" s="588"/>
      <c r="H445" s="206"/>
      <c r="I445" s="589"/>
      <c r="J445" s="590"/>
      <c r="K445" s="591"/>
      <c r="L445" s="589"/>
      <c r="M445" s="591"/>
      <c r="N445" s="592"/>
      <c r="O445" s="592"/>
      <c r="P445" s="589"/>
      <c r="Q445" s="589" t="s">
        <v>378</v>
      </c>
      <c r="R445" s="589"/>
      <c r="S445" s="589"/>
      <c r="T445" s="593"/>
      <c r="U445" s="569"/>
    </row>
    <row r="446" spans="1:21" x14ac:dyDescent="0.25">
      <c r="A446" s="1315"/>
      <c r="B446" s="586">
        <v>3</v>
      </c>
      <c r="C446" s="206"/>
      <c r="D446" s="587"/>
      <c r="E446" s="587"/>
      <c r="F446" s="206"/>
      <c r="G446" s="588"/>
      <c r="H446" s="206"/>
      <c r="I446" s="589"/>
      <c r="J446" s="590"/>
      <c r="K446" s="591"/>
      <c r="L446" s="589"/>
      <c r="M446" s="591"/>
      <c r="N446" s="592"/>
      <c r="O446" s="592"/>
      <c r="P446" s="589"/>
      <c r="Q446" s="589"/>
      <c r="R446" s="589"/>
      <c r="S446" s="589"/>
      <c r="T446" s="593"/>
      <c r="U446" s="569"/>
    </row>
    <row r="447" spans="1:21" x14ac:dyDescent="0.25">
      <c r="A447" s="1315"/>
      <c r="B447" s="586">
        <v>4</v>
      </c>
      <c r="C447" s="206"/>
      <c r="D447" s="587"/>
      <c r="E447" s="587"/>
      <c r="F447" s="206"/>
      <c r="G447" s="588"/>
      <c r="H447" s="206"/>
      <c r="I447" s="589"/>
      <c r="J447" s="590"/>
      <c r="K447" s="591"/>
      <c r="L447" s="589"/>
      <c r="M447" s="591"/>
      <c r="N447" s="592"/>
      <c r="O447" s="592"/>
      <c r="P447" s="589"/>
      <c r="Q447" s="589"/>
      <c r="R447" s="589"/>
      <c r="S447" s="589"/>
      <c r="T447" s="593"/>
      <c r="U447" s="569"/>
    </row>
    <row r="448" spans="1:21" x14ac:dyDescent="0.25">
      <c r="A448" s="1315"/>
      <c r="B448" s="586">
        <v>5</v>
      </c>
      <c r="C448" s="206"/>
      <c r="D448" s="587"/>
      <c r="E448" s="587"/>
      <c r="F448" s="206"/>
      <c r="G448" s="588"/>
      <c r="H448" s="206"/>
      <c r="I448" s="589"/>
      <c r="J448" s="590"/>
      <c r="K448" s="591"/>
      <c r="L448" s="589"/>
      <c r="M448" s="591"/>
      <c r="N448" s="592"/>
      <c r="O448" s="592"/>
      <c r="P448" s="589"/>
      <c r="Q448" s="589"/>
      <c r="R448" s="589"/>
      <c r="S448" s="589"/>
      <c r="T448" s="593"/>
      <c r="U448" s="569"/>
    </row>
    <row r="449" spans="1:21" x14ac:dyDescent="0.25">
      <c r="A449" s="1315"/>
      <c r="B449" s="586">
        <v>6</v>
      </c>
      <c r="C449" s="206"/>
      <c r="D449" s="587"/>
      <c r="E449" s="587"/>
      <c r="F449" s="206"/>
      <c r="G449" s="588"/>
      <c r="H449" s="206"/>
      <c r="I449" s="589"/>
      <c r="J449" s="590"/>
      <c r="K449" s="591"/>
      <c r="L449" s="589"/>
      <c r="M449" s="591"/>
      <c r="N449" s="592"/>
      <c r="O449" s="592"/>
      <c r="P449" s="589"/>
      <c r="Q449" s="589"/>
      <c r="R449" s="589"/>
      <c r="S449" s="589"/>
      <c r="T449" s="593"/>
      <c r="U449" s="569"/>
    </row>
    <row r="450" spans="1:21" x14ac:dyDescent="0.25">
      <c r="A450" s="1315"/>
      <c r="B450" s="586">
        <v>7</v>
      </c>
      <c r="C450" s="206"/>
      <c r="D450" s="587"/>
      <c r="E450" s="587"/>
      <c r="F450" s="206"/>
      <c r="G450" s="588"/>
      <c r="H450" s="206"/>
      <c r="I450" s="589"/>
      <c r="J450" s="590"/>
      <c r="K450" s="591"/>
      <c r="L450" s="589"/>
      <c r="M450" s="591"/>
      <c r="N450" s="592"/>
      <c r="O450" s="592"/>
      <c r="P450" s="589"/>
      <c r="Q450" s="589"/>
      <c r="R450" s="589"/>
      <c r="S450" s="589"/>
      <c r="T450" s="593"/>
      <c r="U450" s="569"/>
    </row>
    <row r="451" spans="1:21" x14ac:dyDescent="0.25">
      <c r="A451" s="1315"/>
      <c r="B451" s="586">
        <v>8</v>
      </c>
      <c r="C451" s="206"/>
      <c r="D451" s="587"/>
      <c r="E451" s="587"/>
      <c r="F451" s="206"/>
      <c r="G451" s="588"/>
      <c r="H451" s="206"/>
      <c r="I451" s="589"/>
      <c r="J451" s="590"/>
      <c r="K451" s="591"/>
      <c r="L451" s="589"/>
      <c r="M451" s="591"/>
      <c r="N451" s="592"/>
      <c r="O451" s="592"/>
      <c r="P451" s="589"/>
      <c r="Q451" s="589"/>
      <c r="R451" s="589"/>
      <c r="S451" s="589"/>
      <c r="T451" s="593"/>
      <c r="U451" s="569"/>
    </row>
    <row r="452" spans="1:21" x14ac:dyDescent="0.25">
      <c r="A452" s="1315"/>
      <c r="B452" s="586">
        <v>9</v>
      </c>
      <c r="C452" s="206"/>
      <c r="D452" s="587"/>
      <c r="E452" s="587"/>
      <c r="F452" s="206"/>
      <c r="G452" s="588"/>
      <c r="H452" s="206"/>
      <c r="I452" s="589"/>
      <c r="J452" s="590"/>
      <c r="K452" s="591"/>
      <c r="L452" s="589"/>
      <c r="M452" s="591"/>
      <c r="N452" s="592"/>
      <c r="O452" s="592"/>
      <c r="P452" s="589"/>
      <c r="Q452" s="589"/>
      <c r="R452" s="589"/>
      <c r="S452" s="589"/>
      <c r="T452" s="593"/>
      <c r="U452" s="569"/>
    </row>
    <row r="453" spans="1:21" ht="15.75" thickBot="1" x14ac:dyDescent="0.3">
      <c r="A453" s="1316"/>
      <c r="B453" s="594">
        <v>10</v>
      </c>
      <c r="C453" s="595"/>
      <c r="D453" s="596"/>
      <c r="E453" s="596"/>
      <c r="F453" s="595"/>
      <c r="G453" s="597"/>
      <c r="H453" s="595"/>
      <c r="I453" s="598"/>
      <c r="J453" s="599"/>
      <c r="K453" s="600"/>
      <c r="L453" s="598"/>
      <c r="M453" s="600"/>
      <c r="N453" s="601"/>
      <c r="O453" s="601"/>
      <c r="P453" s="598"/>
      <c r="Q453" s="598"/>
      <c r="R453" s="598"/>
      <c r="S453" s="598"/>
      <c r="T453" s="602"/>
      <c r="U453" s="569"/>
    </row>
    <row r="454" spans="1:21" s="115" customFormat="1" ht="24.6" customHeight="1" thickBot="1" x14ac:dyDescent="0.3">
      <c r="A454" s="654"/>
      <c r="B454" s="500"/>
      <c r="C454" s="655"/>
      <c r="D454" s="656"/>
      <c r="E454" s="484" t="s">
        <v>379</v>
      </c>
      <c r="F454" s="485">
        <f>COUNTA(F444:F453)</f>
        <v>0</v>
      </c>
      <c r="G454" s="486">
        <f>COUNTA(G444:G453)</f>
        <v>0</v>
      </c>
      <c r="H454" s="655"/>
      <c r="I454" s="501"/>
      <c r="J454" s="657"/>
      <c r="K454" s="658"/>
      <c r="L454" s="1096" t="s">
        <v>655</v>
      </c>
      <c r="M454" s="1097"/>
      <c r="N454" s="659">
        <f>SUM(N444:N453)</f>
        <v>0</v>
      </c>
      <c r="O454" s="660">
        <f>SUM(O444:O453)</f>
        <v>0</v>
      </c>
      <c r="P454" s="501"/>
      <c r="R454" s="128"/>
      <c r="S454" s="132"/>
      <c r="T454" s="603"/>
      <c r="U454" s="527"/>
    </row>
    <row r="455" spans="1:21" s="115" customFormat="1" ht="24.6" customHeight="1" x14ac:dyDescent="0.25">
      <c r="A455" s="149"/>
      <c r="B455" s="128"/>
      <c r="C455" s="128"/>
      <c r="D455" s="128"/>
      <c r="F455" s="500"/>
      <c r="H455" s="524"/>
      <c r="I455" s="524"/>
      <c r="J455" s="525"/>
      <c r="K455" s="524"/>
      <c r="L455" s="1098" t="s">
        <v>656</v>
      </c>
      <c r="M455" s="1099"/>
      <c r="N455" s="661">
        <f>SUMIF(M444:M453,"&lt;=31/12/2025",N444:N453)</f>
        <v>0</v>
      </c>
      <c r="O455" s="662">
        <f>SUMIF(M444:M453,"&lt;=31/12/2025",O444:O453)</f>
        <v>0</v>
      </c>
      <c r="P455" s="128"/>
      <c r="R455" s="128"/>
      <c r="S455" s="132"/>
      <c r="T455" s="603"/>
      <c r="U455" s="527"/>
    </row>
    <row r="456" spans="1:21" s="115" customFormat="1" ht="24.6" customHeight="1" thickBot="1" x14ac:dyDescent="0.3">
      <c r="A456" s="149"/>
      <c r="B456" s="500"/>
      <c r="F456" s="500"/>
      <c r="I456" s="500"/>
      <c r="J456" s="500"/>
      <c r="L456" s="1100" t="s">
        <v>659</v>
      </c>
      <c r="M456" s="1101"/>
      <c r="N456" s="663">
        <f>SUMIF(M444:M453,"&gt;31/12/2025",N444:N453)</f>
        <v>0</v>
      </c>
      <c r="O456" s="664">
        <f>SUMIF(M444:M453,"&gt;31/12/2025",O444:O453)</f>
        <v>0</v>
      </c>
      <c r="R456" s="128"/>
      <c r="S456" s="132"/>
      <c r="T456" s="603"/>
      <c r="U456" s="527"/>
    </row>
    <row r="457" spans="1:21" ht="15.75" thickBot="1" x14ac:dyDescent="0.3">
      <c r="A457" s="604"/>
      <c r="B457" s="605"/>
      <c r="C457" s="606"/>
      <c r="D457" s="606"/>
      <c r="E457" s="606"/>
      <c r="F457" s="605"/>
      <c r="G457" s="606"/>
      <c r="H457" s="606"/>
      <c r="I457" s="605"/>
      <c r="J457" s="605"/>
      <c r="K457" s="606"/>
      <c r="L457" s="606"/>
      <c r="M457" s="606"/>
      <c r="N457" s="606"/>
      <c r="O457" s="606"/>
      <c r="P457" s="606"/>
      <c r="Q457" s="606"/>
      <c r="R457" s="606"/>
      <c r="S457" s="607"/>
      <c r="T457" s="606"/>
      <c r="U457" s="608"/>
    </row>
    <row r="458" spans="1:21" ht="15.75" thickBot="1" x14ac:dyDescent="0.3">
      <c r="A458" s="565"/>
      <c r="B458" s="535"/>
      <c r="C458" s="566"/>
      <c r="D458" s="566"/>
      <c r="E458" s="566"/>
      <c r="F458" s="535"/>
      <c r="G458" s="566"/>
      <c r="H458" s="566"/>
      <c r="I458" s="535"/>
      <c r="J458" s="535"/>
      <c r="K458" s="566"/>
      <c r="L458" s="566"/>
      <c r="M458" s="566"/>
      <c r="N458" s="566"/>
      <c r="O458" s="566"/>
      <c r="P458" s="566"/>
      <c r="Q458" s="566"/>
      <c r="R458" s="566"/>
      <c r="S458" s="566"/>
      <c r="T458" s="566"/>
      <c r="U458" s="567"/>
    </row>
    <row r="459" spans="1:21" ht="28.5" thickBot="1" x14ac:dyDescent="0.3">
      <c r="A459" s="194" t="s">
        <v>9</v>
      </c>
      <c r="B459" s="1324" t="s">
        <v>180</v>
      </c>
      <c r="C459" s="1325"/>
      <c r="E459" s="1326" t="s">
        <v>342</v>
      </c>
      <c r="F459" s="1327"/>
      <c r="G459" s="1328">
        <f>VLOOKUP(B459,'EXTRAUrbano.Piano inv. forn '!$D$116:$AB$153,3,FALSE)</f>
        <v>0</v>
      </c>
      <c r="H459" s="1329"/>
      <c r="I459" s="558"/>
      <c r="J459" s="1326" t="s">
        <v>343</v>
      </c>
      <c r="K459" s="1327"/>
      <c r="L459" s="1328">
        <f>VLOOKUP(B459,'EXTRAUrbano.Piano inv. forn '!$D$116:$AB$153,4,N461)</f>
        <v>0</v>
      </c>
      <c r="M459" s="1329"/>
      <c r="O459" s="194" t="s">
        <v>344</v>
      </c>
      <c r="P459" s="506"/>
      <c r="R459" s="568" t="s">
        <v>345</v>
      </c>
      <c r="S459" s="1317"/>
      <c r="T459" s="1318"/>
      <c r="U459" s="569"/>
    </row>
    <row r="460" spans="1:21" ht="15.75" thickBot="1" x14ac:dyDescent="0.3">
      <c r="A460" s="570"/>
      <c r="B460" s="571"/>
      <c r="C460" s="571"/>
      <c r="E460" s="572"/>
      <c r="F460" s="572"/>
      <c r="G460" s="573"/>
      <c r="H460" s="573"/>
      <c r="I460" s="558"/>
      <c r="J460" s="572"/>
      <c r="K460" s="572"/>
      <c r="L460" s="573"/>
      <c r="M460" s="573"/>
      <c r="O460" s="132"/>
      <c r="R460" s="132"/>
      <c r="S460" s="574"/>
      <c r="U460" s="575"/>
    </row>
    <row r="461" spans="1:21" ht="24" customHeight="1" thickBot="1" x14ac:dyDescent="0.3">
      <c r="A461" s="1277" t="s">
        <v>346</v>
      </c>
      <c r="B461" s="1278"/>
      <c r="C461" s="1278"/>
      <c r="D461" s="1287"/>
      <c r="E461" s="1319">
        <f>VLOOKUP(B459,'EXTRAUrbano.Piano inv. forn '!$D$116:$AB$153,17,FALSE)</f>
        <v>0</v>
      </c>
      <c r="F461" s="1320"/>
      <c r="G461" s="1320"/>
      <c r="H461" s="1321"/>
      <c r="I461" s="558"/>
      <c r="J461" s="1322" t="s">
        <v>60</v>
      </c>
      <c r="K461" s="1323"/>
      <c r="L461" s="1319">
        <f>VLOOKUP(B459,'EXTRAUrbano.Piano inv. forn '!$D$116:$AB$153,19,FALSE)</f>
        <v>0</v>
      </c>
      <c r="M461" s="1321"/>
      <c r="N461" s="576"/>
      <c r="O461" s="568" t="s">
        <v>347</v>
      </c>
      <c r="P461" s="577">
        <f>L461+E461</f>
        <v>0</v>
      </c>
      <c r="R461" s="568" t="s">
        <v>348</v>
      </c>
      <c r="S461" s="1317"/>
      <c r="T461" s="1318"/>
      <c r="U461" s="575"/>
    </row>
    <row r="462" spans="1:21" ht="15.75" thickBot="1" x14ac:dyDescent="0.3">
      <c r="A462" s="152"/>
      <c r="B462" s="153"/>
      <c r="C462" s="153"/>
      <c r="D462" s="153"/>
      <c r="E462" s="564"/>
      <c r="F462" s="564"/>
      <c r="G462" s="564"/>
      <c r="H462" s="564"/>
      <c r="I462" s="558"/>
      <c r="J462" s="572"/>
      <c r="K462" s="572"/>
      <c r="L462" s="564"/>
      <c r="M462" s="564"/>
      <c r="N462" s="576"/>
      <c r="O462" s="132"/>
      <c r="P462" s="576"/>
      <c r="R462" s="132"/>
      <c r="S462" s="571"/>
      <c r="T462" s="571"/>
      <c r="U462" s="569"/>
    </row>
    <row r="463" spans="1:21" ht="60" x14ac:dyDescent="0.25">
      <c r="A463" s="1279" t="s">
        <v>349</v>
      </c>
      <c r="B463" s="1281" t="s">
        <v>350</v>
      </c>
      <c r="C463" s="1281" t="s">
        <v>351</v>
      </c>
      <c r="D463" s="186" t="s">
        <v>352</v>
      </c>
      <c r="E463" s="187" t="s">
        <v>353</v>
      </c>
      <c r="F463" s="186" t="s">
        <v>354</v>
      </c>
      <c r="G463" s="186" t="s">
        <v>355</v>
      </c>
      <c r="H463" s="188" t="s">
        <v>312</v>
      </c>
      <c r="I463" s="188" t="s">
        <v>356</v>
      </c>
      <c r="J463" s="188" t="s">
        <v>357</v>
      </c>
      <c r="K463" s="188" t="s">
        <v>358</v>
      </c>
      <c r="L463" s="188" t="s">
        <v>359</v>
      </c>
      <c r="M463" s="188" t="s">
        <v>360</v>
      </c>
      <c r="N463" s="188" t="s">
        <v>361</v>
      </c>
      <c r="O463" s="188" t="s">
        <v>362</v>
      </c>
      <c r="P463" s="188" t="s">
        <v>363</v>
      </c>
      <c r="Q463" s="188" t="s">
        <v>364</v>
      </c>
      <c r="R463" s="188" t="s">
        <v>365</v>
      </c>
      <c r="S463" s="188" t="s">
        <v>366</v>
      </c>
      <c r="T463" s="1288" t="s">
        <v>367</v>
      </c>
      <c r="U463" s="508"/>
    </row>
    <row r="464" spans="1:21" ht="24.75" thickBot="1" x14ac:dyDescent="0.3">
      <c r="A464" s="1280"/>
      <c r="B464" s="1282"/>
      <c r="C464" s="1282"/>
      <c r="D464" s="189" t="s">
        <v>368</v>
      </c>
      <c r="E464" s="189" t="s">
        <v>381</v>
      </c>
      <c r="F464" s="189" t="s">
        <v>370</v>
      </c>
      <c r="G464" s="189" t="s">
        <v>370</v>
      </c>
      <c r="H464" s="189" t="s">
        <v>395</v>
      </c>
      <c r="I464" s="189" t="s">
        <v>401</v>
      </c>
      <c r="J464" s="189" t="s">
        <v>371</v>
      </c>
      <c r="K464" s="189" t="s">
        <v>372</v>
      </c>
      <c r="L464" s="189" t="s">
        <v>373</v>
      </c>
      <c r="M464" s="189" t="s">
        <v>372</v>
      </c>
      <c r="N464" s="189" t="s">
        <v>374</v>
      </c>
      <c r="O464" s="189" t="s">
        <v>341</v>
      </c>
      <c r="P464" s="189" t="s">
        <v>375</v>
      </c>
      <c r="Q464" s="189" t="s">
        <v>376</v>
      </c>
      <c r="R464" s="189" t="s">
        <v>377</v>
      </c>
      <c r="S464" s="189" t="s">
        <v>377</v>
      </c>
      <c r="T464" s="1289"/>
      <c r="U464" s="508"/>
    </row>
    <row r="465" spans="1:21" x14ac:dyDescent="0.25">
      <c r="A465" s="1315" t="str">
        <f>B459</f>
        <v>EXTRA-urb.d.1</v>
      </c>
      <c r="B465" s="578">
        <v>1</v>
      </c>
      <c r="C465" s="248"/>
      <c r="D465" s="579"/>
      <c r="E465" s="579"/>
      <c r="F465" s="248"/>
      <c r="G465" s="580"/>
      <c r="H465" s="135"/>
      <c r="I465" s="581"/>
      <c r="J465" s="582"/>
      <c r="K465" s="583"/>
      <c r="L465" s="581"/>
      <c r="M465" s="583"/>
      <c r="N465" s="584"/>
      <c r="O465" s="584"/>
      <c r="P465" s="581"/>
      <c r="Q465" s="581"/>
      <c r="R465" s="581"/>
      <c r="S465" s="581"/>
      <c r="T465" s="585"/>
      <c r="U465" s="569"/>
    </row>
    <row r="466" spans="1:21" x14ac:dyDescent="0.25">
      <c r="A466" s="1315"/>
      <c r="B466" s="586">
        <v>2</v>
      </c>
      <c r="C466" s="206"/>
      <c r="D466" s="587"/>
      <c r="E466" s="587"/>
      <c r="F466" s="206"/>
      <c r="G466" s="588"/>
      <c r="H466" s="206"/>
      <c r="I466" s="589"/>
      <c r="J466" s="590"/>
      <c r="K466" s="591"/>
      <c r="L466" s="589"/>
      <c r="M466" s="591"/>
      <c r="N466" s="592"/>
      <c r="O466" s="592"/>
      <c r="P466" s="589"/>
      <c r="Q466" s="589" t="s">
        <v>378</v>
      </c>
      <c r="R466" s="589"/>
      <c r="S466" s="589"/>
      <c r="T466" s="593"/>
      <c r="U466" s="569"/>
    </row>
    <row r="467" spans="1:21" x14ac:dyDescent="0.25">
      <c r="A467" s="1315"/>
      <c r="B467" s="586">
        <v>3</v>
      </c>
      <c r="C467" s="206"/>
      <c r="D467" s="587"/>
      <c r="E467" s="587"/>
      <c r="F467" s="206"/>
      <c r="G467" s="588"/>
      <c r="H467" s="206"/>
      <c r="I467" s="589"/>
      <c r="J467" s="590"/>
      <c r="K467" s="591"/>
      <c r="L467" s="589"/>
      <c r="M467" s="591"/>
      <c r="N467" s="592"/>
      <c r="O467" s="592"/>
      <c r="P467" s="589"/>
      <c r="Q467" s="589"/>
      <c r="R467" s="589"/>
      <c r="S467" s="589"/>
      <c r="T467" s="593"/>
      <c r="U467" s="569"/>
    </row>
    <row r="468" spans="1:21" x14ac:dyDescent="0.25">
      <c r="A468" s="1315"/>
      <c r="B468" s="586">
        <v>4</v>
      </c>
      <c r="C468" s="206"/>
      <c r="D468" s="587"/>
      <c r="E468" s="587"/>
      <c r="F468" s="206"/>
      <c r="G468" s="588"/>
      <c r="H468" s="206"/>
      <c r="I468" s="589"/>
      <c r="J468" s="590"/>
      <c r="K468" s="591"/>
      <c r="L468" s="589"/>
      <c r="M468" s="591"/>
      <c r="N468" s="592"/>
      <c r="O468" s="592"/>
      <c r="P468" s="589"/>
      <c r="Q468" s="589"/>
      <c r="R468" s="589"/>
      <c r="S468" s="589"/>
      <c r="T468" s="593"/>
      <c r="U468" s="569"/>
    </row>
    <row r="469" spans="1:21" x14ac:dyDescent="0.25">
      <c r="A469" s="1315"/>
      <c r="B469" s="586">
        <v>5</v>
      </c>
      <c r="C469" s="206"/>
      <c r="D469" s="587"/>
      <c r="E469" s="587"/>
      <c r="F469" s="206"/>
      <c r="G469" s="588"/>
      <c r="H469" s="206"/>
      <c r="I469" s="589"/>
      <c r="J469" s="590"/>
      <c r="K469" s="591"/>
      <c r="L469" s="589"/>
      <c r="M469" s="591"/>
      <c r="N469" s="592"/>
      <c r="O469" s="592"/>
      <c r="P469" s="589"/>
      <c r="Q469" s="589"/>
      <c r="R469" s="589"/>
      <c r="S469" s="589"/>
      <c r="T469" s="593"/>
      <c r="U469" s="569"/>
    </row>
    <row r="470" spans="1:21" x14ac:dyDescent="0.25">
      <c r="A470" s="1315"/>
      <c r="B470" s="586">
        <v>6</v>
      </c>
      <c r="C470" s="206"/>
      <c r="D470" s="587"/>
      <c r="E470" s="587"/>
      <c r="F470" s="206"/>
      <c r="G470" s="588"/>
      <c r="H470" s="206"/>
      <c r="I470" s="589"/>
      <c r="J470" s="590"/>
      <c r="K470" s="591"/>
      <c r="L470" s="589"/>
      <c r="M470" s="591"/>
      <c r="N470" s="592"/>
      <c r="O470" s="592"/>
      <c r="P470" s="589"/>
      <c r="Q470" s="589"/>
      <c r="R470" s="589"/>
      <c r="S470" s="589"/>
      <c r="T470" s="593"/>
      <c r="U470" s="569"/>
    </row>
    <row r="471" spans="1:21" x14ac:dyDescent="0.25">
      <c r="A471" s="1315"/>
      <c r="B471" s="586">
        <v>7</v>
      </c>
      <c r="C471" s="206"/>
      <c r="D471" s="587"/>
      <c r="E471" s="587"/>
      <c r="F471" s="206"/>
      <c r="G471" s="588"/>
      <c r="H471" s="206"/>
      <c r="I471" s="589"/>
      <c r="J471" s="590"/>
      <c r="K471" s="591"/>
      <c r="L471" s="589"/>
      <c r="M471" s="591"/>
      <c r="N471" s="592"/>
      <c r="O471" s="592"/>
      <c r="P471" s="589"/>
      <c r="Q471" s="589"/>
      <c r="R471" s="589"/>
      <c r="S471" s="589"/>
      <c r="T471" s="593"/>
      <c r="U471" s="569"/>
    </row>
    <row r="472" spans="1:21" x14ac:dyDescent="0.25">
      <c r="A472" s="1315"/>
      <c r="B472" s="586">
        <v>8</v>
      </c>
      <c r="C472" s="206"/>
      <c r="D472" s="587"/>
      <c r="E472" s="587"/>
      <c r="F472" s="206"/>
      <c r="G472" s="588"/>
      <c r="H472" s="206"/>
      <c r="I472" s="589"/>
      <c r="J472" s="590"/>
      <c r="K472" s="591"/>
      <c r="L472" s="589"/>
      <c r="M472" s="591"/>
      <c r="N472" s="592"/>
      <c r="O472" s="592"/>
      <c r="P472" s="589"/>
      <c r="Q472" s="589"/>
      <c r="R472" s="589"/>
      <c r="S472" s="589"/>
      <c r="T472" s="593"/>
      <c r="U472" s="569"/>
    </row>
    <row r="473" spans="1:21" x14ac:dyDescent="0.25">
      <c r="A473" s="1315"/>
      <c r="B473" s="586">
        <v>9</v>
      </c>
      <c r="C473" s="206"/>
      <c r="D473" s="587"/>
      <c r="E473" s="587"/>
      <c r="F473" s="206"/>
      <c r="G473" s="588"/>
      <c r="H473" s="206"/>
      <c r="I473" s="589"/>
      <c r="J473" s="590"/>
      <c r="K473" s="591"/>
      <c r="L473" s="589"/>
      <c r="M473" s="591"/>
      <c r="N473" s="592"/>
      <c r="O473" s="592"/>
      <c r="P473" s="589"/>
      <c r="Q473" s="589"/>
      <c r="R473" s="589"/>
      <c r="S473" s="589"/>
      <c r="T473" s="593"/>
      <c r="U473" s="569"/>
    </row>
    <row r="474" spans="1:21" ht="15.75" thickBot="1" x14ac:dyDescent="0.3">
      <c r="A474" s="1316"/>
      <c r="B474" s="594">
        <v>10</v>
      </c>
      <c r="C474" s="595"/>
      <c r="D474" s="596"/>
      <c r="E474" s="596"/>
      <c r="F474" s="595"/>
      <c r="G474" s="597"/>
      <c r="H474" s="595"/>
      <c r="I474" s="598"/>
      <c r="J474" s="599"/>
      <c r="K474" s="600"/>
      <c r="L474" s="598"/>
      <c r="M474" s="600"/>
      <c r="N474" s="601"/>
      <c r="O474" s="601"/>
      <c r="P474" s="598"/>
      <c r="Q474" s="598"/>
      <c r="R474" s="598"/>
      <c r="S474" s="598"/>
      <c r="T474" s="602"/>
      <c r="U474" s="569"/>
    </row>
    <row r="475" spans="1:21" s="115" customFormat="1" ht="24.6" customHeight="1" thickBot="1" x14ac:dyDescent="0.3">
      <c r="A475" s="654"/>
      <c r="B475" s="500"/>
      <c r="C475" s="655"/>
      <c r="D475" s="656"/>
      <c r="E475" s="484" t="s">
        <v>379</v>
      </c>
      <c r="F475" s="485">
        <f>COUNTA(F465:F474)</f>
        <v>0</v>
      </c>
      <c r="G475" s="486">
        <f>COUNTA(G465:G474)</f>
        <v>0</v>
      </c>
      <c r="H475" s="655"/>
      <c r="I475" s="501"/>
      <c r="J475" s="657"/>
      <c r="K475" s="658"/>
      <c r="L475" s="1096" t="s">
        <v>655</v>
      </c>
      <c r="M475" s="1097"/>
      <c r="N475" s="659">
        <f>SUM(N465:N474)</f>
        <v>0</v>
      </c>
      <c r="O475" s="660">
        <f>SUM(O465:O474)</f>
        <v>0</v>
      </c>
      <c r="P475" s="501"/>
      <c r="R475" s="128"/>
      <c r="S475" s="132"/>
      <c r="T475" s="603"/>
      <c r="U475" s="527"/>
    </row>
    <row r="476" spans="1:21" s="115" customFormat="1" ht="24.6" customHeight="1" x14ac:dyDescent="0.25">
      <c r="A476" s="149"/>
      <c r="B476" s="128"/>
      <c r="C476" s="128"/>
      <c r="D476" s="128"/>
      <c r="F476" s="500"/>
      <c r="H476" s="524"/>
      <c r="I476" s="524"/>
      <c r="J476" s="525"/>
      <c r="K476" s="524"/>
      <c r="L476" s="1098" t="s">
        <v>656</v>
      </c>
      <c r="M476" s="1099"/>
      <c r="N476" s="661">
        <f>SUMIF(M465:M474,"&lt;=31/12/2025",N465:N474)</f>
        <v>0</v>
      </c>
      <c r="O476" s="662">
        <f>SUMIF(M465:M474,"&lt;=31/12/2025",O465:O474)</f>
        <v>0</v>
      </c>
      <c r="P476" s="128"/>
      <c r="R476" s="128"/>
      <c r="S476" s="132"/>
      <c r="T476" s="603"/>
      <c r="U476" s="527"/>
    </row>
    <row r="477" spans="1:21" s="115" customFormat="1" ht="24.6" customHeight="1" thickBot="1" x14ac:dyDescent="0.3">
      <c r="A477" s="149"/>
      <c r="B477" s="500"/>
      <c r="F477" s="500"/>
      <c r="I477" s="500"/>
      <c r="J477" s="500"/>
      <c r="L477" s="1100" t="s">
        <v>659</v>
      </c>
      <c r="M477" s="1101"/>
      <c r="N477" s="663">
        <f>SUMIF(M465:M474,"&gt;31/12/2025",N465:N474)</f>
        <v>0</v>
      </c>
      <c r="O477" s="664">
        <f>SUMIF(M465:M474,"&gt;31/12/2025",O465:O474)</f>
        <v>0</v>
      </c>
      <c r="R477" s="128"/>
      <c r="S477" s="132"/>
      <c r="T477" s="603"/>
      <c r="U477" s="527"/>
    </row>
    <row r="478" spans="1:21" ht="15.75" thickBot="1" x14ac:dyDescent="0.3">
      <c r="A478" s="604"/>
      <c r="B478" s="605"/>
      <c r="C478" s="606"/>
      <c r="D478" s="606"/>
      <c r="E478" s="606"/>
      <c r="F478" s="605"/>
      <c r="G478" s="606"/>
      <c r="H478" s="606"/>
      <c r="I478" s="605"/>
      <c r="J478" s="605"/>
      <c r="K478" s="606"/>
      <c r="L478" s="606"/>
      <c r="M478" s="606"/>
      <c r="N478" s="606"/>
      <c r="O478" s="606"/>
      <c r="P478" s="606"/>
      <c r="Q478" s="606"/>
      <c r="R478" s="606"/>
      <c r="S478" s="607"/>
      <c r="T478" s="606"/>
      <c r="U478" s="608"/>
    </row>
    <row r="479" spans="1:21" ht="15.75" thickBot="1" x14ac:dyDescent="0.3">
      <c r="A479" s="565"/>
      <c r="B479" s="535"/>
      <c r="C479" s="566"/>
      <c r="D479" s="566"/>
      <c r="E479" s="566"/>
      <c r="F479" s="535"/>
      <c r="G479" s="566"/>
      <c r="H479" s="566"/>
      <c r="I479" s="535"/>
      <c r="J479" s="535"/>
      <c r="K479" s="566"/>
      <c r="L479" s="566"/>
      <c r="M479" s="566"/>
      <c r="N479" s="566"/>
      <c r="O479" s="566"/>
      <c r="P479" s="566"/>
      <c r="Q479" s="566"/>
      <c r="R479" s="566"/>
      <c r="S479" s="566"/>
      <c r="T479" s="566"/>
      <c r="U479" s="567"/>
    </row>
    <row r="480" spans="1:21" ht="28.5" thickBot="1" x14ac:dyDescent="0.3">
      <c r="A480" s="194" t="s">
        <v>9</v>
      </c>
      <c r="B480" s="1324" t="s">
        <v>180</v>
      </c>
      <c r="C480" s="1325"/>
      <c r="E480" s="1326" t="s">
        <v>342</v>
      </c>
      <c r="F480" s="1327"/>
      <c r="G480" s="1328">
        <f>VLOOKUP(B480,'EXTRAUrbano.Piano inv. forn '!$D$116:$AB$153,3,FALSE)</f>
        <v>0</v>
      </c>
      <c r="H480" s="1329"/>
      <c r="I480" s="558"/>
      <c r="J480" s="1326" t="s">
        <v>343</v>
      </c>
      <c r="K480" s="1327"/>
      <c r="L480" s="1328">
        <f>VLOOKUP(B480,'EXTRAUrbano.Piano inv. forn '!$D$116:$AB$153,4,N482)</f>
        <v>0</v>
      </c>
      <c r="M480" s="1329"/>
      <c r="O480" s="194" t="s">
        <v>344</v>
      </c>
      <c r="P480" s="506"/>
      <c r="R480" s="568" t="s">
        <v>345</v>
      </c>
      <c r="S480" s="1317"/>
      <c r="T480" s="1318"/>
      <c r="U480" s="569"/>
    </row>
    <row r="481" spans="1:21" ht="15.75" thickBot="1" x14ac:dyDescent="0.3">
      <c r="A481" s="570"/>
      <c r="B481" s="571"/>
      <c r="C481" s="571"/>
      <c r="E481" s="572"/>
      <c r="F481" s="572"/>
      <c r="G481" s="573"/>
      <c r="H481" s="573"/>
      <c r="I481" s="558"/>
      <c r="J481" s="572"/>
      <c r="K481" s="572"/>
      <c r="L481" s="573"/>
      <c r="M481" s="573"/>
      <c r="O481" s="132"/>
      <c r="R481" s="132"/>
      <c r="S481" s="574"/>
      <c r="U481" s="575"/>
    </row>
    <row r="482" spans="1:21" ht="24" customHeight="1" thickBot="1" x14ac:dyDescent="0.3">
      <c r="A482" s="1277" t="s">
        <v>346</v>
      </c>
      <c r="B482" s="1278"/>
      <c r="C482" s="1278"/>
      <c r="D482" s="1287"/>
      <c r="E482" s="1319">
        <f>VLOOKUP(B480,'EXTRAUrbano.Piano inv. forn '!$D$116:$AB$153,17,FALSE)</f>
        <v>0</v>
      </c>
      <c r="F482" s="1320"/>
      <c r="G482" s="1320"/>
      <c r="H482" s="1321"/>
      <c r="I482" s="558"/>
      <c r="J482" s="1322" t="s">
        <v>60</v>
      </c>
      <c r="K482" s="1323"/>
      <c r="L482" s="1319">
        <f>VLOOKUP(B480,'EXTRAUrbano.Piano inv. forn '!$D$116:$AB$153,19,FALSE)</f>
        <v>0</v>
      </c>
      <c r="M482" s="1321"/>
      <c r="N482" s="576"/>
      <c r="O482" s="568" t="s">
        <v>347</v>
      </c>
      <c r="P482" s="577">
        <f>L482+E482</f>
        <v>0</v>
      </c>
      <c r="R482" s="568" t="s">
        <v>348</v>
      </c>
      <c r="S482" s="1317"/>
      <c r="T482" s="1318"/>
      <c r="U482" s="575"/>
    </row>
    <row r="483" spans="1:21" ht="15.75" thickBot="1" x14ac:dyDescent="0.3">
      <c r="A483" s="152"/>
      <c r="B483" s="153"/>
      <c r="C483" s="153"/>
      <c r="D483" s="153"/>
      <c r="E483" s="564"/>
      <c r="F483" s="564"/>
      <c r="G483" s="564"/>
      <c r="H483" s="564"/>
      <c r="I483" s="558"/>
      <c r="J483" s="572"/>
      <c r="K483" s="572"/>
      <c r="L483" s="564"/>
      <c r="M483" s="564"/>
      <c r="N483" s="576"/>
      <c r="O483" s="132"/>
      <c r="P483" s="576"/>
      <c r="R483" s="132"/>
      <c r="S483" s="571"/>
      <c r="T483" s="571"/>
      <c r="U483" s="569"/>
    </row>
    <row r="484" spans="1:21" ht="60" x14ac:dyDescent="0.25">
      <c r="A484" s="1279" t="s">
        <v>349</v>
      </c>
      <c r="B484" s="1281" t="s">
        <v>350</v>
      </c>
      <c r="C484" s="1281" t="s">
        <v>351</v>
      </c>
      <c r="D484" s="186" t="s">
        <v>352</v>
      </c>
      <c r="E484" s="187" t="s">
        <v>353</v>
      </c>
      <c r="F484" s="186" t="s">
        <v>354</v>
      </c>
      <c r="G484" s="186" t="s">
        <v>355</v>
      </c>
      <c r="H484" s="188" t="s">
        <v>312</v>
      </c>
      <c r="I484" s="188" t="s">
        <v>356</v>
      </c>
      <c r="J484" s="188" t="s">
        <v>357</v>
      </c>
      <c r="K484" s="188" t="s">
        <v>358</v>
      </c>
      <c r="L484" s="188" t="s">
        <v>359</v>
      </c>
      <c r="M484" s="188" t="s">
        <v>360</v>
      </c>
      <c r="N484" s="188" t="s">
        <v>361</v>
      </c>
      <c r="O484" s="188" t="s">
        <v>362</v>
      </c>
      <c r="P484" s="188" t="s">
        <v>363</v>
      </c>
      <c r="Q484" s="188" t="s">
        <v>364</v>
      </c>
      <c r="R484" s="188" t="s">
        <v>365</v>
      </c>
      <c r="S484" s="188" t="s">
        <v>366</v>
      </c>
      <c r="T484" s="1288" t="s">
        <v>367</v>
      </c>
      <c r="U484" s="508"/>
    </row>
    <row r="485" spans="1:21" ht="24.75" thickBot="1" x14ac:dyDescent="0.3">
      <c r="A485" s="1280"/>
      <c r="B485" s="1282"/>
      <c r="C485" s="1282"/>
      <c r="D485" s="189" t="s">
        <v>368</v>
      </c>
      <c r="E485" s="189" t="s">
        <v>381</v>
      </c>
      <c r="F485" s="189" t="s">
        <v>370</v>
      </c>
      <c r="G485" s="189" t="s">
        <v>370</v>
      </c>
      <c r="H485" s="189" t="s">
        <v>395</v>
      </c>
      <c r="I485" s="189" t="s">
        <v>401</v>
      </c>
      <c r="J485" s="189" t="s">
        <v>371</v>
      </c>
      <c r="K485" s="189" t="s">
        <v>372</v>
      </c>
      <c r="L485" s="189" t="s">
        <v>373</v>
      </c>
      <c r="M485" s="189" t="s">
        <v>372</v>
      </c>
      <c r="N485" s="189" t="s">
        <v>374</v>
      </c>
      <c r="O485" s="189" t="s">
        <v>341</v>
      </c>
      <c r="P485" s="189" t="s">
        <v>375</v>
      </c>
      <c r="Q485" s="189" t="s">
        <v>376</v>
      </c>
      <c r="R485" s="189" t="s">
        <v>377</v>
      </c>
      <c r="S485" s="189" t="s">
        <v>377</v>
      </c>
      <c r="T485" s="1289"/>
      <c r="U485" s="508"/>
    </row>
    <row r="486" spans="1:21" x14ac:dyDescent="0.25">
      <c r="A486" s="1315" t="str">
        <f>B480</f>
        <v>EXTRA-urb.d.1</v>
      </c>
      <c r="B486" s="578">
        <v>1</v>
      </c>
      <c r="C486" s="248"/>
      <c r="D486" s="579"/>
      <c r="E486" s="579"/>
      <c r="F486" s="248"/>
      <c r="G486" s="580"/>
      <c r="H486" s="135"/>
      <c r="I486" s="581"/>
      <c r="J486" s="582"/>
      <c r="K486" s="583"/>
      <c r="L486" s="581"/>
      <c r="M486" s="583"/>
      <c r="N486" s="584"/>
      <c r="O486" s="584"/>
      <c r="P486" s="581"/>
      <c r="Q486" s="581"/>
      <c r="R486" s="581"/>
      <c r="S486" s="581"/>
      <c r="T486" s="585"/>
      <c r="U486" s="569"/>
    </row>
    <row r="487" spans="1:21" x14ac:dyDescent="0.25">
      <c r="A487" s="1315"/>
      <c r="B487" s="586">
        <v>2</v>
      </c>
      <c r="C487" s="206"/>
      <c r="D487" s="587"/>
      <c r="E487" s="587"/>
      <c r="F487" s="206"/>
      <c r="G487" s="588"/>
      <c r="H487" s="206"/>
      <c r="I487" s="589"/>
      <c r="J487" s="590"/>
      <c r="K487" s="591"/>
      <c r="L487" s="589"/>
      <c r="M487" s="591"/>
      <c r="N487" s="592"/>
      <c r="O487" s="592"/>
      <c r="P487" s="589"/>
      <c r="Q487" s="589" t="s">
        <v>378</v>
      </c>
      <c r="R487" s="589"/>
      <c r="S487" s="589"/>
      <c r="T487" s="593"/>
      <c r="U487" s="569"/>
    </row>
    <row r="488" spans="1:21" x14ac:dyDescent="0.25">
      <c r="A488" s="1315"/>
      <c r="B488" s="586">
        <v>3</v>
      </c>
      <c r="C488" s="206"/>
      <c r="D488" s="587"/>
      <c r="E488" s="587"/>
      <c r="F488" s="206"/>
      <c r="G488" s="588"/>
      <c r="H488" s="206"/>
      <c r="I488" s="589"/>
      <c r="J488" s="590"/>
      <c r="K488" s="591"/>
      <c r="L488" s="589"/>
      <c r="M488" s="591"/>
      <c r="N488" s="592"/>
      <c r="O488" s="592"/>
      <c r="P488" s="589"/>
      <c r="Q488" s="589"/>
      <c r="R488" s="589"/>
      <c r="S488" s="589"/>
      <c r="T488" s="593"/>
      <c r="U488" s="569"/>
    </row>
    <row r="489" spans="1:21" x14ac:dyDescent="0.25">
      <c r="A489" s="1315"/>
      <c r="B489" s="586">
        <v>4</v>
      </c>
      <c r="C489" s="206"/>
      <c r="D489" s="587"/>
      <c r="E489" s="587"/>
      <c r="F489" s="206"/>
      <c r="G489" s="588"/>
      <c r="H489" s="206"/>
      <c r="I489" s="589"/>
      <c r="J489" s="590"/>
      <c r="K489" s="591"/>
      <c r="L489" s="589"/>
      <c r="M489" s="591"/>
      <c r="N489" s="592"/>
      <c r="O489" s="592"/>
      <c r="P489" s="589"/>
      <c r="Q489" s="589"/>
      <c r="R489" s="589"/>
      <c r="S489" s="589"/>
      <c r="T489" s="593"/>
      <c r="U489" s="569"/>
    </row>
    <row r="490" spans="1:21" x14ac:dyDescent="0.25">
      <c r="A490" s="1315"/>
      <c r="B490" s="586">
        <v>5</v>
      </c>
      <c r="C490" s="206"/>
      <c r="D490" s="587"/>
      <c r="E490" s="587"/>
      <c r="F490" s="206"/>
      <c r="G490" s="588"/>
      <c r="H490" s="206"/>
      <c r="I490" s="589"/>
      <c r="J490" s="590"/>
      <c r="K490" s="591"/>
      <c r="L490" s="589"/>
      <c r="M490" s="591"/>
      <c r="N490" s="592"/>
      <c r="O490" s="592"/>
      <c r="P490" s="589"/>
      <c r="Q490" s="589"/>
      <c r="R490" s="589"/>
      <c r="S490" s="589"/>
      <c r="T490" s="593"/>
      <c r="U490" s="569"/>
    </row>
    <row r="491" spans="1:21" x14ac:dyDescent="0.25">
      <c r="A491" s="1315"/>
      <c r="B491" s="586">
        <v>6</v>
      </c>
      <c r="C491" s="206"/>
      <c r="D491" s="587"/>
      <c r="E491" s="587"/>
      <c r="F491" s="206"/>
      <c r="G491" s="588"/>
      <c r="H491" s="206"/>
      <c r="I491" s="589"/>
      <c r="J491" s="590"/>
      <c r="K491" s="591"/>
      <c r="L491" s="589"/>
      <c r="M491" s="591"/>
      <c r="N491" s="592"/>
      <c r="O491" s="592"/>
      <c r="P491" s="589"/>
      <c r="Q491" s="589"/>
      <c r="R491" s="589"/>
      <c r="S491" s="589"/>
      <c r="T491" s="593"/>
      <c r="U491" s="569"/>
    </row>
    <row r="492" spans="1:21" x14ac:dyDescent="0.25">
      <c r="A492" s="1315"/>
      <c r="B492" s="586">
        <v>7</v>
      </c>
      <c r="C492" s="206"/>
      <c r="D492" s="587"/>
      <c r="E492" s="587"/>
      <c r="F492" s="206"/>
      <c r="G492" s="588"/>
      <c r="H492" s="206"/>
      <c r="I492" s="589"/>
      <c r="J492" s="590"/>
      <c r="K492" s="591"/>
      <c r="L492" s="589"/>
      <c r="M492" s="591"/>
      <c r="N492" s="592"/>
      <c r="O492" s="592"/>
      <c r="P492" s="589"/>
      <c r="Q492" s="589"/>
      <c r="R492" s="589"/>
      <c r="S492" s="589"/>
      <c r="T492" s="593"/>
      <c r="U492" s="569"/>
    </row>
    <row r="493" spans="1:21" x14ac:dyDescent="0.25">
      <c r="A493" s="1315"/>
      <c r="B493" s="586">
        <v>8</v>
      </c>
      <c r="C493" s="206"/>
      <c r="D493" s="587"/>
      <c r="E493" s="587"/>
      <c r="F493" s="206"/>
      <c r="G493" s="588"/>
      <c r="H493" s="206"/>
      <c r="I493" s="589"/>
      <c r="J493" s="590"/>
      <c r="K493" s="591"/>
      <c r="L493" s="589"/>
      <c r="M493" s="591"/>
      <c r="N493" s="592"/>
      <c r="O493" s="592"/>
      <c r="P493" s="589"/>
      <c r="Q493" s="589"/>
      <c r="R493" s="589"/>
      <c r="S493" s="589"/>
      <c r="T493" s="593"/>
      <c r="U493" s="569"/>
    </row>
    <row r="494" spans="1:21" x14ac:dyDescent="0.25">
      <c r="A494" s="1315"/>
      <c r="B494" s="586">
        <v>9</v>
      </c>
      <c r="C494" s="206"/>
      <c r="D494" s="587"/>
      <c r="E494" s="587"/>
      <c r="F494" s="206"/>
      <c r="G494" s="588"/>
      <c r="H494" s="206"/>
      <c r="I494" s="589"/>
      <c r="J494" s="590"/>
      <c r="K494" s="591"/>
      <c r="L494" s="589"/>
      <c r="M494" s="591"/>
      <c r="N494" s="592"/>
      <c r="O494" s="592"/>
      <c r="P494" s="589"/>
      <c r="Q494" s="589"/>
      <c r="R494" s="589"/>
      <c r="S494" s="589"/>
      <c r="T494" s="593"/>
      <c r="U494" s="569"/>
    </row>
    <row r="495" spans="1:21" ht="15.75" thickBot="1" x14ac:dyDescent="0.3">
      <c r="A495" s="1316"/>
      <c r="B495" s="594">
        <v>10</v>
      </c>
      <c r="C495" s="595"/>
      <c r="D495" s="596"/>
      <c r="E495" s="596"/>
      <c r="F495" s="595"/>
      <c r="G495" s="597"/>
      <c r="H495" s="595"/>
      <c r="I495" s="598"/>
      <c r="J495" s="599"/>
      <c r="K495" s="600"/>
      <c r="L495" s="598"/>
      <c r="M495" s="600"/>
      <c r="N495" s="601"/>
      <c r="O495" s="601"/>
      <c r="P495" s="598"/>
      <c r="Q495" s="598"/>
      <c r="R495" s="598"/>
      <c r="S495" s="598"/>
      <c r="T495" s="602"/>
      <c r="U495" s="569"/>
    </row>
    <row r="496" spans="1:21" s="115" customFormat="1" ht="24.6" customHeight="1" thickBot="1" x14ac:dyDescent="0.3">
      <c r="A496" s="654"/>
      <c r="B496" s="500"/>
      <c r="C496" s="655"/>
      <c r="D496" s="656"/>
      <c r="E496" s="484" t="s">
        <v>379</v>
      </c>
      <c r="F496" s="485">
        <f>COUNTA(F486:F495)</f>
        <v>0</v>
      </c>
      <c r="G496" s="486">
        <f>COUNTA(G486:G495)</f>
        <v>0</v>
      </c>
      <c r="H496" s="655"/>
      <c r="I496" s="501"/>
      <c r="J496" s="657"/>
      <c r="K496" s="658"/>
      <c r="L496" s="1096" t="s">
        <v>655</v>
      </c>
      <c r="M496" s="1097"/>
      <c r="N496" s="659">
        <f>SUM(N486:N495)</f>
        <v>0</v>
      </c>
      <c r="O496" s="660">
        <f>SUM(O486:O495)</f>
        <v>0</v>
      </c>
      <c r="P496" s="501"/>
      <c r="R496" s="128"/>
      <c r="S496" s="132"/>
      <c r="T496" s="603"/>
      <c r="U496" s="527"/>
    </row>
    <row r="497" spans="1:21" s="115" customFormat="1" ht="24.6" customHeight="1" x14ac:dyDescent="0.25">
      <c r="A497" s="149"/>
      <c r="B497" s="128"/>
      <c r="C497" s="128"/>
      <c r="D497" s="128"/>
      <c r="F497" s="500"/>
      <c r="H497" s="524"/>
      <c r="I497" s="524"/>
      <c r="J497" s="525"/>
      <c r="K497" s="524"/>
      <c r="L497" s="1098" t="s">
        <v>656</v>
      </c>
      <c r="M497" s="1099"/>
      <c r="N497" s="661">
        <f>SUMIF(M486:M495,"&lt;=31/12/2025",N486:N495)</f>
        <v>0</v>
      </c>
      <c r="O497" s="662">
        <f>SUMIF(M486:M495,"&lt;=31/12/2025",O486:O495)</f>
        <v>0</v>
      </c>
      <c r="P497" s="128"/>
      <c r="R497" s="128"/>
      <c r="S497" s="132"/>
      <c r="T497" s="603"/>
      <c r="U497" s="527"/>
    </row>
    <row r="498" spans="1:21" s="115" customFormat="1" ht="24.6" customHeight="1" thickBot="1" x14ac:dyDescent="0.3">
      <c r="A498" s="149"/>
      <c r="B498" s="500"/>
      <c r="F498" s="500"/>
      <c r="I498" s="500"/>
      <c r="J498" s="500"/>
      <c r="L498" s="1100" t="s">
        <v>659</v>
      </c>
      <c r="M498" s="1101"/>
      <c r="N498" s="663">
        <f>SUMIF(M486:M495,"&gt;31/12/2025",N486:N495)</f>
        <v>0</v>
      </c>
      <c r="O498" s="664">
        <f>SUMIF(M486:M495,"&gt;31/12/2025",O486:O495)</f>
        <v>0</v>
      </c>
      <c r="R498" s="128"/>
      <c r="S498" s="132"/>
      <c r="T498" s="603"/>
      <c r="U498" s="527"/>
    </row>
    <row r="499" spans="1:21" ht="15.75" thickBot="1" x14ac:dyDescent="0.3">
      <c r="A499" s="604"/>
      <c r="B499" s="605"/>
      <c r="C499" s="606"/>
      <c r="D499" s="606"/>
      <c r="E499" s="606"/>
      <c r="F499" s="605"/>
      <c r="G499" s="606"/>
      <c r="H499" s="606"/>
      <c r="I499" s="605"/>
      <c r="J499" s="605"/>
      <c r="K499" s="606"/>
      <c r="L499" s="606"/>
      <c r="M499" s="606"/>
      <c r="N499" s="606"/>
      <c r="O499" s="606"/>
      <c r="P499" s="606"/>
      <c r="Q499" s="606"/>
      <c r="R499" s="606"/>
      <c r="S499" s="607"/>
      <c r="T499" s="606"/>
      <c r="U499" s="608"/>
    </row>
    <row r="500" spans="1:21" ht="15.75" thickBot="1" x14ac:dyDescent="0.3">
      <c r="A500" s="565"/>
      <c r="B500" s="535"/>
      <c r="C500" s="566"/>
      <c r="D500" s="566"/>
      <c r="E500" s="566"/>
      <c r="F500" s="535"/>
      <c r="G500" s="566"/>
      <c r="H500" s="566"/>
      <c r="I500" s="535"/>
      <c r="J500" s="535"/>
      <c r="K500" s="566"/>
      <c r="L500" s="566"/>
      <c r="M500" s="566"/>
      <c r="N500" s="566"/>
      <c r="O500" s="566"/>
      <c r="P500" s="566"/>
      <c r="Q500" s="566"/>
      <c r="R500" s="566"/>
      <c r="S500" s="566"/>
      <c r="T500" s="566"/>
      <c r="U500" s="567"/>
    </row>
    <row r="501" spans="1:21" ht="28.5" thickBot="1" x14ac:dyDescent="0.3">
      <c r="A501" s="194" t="s">
        <v>9</v>
      </c>
      <c r="B501" s="1324" t="s">
        <v>180</v>
      </c>
      <c r="C501" s="1325"/>
      <c r="E501" s="1326" t="s">
        <v>342</v>
      </c>
      <c r="F501" s="1327"/>
      <c r="G501" s="1328">
        <f>VLOOKUP(B501,'EXTRAUrbano.Piano inv. forn '!$D$116:$AB$153,3,FALSE)</f>
        <v>0</v>
      </c>
      <c r="H501" s="1329"/>
      <c r="I501" s="558"/>
      <c r="J501" s="1326" t="s">
        <v>343</v>
      </c>
      <c r="K501" s="1327"/>
      <c r="L501" s="1328">
        <f>VLOOKUP(B501,'EXTRAUrbano.Piano inv. forn '!$D$116:$AB$153,4,N503)</f>
        <v>0</v>
      </c>
      <c r="M501" s="1329"/>
      <c r="O501" s="194" t="s">
        <v>344</v>
      </c>
      <c r="P501" s="506"/>
      <c r="R501" s="568" t="s">
        <v>345</v>
      </c>
      <c r="S501" s="1317"/>
      <c r="T501" s="1318"/>
      <c r="U501" s="569"/>
    </row>
    <row r="502" spans="1:21" ht="15.75" thickBot="1" x14ac:dyDescent="0.3">
      <c r="A502" s="570"/>
      <c r="B502" s="571"/>
      <c r="C502" s="571"/>
      <c r="E502" s="572"/>
      <c r="F502" s="572"/>
      <c r="G502" s="573"/>
      <c r="H502" s="573"/>
      <c r="I502" s="558"/>
      <c r="J502" s="572"/>
      <c r="K502" s="572"/>
      <c r="L502" s="573"/>
      <c r="M502" s="573"/>
      <c r="O502" s="132"/>
      <c r="R502" s="132"/>
      <c r="S502" s="574"/>
      <c r="U502" s="575"/>
    </row>
    <row r="503" spans="1:21" ht="24" customHeight="1" thickBot="1" x14ac:dyDescent="0.3">
      <c r="A503" s="1277" t="s">
        <v>346</v>
      </c>
      <c r="B503" s="1278"/>
      <c r="C503" s="1278"/>
      <c r="D503" s="1287"/>
      <c r="E503" s="1319">
        <f>VLOOKUP(B501,'EXTRAUrbano.Piano inv. forn '!$D$116:$AB$153,17,FALSE)</f>
        <v>0</v>
      </c>
      <c r="F503" s="1320"/>
      <c r="G503" s="1320"/>
      <c r="H503" s="1321"/>
      <c r="I503" s="558"/>
      <c r="J503" s="1322" t="s">
        <v>60</v>
      </c>
      <c r="K503" s="1323"/>
      <c r="L503" s="1319">
        <f>VLOOKUP(B501,'EXTRAUrbano.Piano inv. forn '!$D$116:$AB$153,19,FALSE)</f>
        <v>0</v>
      </c>
      <c r="M503" s="1321"/>
      <c r="N503" s="576"/>
      <c r="O503" s="568" t="s">
        <v>347</v>
      </c>
      <c r="P503" s="577">
        <f>L503+E503</f>
        <v>0</v>
      </c>
      <c r="R503" s="568" t="s">
        <v>348</v>
      </c>
      <c r="S503" s="1317"/>
      <c r="T503" s="1318"/>
      <c r="U503" s="575"/>
    </row>
    <row r="504" spans="1:21" ht="15.75" thickBot="1" x14ac:dyDescent="0.3">
      <c r="A504" s="152"/>
      <c r="B504" s="153"/>
      <c r="C504" s="153"/>
      <c r="D504" s="153"/>
      <c r="E504" s="564"/>
      <c r="F504" s="564"/>
      <c r="G504" s="564"/>
      <c r="H504" s="564"/>
      <c r="I504" s="558"/>
      <c r="J504" s="572"/>
      <c r="K504" s="572"/>
      <c r="L504" s="564"/>
      <c r="M504" s="564"/>
      <c r="N504" s="576"/>
      <c r="O504" s="132"/>
      <c r="P504" s="576"/>
      <c r="R504" s="132"/>
      <c r="S504" s="571"/>
      <c r="T504" s="571"/>
      <c r="U504" s="569"/>
    </row>
    <row r="505" spans="1:21" ht="60" x14ac:dyDescent="0.25">
      <c r="A505" s="1279" t="s">
        <v>349</v>
      </c>
      <c r="B505" s="1281" t="s">
        <v>350</v>
      </c>
      <c r="C505" s="1281" t="s">
        <v>351</v>
      </c>
      <c r="D505" s="186" t="s">
        <v>352</v>
      </c>
      <c r="E505" s="187" t="s">
        <v>353</v>
      </c>
      <c r="F505" s="186" t="s">
        <v>354</v>
      </c>
      <c r="G505" s="186" t="s">
        <v>355</v>
      </c>
      <c r="H505" s="188" t="s">
        <v>312</v>
      </c>
      <c r="I505" s="188" t="s">
        <v>356</v>
      </c>
      <c r="J505" s="188" t="s">
        <v>357</v>
      </c>
      <c r="K505" s="188" t="s">
        <v>358</v>
      </c>
      <c r="L505" s="188" t="s">
        <v>359</v>
      </c>
      <c r="M505" s="188" t="s">
        <v>360</v>
      </c>
      <c r="N505" s="188" t="s">
        <v>361</v>
      </c>
      <c r="O505" s="188" t="s">
        <v>362</v>
      </c>
      <c r="P505" s="188" t="s">
        <v>363</v>
      </c>
      <c r="Q505" s="188" t="s">
        <v>364</v>
      </c>
      <c r="R505" s="188" t="s">
        <v>365</v>
      </c>
      <c r="S505" s="188" t="s">
        <v>366</v>
      </c>
      <c r="T505" s="1288" t="s">
        <v>367</v>
      </c>
      <c r="U505" s="508"/>
    </row>
    <row r="506" spans="1:21" ht="24.75" thickBot="1" x14ac:dyDescent="0.3">
      <c r="A506" s="1280"/>
      <c r="B506" s="1282"/>
      <c r="C506" s="1282"/>
      <c r="D506" s="189" t="s">
        <v>368</v>
      </c>
      <c r="E506" s="189" t="s">
        <v>381</v>
      </c>
      <c r="F506" s="189" t="s">
        <v>370</v>
      </c>
      <c r="G506" s="189" t="s">
        <v>370</v>
      </c>
      <c r="H506" s="189" t="s">
        <v>395</v>
      </c>
      <c r="I506" s="189" t="s">
        <v>401</v>
      </c>
      <c r="J506" s="189" t="s">
        <v>371</v>
      </c>
      <c r="K506" s="189" t="s">
        <v>372</v>
      </c>
      <c r="L506" s="189" t="s">
        <v>373</v>
      </c>
      <c r="M506" s="189" t="s">
        <v>372</v>
      </c>
      <c r="N506" s="189" t="s">
        <v>374</v>
      </c>
      <c r="O506" s="189" t="s">
        <v>341</v>
      </c>
      <c r="P506" s="189" t="s">
        <v>375</v>
      </c>
      <c r="Q506" s="189" t="s">
        <v>376</v>
      </c>
      <c r="R506" s="189" t="s">
        <v>377</v>
      </c>
      <c r="S506" s="189" t="s">
        <v>377</v>
      </c>
      <c r="T506" s="1289"/>
      <c r="U506" s="508"/>
    </row>
    <row r="507" spans="1:21" x14ac:dyDescent="0.25">
      <c r="A507" s="1315" t="str">
        <f>B501</f>
        <v>EXTRA-urb.d.1</v>
      </c>
      <c r="B507" s="578">
        <v>1</v>
      </c>
      <c r="C507" s="248"/>
      <c r="D507" s="579"/>
      <c r="E507" s="579"/>
      <c r="F507" s="248"/>
      <c r="G507" s="580"/>
      <c r="H507" s="135"/>
      <c r="I507" s="581"/>
      <c r="J507" s="582"/>
      <c r="K507" s="583"/>
      <c r="L507" s="581"/>
      <c r="M507" s="583"/>
      <c r="N507" s="584"/>
      <c r="O507" s="584"/>
      <c r="P507" s="581"/>
      <c r="Q507" s="581"/>
      <c r="R507" s="581"/>
      <c r="S507" s="581"/>
      <c r="T507" s="585"/>
      <c r="U507" s="569"/>
    </row>
    <row r="508" spans="1:21" x14ac:dyDescent="0.25">
      <c r="A508" s="1315"/>
      <c r="B508" s="586">
        <v>2</v>
      </c>
      <c r="C508" s="206"/>
      <c r="D508" s="587"/>
      <c r="E508" s="587"/>
      <c r="F508" s="206"/>
      <c r="G508" s="588"/>
      <c r="H508" s="206"/>
      <c r="I508" s="589"/>
      <c r="J508" s="590"/>
      <c r="K508" s="591"/>
      <c r="L508" s="589"/>
      <c r="M508" s="591"/>
      <c r="N508" s="592"/>
      <c r="O508" s="592"/>
      <c r="P508" s="589"/>
      <c r="Q508" s="589" t="s">
        <v>378</v>
      </c>
      <c r="R508" s="589"/>
      <c r="S508" s="589"/>
      <c r="T508" s="593"/>
      <c r="U508" s="569"/>
    </row>
    <row r="509" spans="1:21" x14ac:dyDescent="0.25">
      <c r="A509" s="1315"/>
      <c r="B509" s="586">
        <v>3</v>
      </c>
      <c r="C509" s="206"/>
      <c r="D509" s="587"/>
      <c r="E509" s="587"/>
      <c r="F509" s="206"/>
      <c r="G509" s="588"/>
      <c r="H509" s="206"/>
      <c r="I509" s="589"/>
      <c r="J509" s="590"/>
      <c r="K509" s="591"/>
      <c r="L509" s="589"/>
      <c r="M509" s="591"/>
      <c r="N509" s="592"/>
      <c r="O509" s="592"/>
      <c r="P509" s="589"/>
      <c r="Q509" s="589"/>
      <c r="R509" s="589"/>
      <c r="S509" s="589"/>
      <c r="T509" s="593"/>
      <c r="U509" s="569"/>
    </row>
    <row r="510" spans="1:21" x14ac:dyDescent="0.25">
      <c r="A510" s="1315"/>
      <c r="B510" s="586">
        <v>4</v>
      </c>
      <c r="C510" s="206"/>
      <c r="D510" s="587"/>
      <c r="E510" s="587"/>
      <c r="F510" s="206"/>
      <c r="G510" s="588"/>
      <c r="H510" s="206"/>
      <c r="I510" s="589"/>
      <c r="J510" s="590"/>
      <c r="K510" s="591"/>
      <c r="L510" s="589"/>
      <c r="M510" s="591"/>
      <c r="N510" s="592"/>
      <c r="O510" s="592"/>
      <c r="P510" s="589"/>
      <c r="Q510" s="589"/>
      <c r="R510" s="589"/>
      <c r="S510" s="589"/>
      <c r="T510" s="593"/>
      <c r="U510" s="569"/>
    </row>
    <row r="511" spans="1:21" x14ac:dyDescent="0.25">
      <c r="A511" s="1315"/>
      <c r="B511" s="586">
        <v>5</v>
      </c>
      <c r="C511" s="206"/>
      <c r="D511" s="587"/>
      <c r="E511" s="587"/>
      <c r="F511" s="206"/>
      <c r="G511" s="588"/>
      <c r="H511" s="206"/>
      <c r="I511" s="589"/>
      <c r="J511" s="590"/>
      <c r="K511" s="591"/>
      <c r="L511" s="589"/>
      <c r="M511" s="591"/>
      <c r="N511" s="592"/>
      <c r="O511" s="592"/>
      <c r="P511" s="589"/>
      <c r="Q511" s="589"/>
      <c r="R511" s="589"/>
      <c r="S511" s="589"/>
      <c r="T511" s="593"/>
      <c r="U511" s="569"/>
    </row>
    <row r="512" spans="1:21" x14ac:dyDescent="0.25">
      <c r="A512" s="1315"/>
      <c r="B512" s="586">
        <v>6</v>
      </c>
      <c r="C512" s="206"/>
      <c r="D512" s="587"/>
      <c r="E512" s="587"/>
      <c r="F512" s="206"/>
      <c r="G512" s="588"/>
      <c r="H512" s="206"/>
      <c r="I512" s="589"/>
      <c r="J512" s="590"/>
      <c r="K512" s="591"/>
      <c r="L512" s="589"/>
      <c r="M512" s="591"/>
      <c r="N512" s="592"/>
      <c r="O512" s="592"/>
      <c r="P512" s="589"/>
      <c r="Q512" s="589"/>
      <c r="R512" s="589"/>
      <c r="S512" s="589"/>
      <c r="T512" s="593"/>
      <c r="U512" s="569"/>
    </row>
    <row r="513" spans="1:21" x14ac:dyDescent="0.25">
      <c r="A513" s="1315"/>
      <c r="B513" s="586">
        <v>7</v>
      </c>
      <c r="C513" s="206"/>
      <c r="D513" s="587"/>
      <c r="E513" s="587"/>
      <c r="F513" s="206"/>
      <c r="G513" s="588"/>
      <c r="H513" s="206"/>
      <c r="I513" s="589"/>
      <c r="J513" s="590"/>
      <c r="K513" s="591"/>
      <c r="L513" s="589"/>
      <c r="M513" s="591"/>
      <c r="N513" s="592"/>
      <c r="O513" s="592"/>
      <c r="P513" s="589"/>
      <c r="Q513" s="589"/>
      <c r="R513" s="589"/>
      <c r="S513" s="589"/>
      <c r="T513" s="593"/>
      <c r="U513" s="569"/>
    </row>
    <row r="514" spans="1:21" x14ac:dyDescent="0.25">
      <c r="A514" s="1315"/>
      <c r="B514" s="586">
        <v>8</v>
      </c>
      <c r="C514" s="206"/>
      <c r="D514" s="587"/>
      <c r="E514" s="587"/>
      <c r="F514" s="206"/>
      <c r="G514" s="588"/>
      <c r="H514" s="206"/>
      <c r="I514" s="589"/>
      <c r="J514" s="590"/>
      <c r="K514" s="591"/>
      <c r="L514" s="589"/>
      <c r="M514" s="591"/>
      <c r="N514" s="592"/>
      <c r="O514" s="592"/>
      <c r="P514" s="589"/>
      <c r="Q514" s="589"/>
      <c r="R514" s="589"/>
      <c r="S514" s="589"/>
      <c r="T514" s="593"/>
      <c r="U514" s="569"/>
    </row>
    <row r="515" spans="1:21" x14ac:dyDescent="0.25">
      <c r="A515" s="1315"/>
      <c r="B515" s="586">
        <v>9</v>
      </c>
      <c r="C515" s="206"/>
      <c r="D515" s="587"/>
      <c r="E515" s="587"/>
      <c r="F515" s="206"/>
      <c r="G515" s="588"/>
      <c r="H515" s="206"/>
      <c r="I515" s="589"/>
      <c r="J515" s="590"/>
      <c r="K515" s="591"/>
      <c r="L515" s="589"/>
      <c r="M515" s="591"/>
      <c r="N515" s="592"/>
      <c r="O515" s="592"/>
      <c r="P515" s="589"/>
      <c r="Q515" s="589"/>
      <c r="R515" s="589"/>
      <c r="S515" s="589"/>
      <c r="T515" s="593"/>
      <c r="U515" s="569"/>
    </row>
    <row r="516" spans="1:21" ht="15.75" thickBot="1" x14ac:dyDescent="0.3">
      <c r="A516" s="1316"/>
      <c r="B516" s="594">
        <v>10</v>
      </c>
      <c r="C516" s="595"/>
      <c r="D516" s="596"/>
      <c r="E516" s="596"/>
      <c r="F516" s="595"/>
      <c r="G516" s="597"/>
      <c r="H516" s="595"/>
      <c r="I516" s="598"/>
      <c r="J516" s="599"/>
      <c r="K516" s="600"/>
      <c r="L516" s="598"/>
      <c r="M516" s="600"/>
      <c r="N516" s="601"/>
      <c r="O516" s="601"/>
      <c r="P516" s="598"/>
      <c r="Q516" s="598"/>
      <c r="R516" s="598"/>
      <c r="S516" s="598"/>
      <c r="T516" s="602"/>
      <c r="U516" s="569"/>
    </row>
    <row r="517" spans="1:21" s="115" customFormat="1" ht="24.6" customHeight="1" thickBot="1" x14ac:dyDescent="0.3">
      <c r="A517" s="654"/>
      <c r="B517" s="500"/>
      <c r="C517" s="655"/>
      <c r="D517" s="656"/>
      <c r="E517" s="484" t="s">
        <v>379</v>
      </c>
      <c r="F517" s="485">
        <f>COUNTA(F507:F516)</f>
        <v>0</v>
      </c>
      <c r="G517" s="486">
        <f>COUNTA(G507:G516)</f>
        <v>0</v>
      </c>
      <c r="H517" s="655"/>
      <c r="I517" s="501"/>
      <c r="J517" s="657"/>
      <c r="K517" s="658"/>
      <c r="L517" s="1096" t="s">
        <v>655</v>
      </c>
      <c r="M517" s="1097"/>
      <c r="N517" s="659">
        <f>SUM(N507:N516)</f>
        <v>0</v>
      </c>
      <c r="O517" s="660">
        <f>SUM(O507:O516)</f>
        <v>0</v>
      </c>
      <c r="P517" s="501"/>
      <c r="R517" s="128"/>
      <c r="S517" s="132"/>
      <c r="T517" s="603"/>
      <c r="U517" s="527"/>
    </row>
    <row r="518" spans="1:21" s="115" customFormat="1" ht="24.6" customHeight="1" x14ac:dyDescent="0.25">
      <c r="A518" s="149"/>
      <c r="B518" s="128"/>
      <c r="C518" s="128"/>
      <c r="D518" s="128"/>
      <c r="F518" s="500"/>
      <c r="H518" s="524"/>
      <c r="I518" s="524"/>
      <c r="J518" s="525"/>
      <c r="K518" s="524"/>
      <c r="L518" s="1098" t="s">
        <v>656</v>
      </c>
      <c r="M518" s="1099"/>
      <c r="N518" s="661">
        <f>SUMIF(M507:M516,"&lt;=31/12/2025",N507:N516)</f>
        <v>0</v>
      </c>
      <c r="O518" s="662">
        <f>SUMIF(M507:M516,"&lt;=31/12/2025",O507:O516)</f>
        <v>0</v>
      </c>
      <c r="P518" s="128"/>
      <c r="R518" s="128"/>
      <c r="S518" s="132"/>
      <c r="T518" s="603"/>
      <c r="U518" s="527"/>
    </row>
    <row r="519" spans="1:21" s="115" customFormat="1" ht="24.6" customHeight="1" thickBot="1" x14ac:dyDescent="0.3">
      <c r="A519" s="149"/>
      <c r="B519" s="500"/>
      <c r="F519" s="500"/>
      <c r="I519" s="500"/>
      <c r="J519" s="500"/>
      <c r="L519" s="1100" t="s">
        <v>659</v>
      </c>
      <c r="M519" s="1101"/>
      <c r="N519" s="663">
        <f>SUMIF(M507:M516,"&gt;31/12/2025",N507:N516)</f>
        <v>0</v>
      </c>
      <c r="O519" s="664">
        <f>SUMIF(M507:M516,"&gt;31/12/2025",O507:O516)</f>
        <v>0</v>
      </c>
      <c r="R519" s="128"/>
      <c r="S519" s="132"/>
      <c r="T519" s="603"/>
      <c r="U519" s="527"/>
    </row>
    <row r="520" spans="1:21" ht="15.75" thickBot="1" x14ac:dyDescent="0.3">
      <c r="A520" s="604"/>
      <c r="B520" s="605"/>
      <c r="C520" s="606"/>
      <c r="D520" s="606"/>
      <c r="E520" s="606"/>
      <c r="F520" s="605"/>
      <c r="G520" s="606"/>
      <c r="H520" s="606"/>
      <c r="I520" s="605"/>
      <c r="J520" s="605"/>
      <c r="K520" s="606"/>
      <c r="L520" s="606"/>
      <c r="M520" s="606"/>
      <c r="N520" s="606"/>
      <c r="O520" s="606"/>
      <c r="P520" s="606"/>
      <c r="Q520" s="606"/>
      <c r="R520" s="606"/>
      <c r="S520" s="607"/>
      <c r="T520" s="606"/>
      <c r="U520" s="608"/>
    </row>
    <row r="521" spans="1:21" ht="15.75" thickBot="1" x14ac:dyDescent="0.3">
      <c r="A521" s="565"/>
      <c r="B521" s="535"/>
      <c r="C521" s="566"/>
      <c r="D521" s="566"/>
      <c r="E521" s="566"/>
      <c r="F521" s="535"/>
      <c r="G521" s="566"/>
      <c r="H521" s="566"/>
      <c r="I521" s="535"/>
      <c r="J521" s="535"/>
      <c r="K521" s="566"/>
      <c r="L521" s="566"/>
      <c r="M521" s="566"/>
      <c r="N521" s="566"/>
      <c r="O521" s="566"/>
      <c r="P521" s="566"/>
      <c r="Q521" s="566"/>
      <c r="R521" s="566"/>
      <c r="S521" s="566"/>
      <c r="T521" s="566"/>
      <c r="U521" s="567"/>
    </row>
    <row r="522" spans="1:21" ht="28.5" thickBot="1" x14ac:dyDescent="0.3">
      <c r="A522" s="194" t="s">
        <v>9</v>
      </c>
      <c r="B522" s="1324" t="s">
        <v>180</v>
      </c>
      <c r="C522" s="1325"/>
      <c r="E522" s="1326" t="s">
        <v>342</v>
      </c>
      <c r="F522" s="1327"/>
      <c r="G522" s="1328">
        <f>VLOOKUP(B522,'EXTRAUrbano.Piano inv. forn '!$D$116:$AB$153,3,FALSE)</f>
        <v>0</v>
      </c>
      <c r="H522" s="1329"/>
      <c r="I522" s="558"/>
      <c r="J522" s="1326" t="s">
        <v>343</v>
      </c>
      <c r="K522" s="1327"/>
      <c r="L522" s="1328">
        <f>VLOOKUP(B522,'EXTRAUrbano.Piano inv. forn '!$D$116:$AB$153,4,N524)</f>
        <v>0</v>
      </c>
      <c r="M522" s="1329"/>
      <c r="O522" s="194" t="s">
        <v>344</v>
      </c>
      <c r="P522" s="506"/>
      <c r="R522" s="568" t="s">
        <v>345</v>
      </c>
      <c r="S522" s="1317"/>
      <c r="T522" s="1318"/>
      <c r="U522" s="569"/>
    </row>
    <row r="523" spans="1:21" ht="15.75" thickBot="1" x14ac:dyDescent="0.3">
      <c r="A523" s="570"/>
      <c r="B523" s="571"/>
      <c r="C523" s="571"/>
      <c r="E523" s="572"/>
      <c r="F523" s="572"/>
      <c r="G523" s="573"/>
      <c r="H523" s="573"/>
      <c r="I523" s="558"/>
      <c r="J523" s="572"/>
      <c r="K523" s="572"/>
      <c r="L523" s="573"/>
      <c r="M523" s="573"/>
      <c r="O523" s="132"/>
      <c r="R523" s="132"/>
      <c r="S523" s="574"/>
      <c r="U523" s="575"/>
    </row>
    <row r="524" spans="1:21" ht="24" customHeight="1" thickBot="1" x14ac:dyDescent="0.3">
      <c r="A524" s="1277" t="s">
        <v>346</v>
      </c>
      <c r="B524" s="1278"/>
      <c r="C524" s="1278"/>
      <c r="D524" s="1287"/>
      <c r="E524" s="1319">
        <f>VLOOKUP(B522,'EXTRAUrbano.Piano inv. forn '!$D$116:$AB$153,17,FALSE)</f>
        <v>0</v>
      </c>
      <c r="F524" s="1320"/>
      <c r="G524" s="1320"/>
      <c r="H524" s="1321"/>
      <c r="I524" s="558"/>
      <c r="J524" s="1322" t="s">
        <v>60</v>
      </c>
      <c r="K524" s="1323"/>
      <c r="L524" s="1319">
        <f>VLOOKUP(B522,'EXTRAUrbano.Piano inv. forn '!$D$116:$AB$153,19,FALSE)</f>
        <v>0</v>
      </c>
      <c r="M524" s="1321"/>
      <c r="N524" s="576"/>
      <c r="O524" s="568" t="s">
        <v>347</v>
      </c>
      <c r="P524" s="577">
        <f>L524+E524</f>
        <v>0</v>
      </c>
      <c r="R524" s="568" t="s">
        <v>348</v>
      </c>
      <c r="S524" s="1317"/>
      <c r="T524" s="1318"/>
      <c r="U524" s="575"/>
    </row>
    <row r="525" spans="1:21" ht="15.75" thickBot="1" x14ac:dyDescent="0.3">
      <c r="A525" s="152"/>
      <c r="B525" s="153"/>
      <c r="C525" s="153"/>
      <c r="D525" s="153"/>
      <c r="E525" s="564"/>
      <c r="F525" s="564"/>
      <c r="G525" s="564"/>
      <c r="H525" s="564"/>
      <c r="I525" s="558"/>
      <c r="J525" s="572"/>
      <c r="K525" s="572"/>
      <c r="L525" s="564"/>
      <c r="M525" s="564"/>
      <c r="N525" s="576"/>
      <c r="O525" s="132"/>
      <c r="P525" s="576"/>
      <c r="R525" s="132"/>
      <c r="S525" s="571"/>
      <c r="T525" s="571"/>
      <c r="U525" s="569"/>
    </row>
    <row r="526" spans="1:21" ht="60" x14ac:dyDescent="0.25">
      <c r="A526" s="1279" t="s">
        <v>349</v>
      </c>
      <c r="B526" s="1281" t="s">
        <v>350</v>
      </c>
      <c r="C526" s="1281" t="s">
        <v>351</v>
      </c>
      <c r="D526" s="186" t="s">
        <v>352</v>
      </c>
      <c r="E526" s="187" t="s">
        <v>353</v>
      </c>
      <c r="F526" s="186" t="s">
        <v>354</v>
      </c>
      <c r="G526" s="186" t="s">
        <v>355</v>
      </c>
      <c r="H526" s="188" t="s">
        <v>312</v>
      </c>
      <c r="I526" s="188" t="s">
        <v>356</v>
      </c>
      <c r="J526" s="188" t="s">
        <v>357</v>
      </c>
      <c r="K526" s="188" t="s">
        <v>358</v>
      </c>
      <c r="L526" s="188" t="s">
        <v>359</v>
      </c>
      <c r="M526" s="188" t="s">
        <v>360</v>
      </c>
      <c r="N526" s="188" t="s">
        <v>361</v>
      </c>
      <c r="O526" s="188" t="s">
        <v>362</v>
      </c>
      <c r="P526" s="188" t="s">
        <v>363</v>
      </c>
      <c r="Q526" s="188" t="s">
        <v>364</v>
      </c>
      <c r="R526" s="188" t="s">
        <v>365</v>
      </c>
      <c r="S526" s="188" t="s">
        <v>366</v>
      </c>
      <c r="T526" s="1288" t="s">
        <v>367</v>
      </c>
      <c r="U526" s="508"/>
    </row>
    <row r="527" spans="1:21" ht="24.75" thickBot="1" x14ac:dyDescent="0.3">
      <c r="A527" s="1280"/>
      <c r="B527" s="1282"/>
      <c r="C527" s="1282"/>
      <c r="D527" s="189" t="s">
        <v>368</v>
      </c>
      <c r="E527" s="189" t="s">
        <v>381</v>
      </c>
      <c r="F527" s="189" t="s">
        <v>370</v>
      </c>
      <c r="G527" s="189" t="s">
        <v>370</v>
      </c>
      <c r="H527" s="189" t="s">
        <v>395</v>
      </c>
      <c r="I527" s="189" t="s">
        <v>401</v>
      </c>
      <c r="J527" s="189" t="s">
        <v>371</v>
      </c>
      <c r="K527" s="189" t="s">
        <v>372</v>
      </c>
      <c r="L527" s="189" t="s">
        <v>373</v>
      </c>
      <c r="M527" s="189" t="s">
        <v>372</v>
      </c>
      <c r="N527" s="189" t="s">
        <v>374</v>
      </c>
      <c r="O527" s="189" t="s">
        <v>341</v>
      </c>
      <c r="P527" s="189" t="s">
        <v>375</v>
      </c>
      <c r="Q527" s="189" t="s">
        <v>376</v>
      </c>
      <c r="R527" s="189" t="s">
        <v>377</v>
      </c>
      <c r="S527" s="189" t="s">
        <v>377</v>
      </c>
      <c r="T527" s="1289"/>
      <c r="U527" s="508"/>
    </row>
    <row r="528" spans="1:21" x14ac:dyDescent="0.25">
      <c r="A528" s="1315" t="str">
        <f>B522</f>
        <v>EXTRA-urb.d.1</v>
      </c>
      <c r="B528" s="578">
        <v>1</v>
      </c>
      <c r="C528" s="248"/>
      <c r="D528" s="579"/>
      <c r="E528" s="579"/>
      <c r="F528" s="248"/>
      <c r="G528" s="580"/>
      <c r="H528" s="135"/>
      <c r="I528" s="581"/>
      <c r="J528" s="582"/>
      <c r="K528" s="583"/>
      <c r="L528" s="581"/>
      <c r="M528" s="583"/>
      <c r="N528" s="584"/>
      <c r="O528" s="584"/>
      <c r="P528" s="581"/>
      <c r="Q528" s="581"/>
      <c r="R528" s="581"/>
      <c r="S528" s="581"/>
      <c r="T528" s="585"/>
      <c r="U528" s="569"/>
    </row>
    <row r="529" spans="1:21" x14ac:dyDescent="0.25">
      <c r="A529" s="1315"/>
      <c r="B529" s="586">
        <v>2</v>
      </c>
      <c r="C529" s="206"/>
      <c r="D529" s="587"/>
      <c r="E529" s="587"/>
      <c r="F529" s="206"/>
      <c r="G529" s="588"/>
      <c r="H529" s="206"/>
      <c r="I529" s="589"/>
      <c r="J529" s="590"/>
      <c r="K529" s="591"/>
      <c r="L529" s="589"/>
      <c r="M529" s="591"/>
      <c r="N529" s="592"/>
      <c r="O529" s="592"/>
      <c r="P529" s="589"/>
      <c r="Q529" s="589" t="s">
        <v>378</v>
      </c>
      <c r="R529" s="589"/>
      <c r="S529" s="589"/>
      <c r="T529" s="593"/>
      <c r="U529" s="569"/>
    </row>
    <row r="530" spans="1:21" x14ac:dyDescent="0.25">
      <c r="A530" s="1315"/>
      <c r="B530" s="586">
        <v>3</v>
      </c>
      <c r="C530" s="206"/>
      <c r="D530" s="587"/>
      <c r="E530" s="587"/>
      <c r="F530" s="206"/>
      <c r="G530" s="588"/>
      <c r="H530" s="206"/>
      <c r="I530" s="589"/>
      <c r="J530" s="590"/>
      <c r="K530" s="591"/>
      <c r="L530" s="589"/>
      <c r="M530" s="591"/>
      <c r="N530" s="592"/>
      <c r="O530" s="592"/>
      <c r="P530" s="589"/>
      <c r="Q530" s="589"/>
      <c r="R530" s="589"/>
      <c r="S530" s="589"/>
      <c r="T530" s="593"/>
      <c r="U530" s="569"/>
    </row>
    <row r="531" spans="1:21" x14ac:dyDescent="0.25">
      <c r="A531" s="1315"/>
      <c r="B531" s="586">
        <v>4</v>
      </c>
      <c r="C531" s="206"/>
      <c r="D531" s="587"/>
      <c r="E531" s="587"/>
      <c r="F531" s="206"/>
      <c r="G531" s="588"/>
      <c r="H531" s="206"/>
      <c r="I531" s="589"/>
      <c r="J531" s="590"/>
      <c r="K531" s="591"/>
      <c r="L531" s="589"/>
      <c r="M531" s="591"/>
      <c r="N531" s="592"/>
      <c r="O531" s="592"/>
      <c r="P531" s="589"/>
      <c r="Q531" s="589"/>
      <c r="R531" s="589"/>
      <c r="S531" s="589"/>
      <c r="T531" s="593"/>
      <c r="U531" s="569"/>
    </row>
    <row r="532" spans="1:21" x14ac:dyDescent="0.25">
      <c r="A532" s="1315"/>
      <c r="B532" s="586">
        <v>5</v>
      </c>
      <c r="C532" s="206"/>
      <c r="D532" s="587"/>
      <c r="E532" s="587"/>
      <c r="F532" s="206"/>
      <c r="G532" s="588"/>
      <c r="H532" s="206"/>
      <c r="I532" s="589"/>
      <c r="J532" s="590"/>
      <c r="K532" s="591"/>
      <c r="L532" s="589"/>
      <c r="M532" s="591"/>
      <c r="N532" s="592"/>
      <c r="O532" s="592"/>
      <c r="P532" s="589"/>
      <c r="Q532" s="589"/>
      <c r="R532" s="589"/>
      <c r="S532" s="589"/>
      <c r="T532" s="593"/>
      <c r="U532" s="569"/>
    </row>
    <row r="533" spans="1:21" x14ac:dyDescent="0.25">
      <c r="A533" s="1315"/>
      <c r="B533" s="586">
        <v>6</v>
      </c>
      <c r="C533" s="206"/>
      <c r="D533" s="587"/>
      <c r="E533" s="587"/>
      <c r="F533" s="206"/>
      <c r="G533" s="588"/>
      <c r="H533" s="206"/>
      <c r="I533" s="589"/>
      <c r="J533" s="590"/>
      <c r="K533" s="591"/>
      <c r="L533" s="589"/>
      <c r="M533" s="591"/>
      <c r="N533" s="592"/>
      <c r="O533" s="592"/>
      <c r="P533" s="589"/>
      <c r="Q533" s="589"/>
      <c r="R533" s="589"/>
      <c r="S533" s="589"/>
      <c r="T533" s="593"/>
      <c r="U533" s="569"/>
    </row>
    <row r="534" spans="1:21" x14ac:dyDescent="0.25">
      <c r="A534" s="1315"/>
      <c r="B534" s="586">
        <v>7</v>
      </c>
      <c r="C534" s="206"/>
      <c r="D534" s="587"/>
      <c r="E534" s="587"/>
      <c r="F534" s="206"/>
      <c r="G534" s="588"/>
      <c r="H534" s="206"/>
      <c r="I534" s="589"/>
      <c r="J534" s="590"/>
      <c r="K534" s="591"/>
      <c r="L534" s="589"/>
      <c r="M534" s="591"/>
      <c r="N534" s="592"/>
      <c r="O534" s="592"/>
      <c r="P534" s="589"/>
      <c r="Q534" s="589"/>
      <c r="R534" s="589"/>
      <c r="S534" s="589"/>
      <c r="T534" s="593"/>
      <c r="U534" s="569"/>
    </row>
    <row r="535" spans="1:21" x14ac:dyDescent="0.25">
      <c r="A535" s="1315"/>
      <c r="B535" s="586">
        <v>8</v>
      </c>
      <c r="C535" s="206"/>
      <c r="D535" s="587"/>
      <c r="E535" s="587"/>
      <c r="F535" s="206"/>
      <c r="G535" s="588"/>
      <c r="H535" s="206"/>
      <c r="I535" s="589"/>
      <c r="J535" s="590"/>
      <c r="K535" s="591"/>
      <c r="L535" s="589"/>
      <c r="M535" s="591"/>
      <c r="N535" s="592"/>
      <c r="O535" s="592"/>
      <c r="P535" s="589"/>
      <c r="Q535" s="589"/>
      <c r="R535" s="589"/>
      <c r="S535" s="589"/>
      <c r="T535" s="593"/>
      <c r="U535" s="569"/>
    </row>
    <row r="536" spans="1:21" x14ac:dyDescent="0.25">
      <c r="A536" s="1315"/>
      <c r="B536" s="586">
        <v>9</v>
      </c>
      <c r="C536" s="206"/>
      <c r="D536" s="587"/>
      <c r="E536" s="587"/>
      <c r="F536" s="206"/>
      <c r="G536" s="588"/>
      <c r="H536" s="206"/>
      <c r="I536" s="589"/>
      <c r="J536" s="590"/>
      <c r="K536" s="591"/>
      <c r="L536" s="589"/>
      <c r="M536" s="591"/>
      <c r="N536" s="592"/>
      <c r="O536" s="592"/>
      <c r="P536" s="589"/>
      <c r="Q536" s="589"/>
      <c r="R536" s="589"/>
      <c r="S536" s="589"/>
      <c r="T536" s="593"/>
      <c r="U536" s="569"/>
    </row>
    <row r="537" spans="1:21" ht="15.75" thickBot="1" x14ac:dyDescent="0.3">
      <c r="A537" s="1316"/>
      <c r="B537" s="594">
        <v>10</v>
      </c>
      <c r="C537" s="595"/>
      <c r="D537" s="596"/>
      <c r="E537" s="596"/>
      <c r="F537" s="595"/>
      <c r="G537" s="597"/>
      <c r="H537" s="595"/>
      <c r="I537" s="598"/>
      <c r="J537" s="599"/>
      <c r="K537" s="600"/>
      <c r="L537" s="598"/>
      <c r="M537" s="600"/>
      <c r="N537" s="601"/>
      <c r="O537" s="601"/>
      <c r="P537" s="598"/>
      <c r="Q537" s="598"/>
      <c r="R537" s="598"/>
      <c r="S537" s="598"/>
      <c r="T537" s="602"/>
      <c r="U537" s="569"/>
    </row>
    <row r="538" spans="1:21" s="115" customFormat="1" ht="24.6" customHeight="1" thickBot="1" x14ac:dyDescent="0.3">
      <c r="A538" s="654"/>
      <c r="B538" s="500"/>
      <c r="C538" s="655"/>
      <c r="D538" s="656"/>
      <c r="E538" s="484" t="s">
        <v>379</v>
      </c>
      <c r="F538" s="485">
        <f>COUNTA(F528:F537)</f>
        <v>0</v>
      </c>
      <c r="G538" s="486">
        <f>COUNTA(G528:G537)</f>
        <v>0</v>
      </c>
      <c r="H538" s="655"/>
      <c r="I538" s="501"/>
      <c r="J538" s="657"/>
      <c r="K538" s="658"/>
      <c r="L538" s="1096" t="s">
        <v>655</v>
      </c>
      <c r="M538" s="1097"/>
      <c r="N538" s="659">
        <f>SUM(N528:N537)</f>
        <v>0</v>
      </c>
      <c r="O538" s="660">
        <f>SUM(O528:O537)</f>
        <v>0</v>
      </c>
      <c r="P538" s="501"/>
      <c r="R538" s="128"/>
      <c r="S538" s="132"/>
      <c r="T538" s="603"/>
      <c r="U538" s="527"/>
    </row>
    <row r="539" spans="1:21" s="115" customFormat="1" ht="24.6" customHeight="1" x14ac:dyDescent="0.25">
      <c r="A539" s="149"/>
      <c r="B539" s="128"/>
      <c r="C539" s="128"/>
      <c r="D539" s="128"/>
      <c r="F539" s="500"/>
      <c r="H539" s="524"/>
      <c r="I539" s="524"/>
      <c r="J539" s="525"/>
      <c r="K539" s="524"/>
      <c r="L539" s="1098" t="s">
        <v>656</v>
      </c>
      <c r="M539" s="1099"/>
      <c r="N539" s="661">
        <f>SUMIF(M528:M537,"&lt;=31/12/2025",N528:N537)</f>
        <v>0</v>
      </c>
      <c r="O539" s="662">
        <f>SUMIF(M528:M537,"&lt;=31/12/2025",O528:O537)</f>
        <v>0</v>
      </c>
      <c r="P539" s="128"/>
      <c r="R539" s="128"/>
      <c r="S539" s="132"/>
      <c r="T539" s="603"/>
      <c r="U539" s="527"/>
    </row>
    <row r="540" spans="1:21" s="115" customFormat="1" ht="24.6" customHeight="1" thickBot="1" x14ac:dyDescent="0.3">
      <c r="A540" s="149"/>
      <c r="B540" s="500"/>
      <c r="F540" s="500"/>
      <c r="I540" s="500"/>
      <c r="J540" s="500"/>
      <c r="L540" s="1100" t="s">
        <v>659</v>
      </c>
      <c r="M540" s="1101"/>
      <c r="N540" s="663">
        <f>SUMIF(M528:M537,"&gt;31/12/2025",N528:N537)</f>
        <v>0</v>
      </c>
      <c r="O540" s="664">
        <f>SUMIF(M528:M537,"&gt;31/12/2025",O528:O537)</f>
        <v>0</v>
      </c>
      <c r="R540" s="128"/>
      <c r="S540" s="132"/>
      <c r="T540" s="603"/>
      <c r="U540" s="527"/>
    </row>
    <row r="541" spans="1:21" ht="15.75" thickBot="1" x14ac:dyDescent="0.3">
      <c r="A541" s="604"/>
      <c r="B541" s="605"/>
      <c r="C541" s="606"/>
      <c r="D541" s="606"/>
      <c r="E541" s="606"/>
      <c r="F541" s="605"/>
      <c r="G541" s="606"/>
      <c r="H541" s="606"/>
      <c r="I541" s="605"/>
      <c r="J541" s="605"/>
      <c r="K541" s="606"/>
      <c r="L541" s="606"/>
      <c r="M541" s="606"/>
      <c r="N541" s="606"/>
      <c r="O541" s="606"/>
      <c r="P541" s="606"/>
      <c r="Q541" s="606"/>
      <c r="R541" s="606"/>
      <c r="S541" s="607"/>
      <c r="T541" s="606"/>
      <c r="U541" s="608"/>
    </row>
    <row r="542" spans="1:21" ht="15.75" thickBot="1" x14ac:dyDescent="0.3">
      <c r="A542" s="565"/>
      <c r="B542" s="535"/>
      <c r="C542" s="566"/>
      <c r="D542" s="566"/>
      <c r="E542" s="566"/>
      <c r="F542" s="535"/>
      <c r="G542" s="566"/>
      <c r="H542" s="566"/>
      <c r="I542" s="535"/>
      <c r="J542" s="535"/>
      <c r="K542" s="566"/>
      <c r="L542" s="566"/>
      <c r="M542" s="566"/>
      <c r="N542" s="566"/>
      <c r="O542" s="566"/>
      <c r="P542" s="566"/>
      <c r="Q542" s="566"/>
      <c r="R542" s="566"/>
      <c r="S542" s="566"/>
      <c r="T542" s="566"/>
      <c r="U542" s="567"/>
    </row>
    <row r="543" spans="1:21" ht="28.5" thickBot="1" x14ac:dyDescent="0.3">
      <c r="A543" s="194" t="s">
        <v>9</v>
      </c>
      <c r="B543" s="1324" t="s">
        <v>180</v>
      </c>
      <c r="C543" s="1325"/>
      <c r="E543" s="1326" t="s">
        <v>342</v>
      </c>
      <c r="F543" s="1327"/>
      <c r="G543" s="1328">
        <f>VLOOKUP(B543,'EXTRAUrbano.Piano inv. forn '!$D$116:$AB$153,3,FALSE)</f>
        <v>0</v>
      </c>
      <c r="H543" s="1329"/>
      <c r="I543" s="558"/>
      <c r="J543" s="1326" t="s">
        <v>343</v>
      </c>
      <c r="K543" s="1327"/>
      <c r="L543" s="1328">
        <f>VLOOKUP(B543,'EXTRAUrbano.Piano inv. forn '!$D$116:$AB$153,4,N545)</f>
        <v>0</v>
      </c>
      <c r="M543" s="1329"/>
      <c r="O543" s="194" t="s">
        <v>344</v>
      </c>
      <c r="P543" s="506"/>
      <c r="R543" s="568" t="s">
        <v>345</v>
      </c>
      <c r="S543" s="1317"/>
      <c r="T543" s="1318"/>
      <c r="U543" s="569"/>
    </row>
    <row r="544" spans="1:21" ht="15.75" thickBot="1" x14ac:dyDescent="0.3">
      <c r="A544" s="570"/>
      <c r="B544" s="571"/>
      <c r="C544" s="571"/>
      <c r="E544" s="572"/>
      <c r="F544" s="572"/>
      <c r="G544" s="573"/>
      <c r="H544" s="573"/>
      <c r="I544" s="558"/>
      <c r="J544" s="572"/>
      <c r="K544" s="572"/>
      <c r="L544" s="573"/>
      <c r="M544" s="573"/>
      <c r="O544" s="132"/>
      <c r="R544" s="132"/>
      <c r="S544" s="574"/>
      <c r="U544" s="575"/>
    </row>
    <row r="545" spans="1:21" ht="24" customHeight="1" thickBot="1" x14ac:dyDescent="0.3">
      <c r="A545" s="1277" t="s">
        <v>346</v>
      </c>
      <c r="B545" s="1278"/>
      <c r="C545" s="1278"/>
      <c r="D545" s="1287"/>
      <c r="E545" s="1319">
        <f>VLOOKUP(B543,'EXTRAUrbano.Piano inv. forn '!$D$116:$AB$153,17,FALSE)</f>
        <v>0</v>
      </c>
      <c r="F545" s="1320"/>
      <c r="G545" s="1320"/>
      <c r="H545" s="1321"/>
      <c r="I545" s="558"/>
      <c r="J545" s="1322" t="s">
        <v>60</v>
      </c>
      <c r="K545" s="1323"/>
      <c r="L545" s="1319">
        <f>VLOOKUP(B543,'EXTRAUrbano.Piano inv. forn '!$D$116:$AB$153,19,FALSE)</f>
        <v>0</v>
      </c>
      <c r="M545" s="1321"/>
      <c r="N545" s="576"/>
      <c r="O545" s="568" t="s">
        <v>347</v>
      </c>
      <c r="P545" s="577">
        <f>L545+E545</f>
        <v>0</v>
      </c>
      <c r="R545" s="568" t="s">
        <v>348</v>
      </c>
      <c r="S545" s="1317"/>
      <c r="T545" s="1318"/>
      <c r="U545" s="575"/>
    </row>
    <row r="546" spans="1:21" ht="15.75" thickBot="1" x14ac:dyDescent="0.3">
      <c r="A546" s="152"/>
      <c r="B546" s="153"/>
      <c r="C546" s="153"/>
      <c r="D546" s="153"/>
      <c r="E546" s="564"/>
      <c r="F546" s="564"/>
      <c r="G546" s="564"/>
      <c r="H546" s="564"/>
      <c r="I546" s="558"/>
      <c r="J546" s="572"/>
      <c r="K546" s="572"/>
      <c r="L546" s="564"/>
      <c r="M546" s="564"/>
      <c r="N546" s="576"/>
      <c r="O546" s="132"/>
      <c r="P546" s="576"/>
      <c r="R546" s="132"/>
      <c r="S546" s="571"/>
      <c r="T546" s="571"/>
      <c r="U546" s="569"/>
    </row>
    <row r="547" spans="1:21" ht="60" x14ac:dyDescent="0.25">
      <c r="A547" s="1279" t="s">
        <v>349</v>
      </c>
      <c r="B547" s="1281" t="s">
        <v>350</v>
      </c>
      <c r="C547" s="1281" t="s">
        <v>351</v>
      </c>
      <c r="D547" s="186" t="s">
        <v>352</v>
      </c>
      <c r="E547" s="187" t="s">
        <v>353</v>
      </c>
      <c r="F547" s="186" t="s">
        <v>354</v>
      </c>
      <c r="G547" s="186" t="s">
        <v>355</v>
      </c>
      <c r="H547" s="188" t="s">
        <v>312</v>
      </c>
      <c r="I547" s="188" t="s">
        <v>356</v>
      </c>
      <c r="J547" s="188" t="s">
        <v>357</v>
      </c>
      <c r="K547" s="188" t="s">
        <v>358</v>
      </c>
      <c r="L547" s="188" t="s">
        <v>359</v>
      </c>
      <c r="M547" s="188" t="s">
        <v>360</v>
      </c>
      <c r="N547" s="188" t="s">
        <v>361</v>
      </c>
      <c r="O547" s="188" t="s">
        <v>362</v>
      </c>
      <c r="P547" s="188" t="s">
        <v>363</v>
      </c>
      <c r="Q547" s="188" t="s">
        <v>364</v>
      </c>
      <c r="R547" s="188" t="s">
        <v>365</v>
      </c>
      <c r="S547" s="188" t="s">
        <v>366</v>
      </c>
      <c r="T547" s="1288" t="s">
        <v>367</v>
      </c>
      <c r="U547" s="508"/>
    </row>
    <row r="548" spans="1:21" ht="24.75" thickBot="1" x14ac:dyDescent="0.3">
      <c r="A548" s="1280"/>
      <c r="B548" s="1282"/>
      <c r="C548" s="1282"/>
      <c r="D548" s="189" t="s">
        <v>368</v>
      </c>
      <c r="E548" s="189" t="s">
        <v>381</v>
      </c>
      <c r="F548" s="189" t="s">
        <v>370</v>
      </c>
      <c r="G548" s="189" t="s">
        <v>370</v>
      </c>
      <c r="H548" s="189" t="s">
        <v>395</v>
      </c>
      <c r="I548" s="189" t="s">
        <v>401</v>
      </c>
      <c r="J548" s="189" t="s">
        <v>371</v>
      </c>
      <c r="K548" s="189" t="s">
        <v>372</v>
      </c>
      <c r="L548" s="189" t="s">
        <v>373</v>
      </c>
      <c r="M548" s="189" t="s">
        <v>372</v>
      </c>
      <c r="N548" s="189" t="s">
        <v>374</v>
      </c>
      <c r="O548" s="189" t="s">
        <v>341</v>
      </c>
      <c r="P548" s="189" t="s">
        <v>375</v>
      </c>
      <c r="Q548" s="189" t="s">
        <v>376</v>
      </c>
      <c r="R548" s="189" t="s">
        <v>377</v>
      </c>
      <c r="S548" s="189" t="s">
        <v>377</v>
      </c>
      <c r="T548" s="1289"/>
      <c r="U548" s="508"/>
    </row>
    <row r="549" spans="1:21" x14ac:dyDescent="0.25">
      <c r="A549" s="1315" t="str">
        <f>B543</f>
        <v>EXTRA-urb.d.1</v>
      </c>
      <c r="B549" s="578">
        <v>1</v>
      </c>
      <c r="C549" s="248"/>
      <c r="D549" s="579"/>
      <c r="E549" s="579"/>
      <c r="F549" s="248"/>
      <c r="G549" s="580"/>
      <c r="H549" s="135"/>
      <c r="I549" s="581"/>
      <c r="J549" s="582"/>
      <c r="K549" s="583"/>
      <c r="L549" s="581"/>
      <c r="M549" s="583"/>
      <c r="N549" s="584"/>
      <c r="O549" s="584"/>
      <c r="P549" s="581"/>
      <c r="Q549" s="581"/>
      <c r="R549" s="581"/>
      <c r="S549" s="581"/>
      <c r="T549" s="585"/>
      <c r="U549" s="569"/>
    </row>
    <row r="550" spans="1:21" x14ac:dyDescent="0.25">
      <c r="A550" s="1315"/>
      <c r="B550" s="586">
        <v>2</v>
      </c>
      <c r="C550" s="206"/>
      <c r="D550" s="587"/>
      <c r="E550" s="587"/>
      <c r="F550" s="206"/>
      <c r="G550" s="588"/>
      <c r="H550" s="206"/>
      <c r="I550" s="589"/>
      <c r="J550" s="590"/>
      <c r="K550" s="591"/>
      <c r="L550" s="589"/>
      <c r="M550" s="591"/>
      <c r="N550" s="592"/>
      <c r="O550" s="592"/>
      <c r="P550" s="589"/>
      <c r="Q550" s="589" t="s">
        <v>378</v>
      </c>
      <c r="R550" s="589"/>
      <c r="S550" s="589"/>
      <c r="T550" s="593"/>
      <c r="U550" s="569"/>
    </row>
    <row r="551" spans="1:21" x14ac:dyDescent="0.25">
      <c r="A551" s="1315"/>
      <c r="B551" s="586">
        <v>3</v>
      </c>
      <c r="C551" s="206"/>
      <c r="D551" s="587"/>
      <c r="E551" s="587"/>
      <c r="F551" s="206"/>
      <c r="G551" s="588"/>
      <c r="H551" s="206"/>
      <c r="I551" s="589"/>
      <c r="J551" s="590"/>
      <c r="K551" s="591"/>
      <c r="L551" s="589"/>
      <c r="M551" s="591"/>
      <c r="N551" s="592"/>
      <c r="O551" s="592"/>
      <c r="P551" s="589"/>
      <c r="Q551" s="589"/>
      <c r="R551" s="589"/>
      <c r="S551" s="589"/>
      <c r="T551" s="593"/>
      <c r="U551" s="569"/>
    </row>
    <row r="552" spans="1:21" x14ac:dyDescent="0.25">
      <c r="A552" s="1315"/>
      <c r="B552" s="586">
        <v>4</v>
      </c>
      <c r="C552" s="206"/>
      <c r="D552" s="587"/>
      <c r="E552" s="587"/>
      <c r="F552" s="206"/>
      <c r="G552" s="588"/>
      <c r="H552" s="206"/>
      <c r="I552" s="589"/>
      <c r="J552" s="590"/>
      <c r="K552" s="591"/>
      <c r="L552" s="589"/>
      <c r="M552" s="591"/>
      <c r="N552" s="592"/>
      <c r="O552" s="592"/>
      <c r="P552" s="589"/>
      <c r="Q552" s="589"/>
      <c r="R552" s="589"/>
      <c r="S552" s="589"/>
      <c r="T552" s="593"/>
      <c r="U552" s="569"/>
    </row>
    <row r="553" spans="1:21" x14ac:dyDescent="0.25">
      <c r="A553" s="1315"/>
      <c r="B553" s="586">
        <v>5</v>
      </c>
      <c r="C553" s="206"/>
      <c r="D553" s="587"/>
      <c r="E553" s="587"/>
      <c r="F553" s="206"/>
      <c r="G553" s="588"/>
      <c r="H553" s="206"/>
      <c r="I553" s="589"/>
      <c r="J553" s="590"/>
      <c r="K553" s="591"/>
      <c r="L553" s="589"/>
      <c r="M553" s="591"/>
      <c r="N553" s="592"/>
      <c r="O553" s="592"/>
      <c r="P553" s="589"/>
      <c r="Q553" s="589"/>
      <c r="R553" s="589"/>
      <c r="S553" s="589"/>
      <c r="T553" s="593"/>
      <c r="U553" s="569"/>
    </row>
    <row r="554" spans="1:21" x14ac:dyDescent="0.25">
      <c r="A554" s="1315"/>
      <c r="B554" s="586">
        <v>6</v>
      </c>
      <c r="C554" s="206"/>
      <c r="D554" s="587"/>
      <c r="E554" s="587"/>
      <c r="F554" s="206"/>
      <c r="G554" s="588"/>
      <c r="H554" s="206"/>
      <c r="I554" s="589"/>
      <c r="J554" s="590"/>
      <c r="K554" s="591"/>
      <c r="L554" s="589"/>
      <c r="M554" s="591"/>
      <c r="N554" s="592"/>
      <c r="O554" s="592"/>
      <c r="P554" s="589"/>
      <c r="Q554" s="589"/>
      <c r="R554" s="589"/>
      <c r="S554" s="589"/>
      <c r="T554" s="593"/>
      <c r="U554" s="569"/>
    </row>
    <row r="555" spans="1:21" x14ac:dyDescent="0.25">
      <c r="A555" s="1315"/>
      <c r="B555" s="586">
        <v>7</v>
      </c>
      <c r="C555" s="206"/>
      <c r="D555" s="587"/>
      <c r="E555" s="587"/>
      <c r="F555" s="206"/>
      <c r="G555" s="588"/>
      <c r="H555" s="206"/>
      <c r="I555" s="589"/>
      <c r="J555" s="590"/>
      <c r="K555" s="591"/>
      <c r="L555" s="589"/>
      <c r="M555" s="591"/>
      <c r="N555" s="592"/>
      <c r="O555" s="592"/>
      <c r="P555" s="589"/>
      <c r="Q555" s="589"/>
      <c r="R555" s="589"/>
      <c r="S555" s="589"/>
      <c r="T555" s="593"/>
      <c r="U555" s="569"/>
    </row>
    <row r="556" spans="1:21" x14ac:dyDescent="0.25">
      <c r="A556" s="1315"/>
      <c r="B556" s="586">
        <v>8</v>
      </c>
      <c r="C556" s="206"/>
      <c r="D556" s="587"/>
      <c r="E556" s="587"/>
      <c r="F556" s="206"/>
      <c r="G556" s="588"/>
      <c r="H556" s="206"/>
      <c r="I556" s="589"/>
      <c r="J556" s="590"/>
      <c r="K556" s="591"/>
      <c r="L556" s="589"/>
      <c r="M556" s="591"/>
      <c r="N556" s="592"/>
      <c r="O556" s="592"/>
      <c r="P556" s="589"/>
      <c r="Q556" s="589"/>
      <c r="R556" s="589"/>
      <c r="S556" s="589"/>
      <c r="T556" s="593"/>
      <c r="U556" s="569"/>
    </row>
    <row r="557" spans="1:21" x14ac:dyDescent="0.25">
      <c r="A557" s="1315"/>
      <c r="B557" s="586">
        <v>9</v>
      </c>
      <c r="C557" s="206"/>
      <c r="D557" s="587"/>
      <c r="E557" s="587"/>
      <c r="F557" s="206"/>
      <c r="G557" s="588"/>
      <c r="H557" s="206"/>
      <c r="I557" s="589"/>
      <c r="J557" s="590"/>
      <c r="K557" s="591"/>
      <c r="L557" s="589"/>
      <c r="M557" s="591"/>
      <c r="N557" s="592"/>
      <c r="O557" s="592"/>
      <c r="P557" s="589"/>
      <c r="Q557" s="589"/>
      <c r="R557" s="589"/>
      <c r="S557" s="589"/>
      <c r="T557" s="593"/>
      <c r="U557" s="569"/>
    </row>
    <row r="558" spans="1:21" ht="15.75" thickBot="1" x14ac:dyDescent="0.3">
      <c r="A558" s="1316"/>
      <c r="B558" s="594">
        <v>10</v>
      </c>
      <c r="C558" s="595"/>
      <c r="D558" s="596"/>
      <c r="E558" s="596"/>
      <c r="F558" s="595"/>
      <c r="G558" s="597"/>
      <c r="H558" s="595"/>
      <c r="I558" s="598"/>
      <c r="J558" s="599"/>
      <c r="K558" s="600"/>
      <c r="L558" s="598"/>
      <c r="M558" s="600"/>
      <c r="N558" s="601"/>
      <c r="O558" s="601"/>
      <c r="P558" s="598"/>
      <c r="Q558" s="598"/>
      <c r="R558" s="598"/>
      <c r="S558" s="598"/>
      <c r="T558" s="602"/>
      <c r="U558" s="569"/>
    </row>
    <row r="559" spans="1:21" s="115" customFormat="1" ht="24.6" customHeight="1" thickBot="1" x14ac:dyDescent="0.3">
      <c r="A559" s="654"/>
      <c r="B559" s="500"/>
      <c r="C559" s="655"/>
      <c r="D559" s="656"/>
      <c r="E559" s="484" t="s">
        <v>379</v>
      </c>
      <c r="F559" s="485">
        <f>COUNTA(F549:F558)</f>
        <v>0</v>
      </c>
      <c r="G559" s="486">
        <f>COUNTA(G549:G558)</f>
        <v>0</v>
      </c>
      <c r="H559" s="655"/>
      <c r="I559" s="501"/>
      <c r="J559" s="657"/>
      <c r="K559" s="658"/>
      <c r="L559" s="1096" t="s">
        <v>655</v>
      </c>
      <c r="M559" s="1097"/>
      <c r="N559" s="659">
        <f>SUM(N549:N558)</f>
        <v>0</v>
      </c>
      <c r="O559" s="660">
        <f>SUM(O549:O558)</f>
        <v>0</v>
      </c>
      <c r="P559" s="501"/>
      <c r="R559" s="128"/>
      <c r="S559" s="132"/>
      <c r="T559" s="603"/>
      <c r="U559" s="527"/>
    </row>
    <row r="560" spans="1:21" s="115" customFormat="1" ht="24.6" customHeight="1" x14ac:dyDescent="0.25">
      <c r="A560" s="149"/>
      <c r="B560" s="128"/>
      <c r="C560" s="128"/>
      <c r="D560" s="128"/>
      <c r="F560" s="500"/>
      <c r="H560" s="524"/>
      <c r="I560" s="524"/>
      <c r="J560" s="525"/>
      <c r="K560" s="524"/>
      <c r="L560" s="1098" t="s">
        <v>656</v>
      </c>
      <c r="M560" s="1099"/>
      <c r="N560" s="661">
        <f>SUMIF(M549:M558,"&lt;=31/12/2025",N549:N558)</f>
        <v>0</v>
      </c>
      <c r="O560" s="662">
        <f>SUMIF(M549:M558,"&lt;=31/12/2025",O549:O558)</f>
        <v>0</v>
      </c>
      <c r="P560" s="128"/>
      <c r="R560" s="128"/>
      <c r="S560" s="132"/>
      <c r="T560" s="603"/>
      <c r="U560" s="527"/>
    </row>
    <row r="561" spans="1:21" s="115" customFormat="1" ht="24.6" customHeight="1" thickBot="1" x14ac:dyDescent="0.3">
      <c r="A561" s="149"/>
      <c r="B561" s="500"/>
      <c r="F561" s="500"/>
      <c r="I561" s="500"/>
      <c r="J561" s="500"/>
      <c r="L561" s="1100" t="s">
        <v>659</v>
      </c>
      <c r="M561" s="1101"/>
      <c r="N561" s="663">
        <f>SUMIF(M549:M558,"&gt;31/12/2025",N549:N558)</f>
        <v>0</v>
      </c>
      <c r="O561" s="664">
        <f>SUMIF(M549:M558,"&gt;31/12/2025",O549:O558)</f>
        <v>0</v>
      </c>
      <c r="R561" s="128"/>
      <c r="S561" s="132"/>
      <c r="T561" s="603"/>
      <c r="U561" s="527"/>
    </row>
    <row r="562" spans="1:21" ht="15.75" thickBot="1" x14ac:dyDescent="0.3">
      <c r="A562" s="604"/>
      <c r="B562" s="605"/>
      <c r="C562" s="606"/>
      <c r="D562" s="606"/>
      <c r="E562" s="606"/>
      <c r="F562" s="605"/>
      <c r="G562" s="606"/>
      <c r="H562" s="606"/>
      <c r="I562" s="605"/>
      <c r="J562" s="605"/>
      <c r="K562" s="606"/>
      <c r="L562" s="606"/>
      <c r="M562" s="606"/>
      <c r="N562" s="606"/>
      <c r="O562" s="606"/>
      <c r="P562" s="606"/>
      <c r="Q562" s="606"/>
      <c r="R562" s="606"/>
      <c r="S562" s="607"/>
      <c r="T562" s="606"/>
      <c r="U562" s="608"/>
    </row>
    <row r="563" spans="1:21" ht="15.75" thickBot="1" x14ac:dyDescent="0.3">
      <c r="A563" s="565"/>
      <c r="B563" s="535"/>
      <c r="C563" s="566"/>
      <c r="D563" s="566"/>
      <c r="E563" s="566"/>
      <c r="F563" s="535"/>
      <c r="G563" s="566"/>
      <c r="H563" s="566"/>
      <c r="I563" s="535"/>
      <c r="J563" s="535"/>
      <c r="K563" s="566"/>
      <c r="L563" s="566"/>
      <c r="M563" s="566"/>
      <c r="N563" s="566"/>
      <c r="O563" s="566"/>
      <c r="P563" s="566"/>
      <c r="Q563" s="566"/>
      <c r="R563" s="566"/>
      <c r="S563" s="566"/>
      <c r="T563" s="566"/>
      <c r="U563" s="567"/>
    </row>
    <row r="564" spans="1:21" ht="28.5" thickBot="1" x14ac:dyDescent="0.3">
      <c r="A564" s="194" t="s">
        <v>9</v>
      </c>
      <c r="B564" s="1324" t="s">
        <v>180</v>
      </c>
      <c r="C564" s="1325"/>
      <c r="E564" s="1326" t="s">
        <v>342</v>
      </c>
      <c r="F564" s="1327"/>
      <c r="G564" s="1328">
        <f>VLOOKUP(B564,'EXTRAUrbano.Piano inv. forn '!$D$116:$AB$153,3,FALSE)</f>
        <v>0</v>
      </c>
      <c r="H564" s="1329"/>
      <c r="I564" s="558"/>
      <c r="J564" s="1326" t="s">
        <v>343</v>
      </c>
      <c r="K564" s="1327"/>
      <c r="L564" s="1328">
        <f>VLOOKUP(B564,'EXTRAUrbano.Piano inv. forn '!$D$116:$AB$153,4,N566)</f>
        <v>0</v>
      </c>
      <c r="M564" s="1329"/>
      <c r="O564" s="194" t="s">
        <v>344</v>
      </c>
      <c r="P564" s="506"/>
      <c r="R564" s="568" t="s">
        <v>345</v>
      </c>
      <c r="S564" s="1317"/>
      <c r="T564" s="1318"/>
      <c r="U564" s="569"/>
    </row>
    <row r="565" spans="1:21" ht="15.75" thickBot="1" x14ac:dyDescent="0.3">
      <c r="A565" s="570"/>
      <c r="B565" s="571"/>
      <c r="C565" s="571"/>
      <c r="E565" s="572"/>
      <c r="F565" s="572"/>
      <c r="G565" s="573"/>
      <c r="H565" s="573"/>
      <c r="I565" s="558"/>
      <c r="J565" s="572"/>
      <c r="K565" s="572"/>
      <c r="L565" s="573"/>
      <c r="M565" s="573"/>
      <c r="O565" s="132"/>
      <c r="R565" s="132"/>
      <c r="S565" s="574"/>
      <c r="U565" s="575"/>
    </row>
    <row r="566" spans="1:21" ht="24" customHeight="1" thickBot="1" x14ac:dyDescent="0.3">
      <c r="A566" s="1277" t="s">
        <v>346</v>
      </c>
      <c r="B566" s="1278"/>
      <c r="C566" s="1278"/>
      <c r="D566" s="1287"/>
      <c r="E566" s="1319">
        <f>VLOOKUP(B564,'EXTRAUrbano.Piano inv. forn '!$D$116:$AB$153,17,FALSE)</f>
        <v>0</v>
      </c>
      <c r="F566" s="1320"/>
      <c r="G566" s="1320"/>
      <c r="H566" s="1321"/>
      <c r="I566" s="558"/>
      <c r="J566" s="1322" t="s">
        <v>60</v>
      </c>
      <c r="K566" s="1323"/>
      <c r="L566" s="1319">
        <f>VLOOKUP(B564,'EXTRAUrbano.Piano inv. forn '!$D$116:$AB$153,19,FALSE)</f>
        <v>0</v>
      </c>
      <c r="M566" s="1321"/>
      <c r="N566" s="576"/>
      <c r="O566" s="568" t="s">
        <v>347</v>
      </c>
      <c r="P566" s="577">
        <f>L566+E566</f>
        <v>0</v>
      </c>
      <c r="R566" s="568" t="s">
        <v>348</v>
      </c>
      <c r="S566" s="1317"/>
      <c r="T566" s="1318"/>
      <c r="U566" s="575"/>
    </row>
    <row r="567" spans="1:21" ht="15.75" thickBot="1" x14ac:dyDescent="0.3">
      <c r="A567" s="152"/>
      <c r="B567" s="153"/>
      <c r="C567" s="153"/>
      <c r="D567" s="153"/>
      <c r="E567" s="564"/>
      <c r="F567" s="564"/>
      <c r="G567" s="564"/>
      <c r="H567" s="564"/>
      <c r="I567" s="558"/>
      <c r="J567" s="572"/>
      <c r="K567" s="572"/>
      <c r="L567" s="564"/>
      <c r="M567" s="564"/>
      <c r="N567" s="576"/>
      <c r="O567" s="132"/>
      <c r="P567" s="576"/>
      <c r="R567" s="132"/>
      <c r="S567" s="571"/>
      <c r="T567" s="571"/>
      <c r="U567" s="569"/>
    </row>
    <row r="568" spans="1:21" ht="60" x14ac:dyDescent="0.25">
      <c r="A568" s="1279" t="s">
        <v>349</v>
      </c>
      <c r="B568" s="1281" t="s">
        <v>350</v>
      </c>
      <c r="C568" s="1281" t="s">
        <v>351</v>
      </c>
      <c r="D568" s="186" t="s">
        <v>352</v>
      </c>
      <c r="E568" s="187" t="s">
        <v>353</v>
      </c>
      <c r="F568" s="186" t="s">
        <v>354</v>
      </c>
      <c r="G568" s="186" t="s">
        <v>355</v>
      </c>
      <c r="H568" s="188" t="s">
        <v>312</v>
      </c>
      <c r="I568" s="188" t="s">
        <v>356</v>
      </c>
      <c r="J568" s="188" t="s">
        <v>357</v>
      </c>
      <c r="K568" s="188" t="s">
        <v>358</v>
      </c>
      <c r="L568" s="188" t="s">
        <v>359</v>
      </c>
      <c r="M568" s="188" t="s">
        <v>360</v>
      </c>
      <c r="N568" s="188" t="s">
        <v>361</v>
      </c>
      <c r="O568" s="188" t="s">
        <v>362</v>
      </c>
      <c r="P568" s="188" t="s">
        <v>363</v>
      </c>
      <c r="Q568" s="188" t="s">
        <v>364</v>
      </c>
      <c r="R568" s="188" t="s">
        <v>365</v>
      </c>
      <c r="S568" s="188" t="s">
        <v>366</v>
      </c>
      <c r="T568" s="1288" t="s">
        <v>367</v>
      </c>
      <c r="U568" s="508"/>
    </row>
    <row r="569" spans="1:21" ht="24.75" thickBot="1" x14ac:dyDescent="0.3">
      <c r="A569" s="1280"/>
      <c r="B569" s="1282"/>
      <c r="C569" s="1282"/>
      <c r="D569" s="189" t="s">
        <v>368</v>
      </c>
      <c r="E569" s="189" t="s">
        <v>381</v>
      </c>
      <c r="F569" s="189" t="s">
        <v>370</v>
      </c>
      <c r="G569" s="189" t="s">
        <v>370</v>
      </c>
      <c r="H569" s="189" t="s">
        <v>395</v>
      </c>
      <c r="I569" s="189" t="s">
        <v>401</v>
      </c>
      <c r="J569" s="189" t="s">
        <v>371</v>
      </c>
      <c r="K569" s="189" t="s">
        <v>372</v>
      </c>
      <c r="L569" s="189" t="s">
        <v>373</v>
      </c>
      <c r="M569" s="189" t="s">
        <v>372</v>
      </c>
      <c r="N569" s="189" t="s">
        <v>374</v>
      </c>
      <c r="O569" s="189" t="s">
        <v>341</v>
      </c>
      <c r="P569" s="189" t="s">
        <v>375</v>
      </c>
      <c r="Q569" s="189" t="s">
        <v>376</v>
      </c>
      <c r="R569" s="189" t="s">
        <v>377</v>
      </c>
      <c r="S569" s="189" t="s">
        <v>377</v>
      </c>
      <c r="T569" s="1289"/>
      <c r="U569" s="508"/>
    </row>
    <row r="570" spans="1:21" x14ac:dyDescent="0.25">
      <c r="A570" s="1315" t="str">
        <f>B564</f>
        <v>EXTRA-urb.d.1</v>
      </c>
      <c r="B570" s="578">
        <v>1</v>
      </c>
      <c r="C570" s="248"/>
      <c r="D570" s="579"/>
      <c r="E570" s="579"/>
      <c r="F570" s="248"/>
      <c r="G570" s="580"/>
      <c r="H570" s="135"/>
      <c r="I570" s="581"/>
      <c r="J570" s="582"/>
      <c r="K570" s="583"/>
      <c r="L570" s="581"/>
      <c r="M570" s="583"/>
      <c r="N570" s="584"/>
      <c r="O570" s="584"/>
      <c r="P570" s="581"/>
      <c r="Q570" s="581"/>
      <c r="R570" s="581"/>
      <c r="S570" s="581"/>
      <c r="T570" s="585"/>
      <c r="U570" s="569"/>
    </row>
    <row r="571" spans="1:21" x14ac:dyDescent="0.25">
      <c r="A571" s="1315"/>
      <c r="B571" s="586">
        <v>2</v>
      </c>
      <c r="C571" s="206"/>
      <c r="D571" s="587"/>
      <c r="E571" s="587"/>
      <c r="F571" s="206"/>
      <c r="G571" s="588"/>
      <c r="H571" s="206"/>
      <c r="I571" s="589"/>
      <c r="J571" s="590"/>
      <c r="K571" s="591"/>
      <c r="L571" s="589"/>
      <c r="M571" s="591"/>
      <c r="N571" s="592"/>
      <c r="O571" s="592"/>
      <c r="P571" s="589"/>
      <c r="Q571" s="589" t="s">
        <v>378</v>
      </c>
      <c r="R571" s="589"/>
      <c r="S571" s="589"/>
      <c r="T571" s="593"/>
      <c r="U571" s="569"/>
    </row>
    <row r="572" spans="1:21" x14ac:dyDescent="0.25">
      <c r="A572" s="1315"/>
      <c r="B572" s="586">
        <v>3</v>
      </c>
      <c r="C572" s="206"/>
      <c r="D572" s="587"/>
      <c r="E572" s="587"/>
      <c r="F572" s="206"/>
      <c r="G572" s="588"/>
      <c r="H572" s="206"/>
      <c r="I572" s="589"/>
      <c r="J572" s="590"/>
      <c r="K572" s="591"/>
      <c r="L572" s="589"/>
      <c r="M572" s="591"/>
      <c r="N572" s="592"/>
      <c r="O572" s="592"/>
      <c r="P572" s="589"/>
      <c r="Q572" s="589"/>
      <c r="R572" s="589"/>
      <c r="S572" s="589"/>
      <c r="T572" s="593"/>
      <c r="U572" s="569"/>
    </row>
    <row r="573" spans="1:21" x14ac:dyDescent="0.25">
      <c r="A573" s="1315"/>
      <c r="B573" s="586">
        <v>4</v>
      </c>
      <c r="C573" s="206"/>
      <c r="D573" s="587"/>
      <c r="E573" s="587"/>
      <c r="F573" s="206"/>
      <c r="G573" s="588"/>
      <c r="H573" s="206"/>
      <c r="I573" s="589"/>
      <c r="J573" s="590"/>
      <c r="K573" s="591"/>
      <c r="L573" s="589"/>
      <c r="M573" s="591"/>
      <c r="N573" s="592"/>
      <c r="O573" s="592"/>
      <c r="P573" s="589"/>
      <c r="Q573" s="589"/>
      <c r="R573" s="589"/>
      <c r="S573" s="589"/>
      <c r="T573" s="593"/>
      <c r="U573" s="569"/>
    </row>
    <row r="574" spans="1:21" x14ac:dyDescent="0.25">
      <c r="A574" s="1315"/>
      <c r="B574" s="586">
        <v>5</v>
      </c>
      <c r="C574" s="206"/>
      <c r="D574" s="587"/>
      <c r="E574" s="587"/>
      <c r="F574" s="206"/>
      <c r="G574" s="588"/>
      <c r="H574" s="206"/>
      <c r="I574" s="589"/>
      <c r="J574" s="590"/>
      <c r="K574" s="591"/>
      <c r="L574" s="589"/>
      <c r="M574" s="591"/>
      <c r="N574" s="592"/>
      <c r="O574" s="592"/>
      <c r="P574" s="589"/>
      <c r="Q574" s="589"/>
      <c r="R574" s="589"/>
      <c r="S574" s="589"/>
      <c r="T574" s="593"/>
      <c r="U574" s="569"/>
    </row>
    <row r="575" spans="1:21" x14ac:dyDescent="0.25">
      <c r="A575" s="1315"/>
      <c r="B575" s="586">
        <v>6</v>
      </c>
      <c r="C575" s="206"/>
      <c r="D575" s="587"/>
      <c r="E575" s="587"/>
      <c r="F575" s="206"/>
      <c r="G575" s="588"/>
      <c r="H575" s="206"/>
      <c r="I575" s="589"/>
      <c r="J575" s="590"/>
      <c r="K575" s="591"/>
      <c r="L575" s="589"/>
      <c r="M575" s="591"/>
      <c r="N575" s="592"/>
      <c r="O575" s="592"/>
      <c r="P575" s="589"/>
      <c r="Q575" s="589"/>
      <c r="R575" s="589"/>
      <c r="S575" s="589"/>
      <c r="T575" s="593"/>
      <c r="U575" s="569"/>
    </row>
    <row r="576" spans="1:21" x14ac:dyDescent="0.25">
      <c r="A576" s="1315"/>
      <c r="B576" s="586">
        <v>7</v>
      </c>
      <c r="C576" s="206"/>
      <c r="D576" s="587"/>
      <c r="E576" s="587"/>
      <c r="F576" s="206"/>
      <c r="G576" s="588"/>
      <c r="H576" s="206"/>
      <c r="I576" s="589"/>
      <c r="J576" s="590"/>
      <c r="K576" s="591"/>
      <c r="L576" s="589"/>
      <c r="M576" s="591"/>
      <c r="N576" s="592"/>
      <c r="O576" s="592"/>
      <c r="P576" s="589"/>
      <c r="Q576" s="589"/>
      <c r="R576" s="589"/>
      <c r="S576" s="589"/>
      <c r="T576" s="593"/>
      <c r="U576" s="569"/>
    </row>
    <row r="577" spans="1:21" x14ac:dyDescent="0.25">
      <c r="A577" s="1315"/>
      <c r="B577" s="586">
        <v>8</v>
      </c>
      <c r="C577" s="206"/>
      <c r="D577" s="587"/>
      <c r="E577" s="587"/>
      <c r="F577" s="206"/>
      <c r="G577" s="588"/>
      <c r="H577" s="206"/>
      <c r="I577" s="589"/>
      <c r="J577" s="590"/>
      <c r="K577" s="591"/>
      <c r="L577" s="589"/>
      <c r="M577" s="591"/>
      <c r="N577" s="592"/>
      <c r="O577" s="592"/>
      <c r="P577" s="589"/>
      <c r="Q577" s="589"/>
      <c r="R577" s="589"/>
      <c r="S577" s="589"/>
      <c r="T577" s="593"/>
      <c r="U577" s="569"/>
    </row>
    <row r="578" spans="1:21" x14ac:dyDescent="0.25">
      <c r="A578" s="1315"/>
      <c r="B578" s="586">
        <v>9</v>
      </c>
      <c r="C578" s="206"/>
      <c r="D578" s="587"/>
      <c r="E578" s="587"/>
      <c r="F578" s="206"/>
      <c r="G578" s="588"/>
      <c r="H578" s="206"/>
      <c r="I578" s="589"/>
      <c r="J578" s="590"/>
      <c r="K578" s="591"/>
      <c r="L578" s="589"/>
      <c r="M578" s="591"/>
      <c r="N578" s="592"/>
      <c r="O578" s="592"/>
      <c r="P578" s="589"/>
      <c r="Q578" s="589"/>
      <c r="R578" s="589"/>
      <c r="S578" s="589"/>
      <c r="T578" s="593"/>
      <c r="U578" s="569"/>
    </row>
    <row r="579" spans="1:21" ht="15.75" thickBot="1" x14ac:dyDescent="0.3">
      <c r="A579" s="1316"/>
      <c r="B579" s="594">
        <v>10</v>
      </c>
      <c r="C579" s="595"/>
      <c r="D579" s="596"/>
      <c r="E579" s="596"/>
      <c r="F579" s="595"/>
      <c r="G579" s="597"/>
      <c r="H579" s="595"/>
      <c r="I579" s="598"/>
      <c r="J579" s="599"/>
      <c r="K579" s="600"/>
      <c r="L579" s="598"/>
      <c r="M579" s="600"/>
      <c r="N579" s="601"/>
      <c r="O579" s="601"/>
      <c r="P579" s="598"/>
      <c r="Q579" s="598"/>
      <c r="R579" s="598"/>
      <c r="S579" s="598"/>
      <c r="T579" s="602"/>
      <c r="U579" s="569"/>
    </row>
    <row r="580" spans="1:21" s="115" customFormat="1" ht="24.6" customHeight="1" thickBot="1" x14ac:dyDescent="0.3">
      <c r="A580" s="654"/>
      <c r="B580" s="500"/>
      <c r="C580" s="655"/>
      <c r="D580" s="656"/>
      <c r="E580" s="484" t="s">
        <v>379</v>
      </c>
      <c r="F580" s="485">
        <f>COUNTA(F570:F579)</f>
        <v>0</v>
      </c>
      <c r="G580" s="486">
        <f>COUNTA(G570:G579)</f>
        <v>0</v>
      </c>
      <c r="H580" s="655"/>
      <c r="I580" s="501"/>
      <c r="J580" s="657"/>
      <c r="K580" s="658"/>
      <c r="L580" s="1096" t="s">
        <v>655</v>
      </c>
      <c r="M580" s="1097"/>
      <c r="N580" s="659">
        <f>SUM(N570:N579)</f>
        <v>0</v>
      </c>
      <c r="O580" s="660">
        <f>SUM(O570:O579)</f>
        <v>0</v>
      </c>
      <c r="P580" s="501"/>
      <c r="R580" s="128"/>
      <c r="S580" s="132"/>
      <c r="T580" s="603"/>
      <c r="U580" s="527"/>
    </row>
    <row r="581" spans="1:21" s="115" customFormat="1" ht="24.6" customHeight="1" x14ac:dyDescent="0.25">
      <c r="A581" s="149"/>
      <c r="B581" s="128"/>
      <c r="C581" s="128"/>
      <c r="D581" s="128"/>
      <c r="F581" s="500"/>
      <c r="H581" s="524"/>
      <c r="I581" s="524"/>
      <c r="J581" s="525"/>
      <c r="K581" s="524"/>
      <c r="L581" s="1098" t="s">
        <v>656</v>
      </c>
      <c r="M581" s="1099"/>
      <c r="N581" s="661">
        <f>SUMIF(M570:M579,"&lt;=31/12/2025",N570:N579)</f>
        <v>0</v>
      </c>
      <c r="O581" s="662">
        <f>SUMIF(M570:M579,"&lt;=31/12/2025",O570:O579)</f>
        <v>0</v>
      </c>
      <c r="P581" s="128"/>
      <c r="R581" s="128"/>
      <c r="S581" s="132"/>
      <c r="T581" s="603"/>
      <c r="U581" s="527"/>
    </row>
    <row r="582" spans="1:21" s="115" customFormat="1" ht="24.6" customHeight="1" thickBot="1" x14ac:dyDescent="0.3">
      <c r="A582" s="149"/>
      <c r="B582" s="500"/>
      <c r="F582" s="500"/>
      <c r="I582" s="500"/>
      <c r="J582" s="500"/>
      <c r="L582" s="1100" t="s">
        <v>659</v>
      </c>
      <c r="M582" s="1101"/>
      <c r="N582" s="663">
        <f>SUMIF(M570:M579,"&gt;31/12/2025",N570:N579)</f>
        <v>0</v>
      </c>
      <c r="O582" s="664">
        <f>SUMIF(M570:M579,"&gt;31/12/2025",O570:O579)</f>
        <v>0</v>
      </c>
      <c r="R582" s="128"/>
      <c r="S582" s="132"/>
      <c r="T582" s="603"/>
      <c r="U582" s="527"/>
    </row>
    <row r="583" spans="1:21" ht="15.75" thickBot="1" x14ac:dyDescent="0.3">
      <c r="A583" s="604"/>
      <c r="B583" s="605"/>
      <c r="C583" s="606"/>
      <c r="D583" s="606"/>
      <c r="E583" s="606"/>
      <c r="F583" s="605"/>
      <c r="G583" s="606"/>
      <c r="H583" s="606"/>
      <c r="I583" s="605"/>
      <c r="J583" s="605"/>
      <c r="K583" s="606"/>
      <c r="L583" s="606"/>
      <c r="M583" s="606"/>
      <c r="N583" s="606"/>
      <c r="O583" s="606"/>
      <c r="P583" s="606"/>
      <c r="Q583" s="606"/>
      <c r="R583" s="606"/>
      <c r="S583" s="607"/>
      <c r="T583" s="606"/>
      <c r="U583" s="608"/>
    </row>
    <row r="584" spans="1:21" ht="15.75" thickBot="1" x14ac:dyDescent="0.3">
      <c r="A584" s="565"/>
      <c r="B584" s="535"/>
      <c r="C584" s="566"/>
      <c r="D584" s="566"/>
      <c r="E584" s="566"/>
      <c r="F584" s="535"/>
      <c r="G584" s="566"/>
      <c r="H584" s="566"/>
      <c r="I584" s="535"/>
      <c r="J584" s="535"/>
      <c r="K584" s="566"/>
      <c r="L584" s="566"/>
      <c r="M584" s="566"/>
      <c r="N584" s="566"/>
      <c r="O584" s="566"/>
      <c r="P584" s="566"/>
      <c r="Q584" s="566"/>
      <c r="R584" s="566"/>
      <c r="S584" s="566"/>
      <c r="T584" s="566"/>
      <c r="U584" s="567"/>
    </row>
    <row r="585" spans="1:21" ht="28.5" thickBot="1" x14ac:dyDescent="0.3">
      <c r="A585" s="194" t="s">
        <v>9</v>
      </c>
      <c r="B585" s="1324" t="s">
        <v>180</v>
      </c>
      <c r="C585" s="1325"/>
      <c r="E585" s="1326" t="s">
        <v>342</v>
      </c>
      <c r="F585" s="1327"/>
      <c r="G585" s="1328">
        <f>VLOOKUP(B585,'EXTRAUrbano.Piano inv. forn '!$D$116:$AB$153,3,FALSE)</f>
        <v>0</v>
      </c>
      <c r="H585" s="1329"/>
      <c r="I585" s="558"/>
      <c r="J585" s="1326" t="s">
        <v>343</v>
      </c>
      <c r="K585" s="1327"/>
      <c r="L585" s="1328">
        <f>VLOOKUP(B585,'EXTRAUrbano.Piano inv. forn '!$D$116:$AB$153,4,N587)</f>
        <v>0</v>
      </c>
      <c r="M585" s="1329"/>
      <c r="O585" s="194" t="s">
        <v>344</v>
      </c>
      <c r="P585" s="506"/>
      <c r="R585" s="568" t="s">
        <v>345</v>
      </c>
      <c r="S585" s="1317"/>
      <c r="T585" s="1318"/>
      <c r="U585" s="569"/>
    </row>
    <row r="586" spans="1:21" ht="15.75" thickBot="1" x14ac:dyDescent="0.3">
      <c r="A586" s="570"/>
      <c r="B586" s="571"/>
      <c r="C586" s="571"/>
      <c r="E586" s="572"/>
      <c r="F586" s="572"/>
      <c r="G586" s="573"/>
      <c r="H586" s="573"/>
      <c r="I586" s="558"/>
      <c r="J586" s="572"/>
      <c r="K586" s="572"/>
      <c r="L586" s="573"/>
      <c r="M586" s="573"/>
      <c r="O586" s="132"/>
      <c r="R586" s="132"/>
      <c r="S586" s="574"/>
      <c r="U586" s="575"/>
    </row>
    <row r="587" spans="1:21" ht="24" customHeight="1" thickBot="1" x14ac:dyDescent="0.3">
      <c r="A587" s="1277" t="s">
        <v>346</v>
      </c>
      <c r="B587" s="1278"/>
      <c r="C587" s="1278"/>
      <c r="D587" s="1287"/>
      <c r="E587" s="1319">
        <f>VLOOKUP(B585,'EXTRAUrbano.Piano inv. forn '!$D$116:$AB$153,17,FALSE)</f>
        <v>0</v>
      </c>
      <c r="F587" s="1320"/>
      <c r="G587" s="1320"/>
      <c r="H587" s="1321"/>
      <c r="I587" s="558"/>
      <c r="J587" s="1322" t="s">
        <v>60</v>
      </c>
      <c r="K587" s="1323"/>
      <c r="L587" s="1319">
        <f>VLOOKUP(B585,'EXTRAUrbano.Piano inv. forn '!$D$116:$AB$153,19,FALSE)</f>
        <v>0</v>
      </c>
      <c r="M587" s="1321"/>
      <c r="N587" s="576"/>
      <c r="O587" s="568" t="s">
        <v>347</v>
      </c>
      <c r="P587" s="577">
        <f>L587+E587</f>
        <v>0</v>
      </c>
      <c r="R587" s="568" t="s">
        <v>348</v>
      </c>
      <c r="S587" s="1317"/>
      <c r="T587" s="1318"/>
      <c r="U587" s="575"/>
    </row>
    <row r="588" spans="1:21" ht="15.75" thickBot="1" x14ac:dyDescent="0.3">
      <c r="A588" s="152"/>
      <c r="B588" s="153"/>
      <c r="C588" s="153"/>
      <c r="D588" s="153"/>
      <c r="E588" s="564"/>
      <c r="F588" s="564"/>
      <c r="G588" s="564"/>
      <c r="H588" s="564"/>
      <c r="I588" s="558"/>
      <c r="J588" s="572"/>
      <c r="K588" s="572"/>
      <c r="L588" s="564"/>
      <c r="M588" s="564"/>
      <c r="N588" s="576"/>
      <c r="O588" s="132"/>
      <c r="P588" s="576"/>
      <c r="R588" s="132"/>
      <c r="S588" s="571"/>
      <c r="T588" s="571"/>
      <c r="U588" s="569"/>
    </row>
    <row r="589" spans="1:21" ht="60" x14ac:dyDescent="0.25">
      <c r="A589" s="1279" t="s">
        <v>349</v>
      </c>
      <c r="B589" s="1281" t="s">
        <v>350</v>
      </c>
      <c r="C589" s="1281" t="s">
        <v>351</v>
      </c>
      <c r="D589" s="186" t="s">
        <v>352</v>
      </c>
      <c r="E589" s="187" t="s">
        <v>353</v>
      </c>
      <c r="F589" s="186" t="s">
        <v>354</v>
      </c>
      <c r="G589" s="186" t="s">
        <v>355</v>
      </c>
      <c r="H589" s="188" t="s">
        <v>312</v>
      </c>
      <c r="I589" s="188" t="s">
        <v>356</v>
      </c>
      <c r="J589" s="188" t="s">
        <v>357</v>
      </c>
      <c r="K589" s="188" t="s">
        <v>358</v>
      </c>
      <c r="L589" s="188" t="s">
        <v>359</v>
      </c>
      <c r="M589" s="188" t="s">
        <v>360</v>
      </c>
      <c r="N589" s="188" t="s">
        <v>361</v>
      </c>
      <c r="O589" s="188" t="s">
        <v>362</v>
      </c>
      <c r="P589" s="188" t="s">
        <v>363</v>
      </c>
      <c r="Q589" s="188" t="s">
        <v>364</v>
      </c>
      <c r="R589" s="188" t="s">
        <v>365</v>
      </c>
      <c r="S589" s="188" t="s">
        <v>366</v>
      </c>
      <c r="T589" s="1288" t="s">
        <v>367</v>
      </c>
      <c r="U589" s="508"/>
    </row>
    <row r="590" spans="1:21" ht="24.75" thickBot="1" x14ac:dyDescent="0.3">
      <c r="A590" s="1280"/>
      <c r="B590" s="1282"/>
      <c r="C590" s="1282"/>
      <c r="D590" s="189" t="s">
        <v>368</v>
      </c>
      <c r="E590" s="189" t="s">
        <v>381</v>
      </c>
      <c r="F590" s="189" t="s">
        <v>370</v>
      </c>
      <c r="G590" s="189" t="s">
        <v>370</v>
      </c>
      <c r="H590" s="189" t="s">
        <v>395</v>
      </c>
      <c r="I590" s="189" t="s">
        <v>401</v>
      </c>
      <c r="J590" s="189" t="s">
        <v>371</v>
      </c>
      <c r="K590" s="189" t="s">
        <v>372</v>
      </c>
      <c r="L590" s="189" t="s">
        <v>373</v>
      </c>
      <c r="M590" s="189" t="s">
        <v>372</v>
      </c>
      <c r="N590" s="189" t="s">
        <v>374</v>
      </c>
      <c r="O590" s="189" t="s">
        <v>341</v>
      </c>
      <c r="P590" s="189" t="s">
        <v>375</v>
      </c>
      <c r="Q590" s="189" t="s">
        <v>376</v>
      </c>
      <c r="R590" s="189" t="s">
        <v>377</v>
      </c>
      <c r="S590" s="189" t="s">
        <v>377</v>
      </c>
      <c r="T590" s="1289"/>
      <c r="U590" s="508"/>
    </row>
    <row r="591" spans="1:21" x14ac:dyDescent="0.25">
      <c r="A591" s="1315" t="str">
        <f>B585</f>
        <v>EXTRA-urb.d.1</v>
      </c>
      <c r="B591" s="578">
        <v>1</v>
      </c>
      <c r="C591" s="248"/>
      <c r="D591" s="579"/>
      <c r="E591" s="579"/>
      <c r="F591" s="248"/>
      <c r="G591" s="580"/>
      <c r="H591" s="135"/>
      <c r="I591" s="581"/>
      <c r="J591" s="582"/>
      <c r="K591" s="583"/>
      <c r="L591" s="581"/>
      <c r="M591" s="583"/>
      <c r="N591" s="584"/>
      <c r="O591" s="584"/>
      <c r="P591" s="581"/>
      <c r="Q591" s="581"/>
      <c r="R591" s="581"/>
      <c r="S591" s="581"/>
      <c r="T591" s="585"/>
      <c r="U591" s="569"/>
    </row>
    <row r="592" spans="1:21" x14ac:dyDescent="0.25">
      <c r="A592" s="1315"/>
      <c r="B592" s="586">
        <v>2</v>
      </c>
      <c r="C592" s="206"/>
      <c r="D592" s="587"/>
      <c r="E592" s="587"/>
      <c r="F592" s="206"/>
      <c r="G592" s="588"/>
      <c r="H592" s="206"/>
      <c r="I592" s="589"/>
      <c r="J592" s="590"/>
      <c r="K592" s="591"/>
      <c r="L592" s="589"/>
      <c r="M592" s="591"/>
      <c r="N592" s="592"/>
      <c r="O592" s="592"/>
      <c r="P592" s="589"/>
      <c r="Q592" s="589" t="s">
        <v>378</v>
      </c>
      <c r="R592" s="589"/>
      <c r="S592" s="589"/>
      <c r="T592" s="593"/>
      <c r="U592" s="569"/>
    </row>
    <row r="593" spans="1:21" x14ac:dyDescent="0.25">
      <c r="A593" s="1315"/>
      <c r="B593" s="586">
        <v>3</v>
      </c>
      <c r="C593" s="206"/>
      <c r="D593" s="587"/>
      <c r="E593" s="587"/>
      <c r="F593" s="206"/>
      <c r="G593" s="588"/>
      <c r="H593" s="206"/>
      <c r="I593" s="589"/>
      <c r="J593" s="590"/>
      <c r="K593" s="591"/>
      <c r="L593" s="589"/>
      <c r="M593" s="591"/>
      <c r="N593" s="592"/>
      <c r="O593" s="592"/>
      <c r="P593" s="589"/>
      <c r="Q593" s="589"/>
      <c r="R593" s="589"/>
      <c r="S593" s="589"/>
      <c r="T593" s="593"/>
      <c r="U593" s="569"/>
    </row>
    <row r="594" spans="1:21" x14ac:dyDescent="0.25">
      <c r="A594" s="1315"/>
      <c r="B594" s="586">
        <v>4</v>
      </c>
      <c r="C594" s="206"/>
      <c r="D594" s="587"/>
      <c r="E594" s="587"/>
      <c r="F594" s="206"/>
      <c r="G594" s="588"/>
      <c r="H594" s="206"/>
      <c r="I594" s="589"/>
      <c r="J594" s="590"/>
      <c r="K594" s="591"/>
      <c r="L594" s="589"/>
      <c r="M594" s="591"/>
      <c r="N594" s="592"/>
      <c r="O594" s="592"/>
      <c r="P594" s="589"/>
      <c r="Q594" s="589"/>
      <c r="R594" s="589"/>
      <c r="S594" s="589"/>
      <c r="T594" s="593"/>
      <c r="U594" s="569"/>
    </row>
    <row r="595" spans="1:21" x14ac:dyDescent="0.25">
      <c r="A595" s="1315"/>
      <c r="B595" s="586">
        <v>5</v>
      </c>
      <c r="C595" s="206"/>
      <c r="D595" s="587"/>
      <c r="E595" s="587"/>
      <c r="F595" s="206"/>
      <c r="G595" s="588"/>
      <c r="H595" s="206"/>
      <c r="I595" s="589"/>
      <c r="J595" s="590"/>
      <c r="K595" s="591"/>
      <c r="L595" s="589"/>
      <c r="M595" s="591"/>
      <c r="N595" s="592"/>
      <c r="O595" s="592"/>
      <c r="P595" s="589"/>
      <c r="Q595" s="589"/>
      <c r="R595" s="589"/>
      <c r="S595" s="589"/>
      <c r="T595" s="593"/>
      <c r="U595" s="569"/>
    </row>
    <row r="596" spans="1:21" x14ac:dyDescent="0.25">
      <c r="A596" s="1315"/>
      <c r="B596" s="586">
        <v>6</v>
      </c>
      <c r="C596" s="206"/>
      <c r="D596" s="587"/>
      <c r="E596" s="587"/>
      <c r="F596" s="206"/>
      <c r="G596" s="588"/>
      <c r="H596" s="206"/>
      <c r="I596" s="589"/>
      <c r="J596" s="590"/>
      <c r="K596" s="591"/>
      <c r="L596" s="589"/>
      <c r="M596" s="591"/>
      <c r="N596" s="592"/>
      <c r="O596" s="592"/>
      <c r="P596" s="589"/>
      <c r="Q596" s="589"/>
      <c r="R596" s="589"/>
      <c r="S596" s="589"/>
      <c r="T596" s="593"/>
      <c r="U596" s="569"/>
    </row>
    <row r="597" spans="1:21" x14ac:dyDescent="0.25">
      <c r="A597" s="1315"/>
      <c r="B597" s="586">
        <v>7</v>
      </c>
      <c r="C597" s="206"/>
      <c r="D597" s="587"/>
      <c r="E597" s="587"/>
      <c r="F597" s="206"/>
      <c r="G597" s="588"/>
      <c r="H597" s="206"/>
      <c r="I597" s="589"/>
      <c r="J597" s="590"/>
      <c r="K597" s="591"/>
      <c r="L597" s="589"/>
      <c r="M597" s="591"/>
      <c r="N597" s="592"/>
      <c r="O597" s="592"/>
      <c r="P597" s="589"/>
      <c r="Q597" s="589"/>
      <c r="R597" s="589"/>
      <c r="S597" s="589"/>
      <c r="T597" s="593"/>
      <c r="U597" s="569"/>
    </row>
    <row r="598" spans="1:21" x14ac:dyDescent="0.25">
      <c r="A598" s="1315"/>
      <c r="B598" s="586">
        <v>8</v>
      </c>
      <c r="C598" s="206"/>
      <c r="D598" s="587"/>
      <c r="E598" s="587"/>
      <c r="F598" s="206"/>
      <c r="G598" s="588"/>
      <c r="H598" s="206"/>
      <c r="I598" s="589"/>
      <c r="J598" s="590"/>
      <c r="K598" s="591"/>
      <c r="L598" s="589"/>
      <c r="M598" s="591"/>
      <c r="N598" s="592"/>
      <c r="O598" s="592"/>
      <c r="P598" s="589"/>
      <c r="Q598" s="589"/>
      <c r="R598" s="589"/>
      <c r="S598" s="589"/>
      <c r="T598" s="593"/>
      <c r="U598" s="569"/>
    </row>
    <row r="599" spans="1:21" x14ac:dyDescent="0.25">
      <c r="A599" s="1315"/>
      <c r="B599" s="586">
        <v>9</v>
      </c>
      <c r="C599" s="206"/>
      <c r="D599" s="587"/>
      <c r="E599" s="587"/>
      <c r="F599" s="206"/>
      <c r="G599" s="588"/>
      <c r="H599" s="206"/>
      <c r="I599" s="589"/>
      <c r="J599" s="590"/>
      <c r="K599" s="591"/>
      <c r="L599" s="589"/>
      <c r="M599" s="591"/>
      <c r="N599" s="592"/>
      <c r="O599" s="592"/>
      <c r="P599" s="589"/>
      <c r="Q599" s="589"/>
      <c r="R599" s="589"/>
      <c r="S599" s="589"/>
      <c r="T599" s="593"/>
      <c r="U599" s="569"/>
    </row>
    <row r="600" spans="1:21" ht="15.75" thickBot="1" x14ac:dyDescent="0.3">
      <c r="A600" s="1316"/>
      <c r="B600" s="594">
        <v>10</v>
      </c>
      <c r="C600" s="595"/>
      <c r="D600" s="596"/>
      <c r="E600" s="596"/>
      <c r="F600" s="595"/>
      <c r="G600" s="597"/>
      <c r="H600" s="595"/>
      <c r="I600" s="598"/>
      <c r="J600" s="599"/>
      <c r="K600" s="600"/>
      <c r="L600" s="598"/>
      <c r="M600" s="600"/>
      <c r="N600" s="601"/>
      <c r="O600" s="601"/>
      <c r="P600" s="598"/>
      <c r="Q600" s="598"/>
      <c r="R600" s="598"/>
      <c r="S600" s="598"/>
      <c r="T600" s="602"/>
      <c r="U600" s="569"/>
    </row>
    <row r="601" spans="1:21" s="115" customFormat="1" ht="24.6" customHeight="1" thickBot="1" x14ac:dyDescent="0.3">
      <c r="A601" s="654"/>
      <c r="B601" s="500"/>
      <c r="C601" s="655"/>
      <c r="D601" s="656"/>
      <c r="E601" s="484" t="s">
        <v>379</v>
      </c>
      <c r="F601" s="485">
        <f>COUNTA(F591:F600)</f>
        <v>0</v>
      </c>
      <c r="G601" s="486">
        <f>COUNTA(G591:G600)</f>
        <v>0</v>
      </c>
      <c r="H601" s="655"/>
      <c r="I601" s="501"/>
      <c r="J601" s="657"/>
      <c r="K601" s="658"/>
      <c r="L601" s="1096" t="s">
        <v>655</v>
      </c>
      <c r="M601" s="1097"/>
      <c r="N601" s="659">
        <f>SUM(N591:N600)</f>
        <v>0</v>
      </c>
      <c r="O601" s="660">
        <f>SUM(O591:O600)</f>
        <v>0</v>
      </c>
      <c r="P601" s="501"/>
      <c r="R601" s="128"/>
      <c r="S601" s="132"/>
      <c r="T601" s="603"/>
      <c r="U601" s="527"/>
    </row>
    <row r="602" spans="1:21" s="115" customFormat="1" ht="24.6" customHeight="1" x14ac:dyDescent="0.25">
      <c r="A602" s="149"/>
      <c r="B602" s="128"/>
      <c r="C602" s="128"/>
      <c r="D602" s="128"/>
      <c r="F602" s="500"/>
      <c r="H602" s="524"/>
      <c r="I602" s="524"/>
      <c r="J602" s="525"/>
      <c r="K602" s="524"/>
      <c r="L602" s="1098" t="s">
        <v>656</v>
      </c>
      <c r="M602" s="1099"/>
      <c r="N602" s="661">
        <f>SUMIF(M591:M600,"&lt;=31/12/2025",N591:N600)</f>
        <v>0</v>
      </c>
      <c r="O602" s="662">
        <f>SUMIF(M591:M600,"&lt;=31/12/2025",O591:O600)</f>
        <v>0</v>
      </c>
      <c r="P602" s="128"/>
      <c r="R602" s="128"/>
      <c r="S602" s="132"/>
      <c r="T602" s="603"/>
      <c r="U602" s="527"/>
    </row>
    <row r="603" spans="1:21" s="115" customFormat="1" ht="24.6" customHeight="1" thickBot="1" x14ac:dyDescent="0.3">
      <c r="A603" s="149"/>
      <c r="B603" s="500"/>
      <c r="F603" s="500"/>
      <c r="I603" s="500"/>
      <c r="J603" s="500"/>
      <c r="L603" s="1100" t="s">
        <v>659</v>
      </c>
      <c r="M603" s="1101"/>
      <c r="N603" s="663">
        <f>SUMIF(M591:M600,"&gt;31/12/2025",N591:N600)</f>
        <v>0</v>
      </c>
      <c r="O603" s="664">
        <f>SUMIF(M591:M600,"&gt;31/12/2025",O591:O600)</f>
        <v>0</v>
      </c>
      <c r="R603" s="128"/>
      <c r="S603" s="132"/>
      <c r="T603" s="603"/>
      <c r="U603" s="527"/>
    </row>
    <row r="604" spans="1:21" ht="15.75" thickBot="1" x14ac:dyDescent="0.3">
      <c r="A604" s="604"/>
      <c r="B604" s="605"/>
      <c r="C604" s="606"/>
      <c r="D604" s="606"/>
      <c r="E604" s="606"/>
      <c r="F604" s="605"/>
      <c r="G604" s="606"/>
      <c r="H604" s="606"/>
      <c r="I604" s="605"/>
      <c r="J604" s="605"/>
      <c r="K604" s="606"/>
      <c r="L604" s="606"/>
      <c r="M604" s="606"/>
      <c r="N604" s="606"/>
      <c r="O604" s="606"/>
      <c r="P604" s="606"/>
      <c r="Q604" s="606"/>
      <c r="R604" s="606"/>
      <c r="S604" s="607"/>
      <c r="T604" s="606"/>
      <c r="U604" s="608"/>
    </row>
    <row r="605" spans="1:21" ht="15.75" thickBot="1" x14ac:dyDescent="0.3">
      <c r="A605" s="565"/>
      <c r="B605" s="535"/>
      <c r="C605" s="566"/>
      <c r="D605" s="566"/>
      <c r="E605" s="566"/>
      <c r="F605" s="535"/>
      <c r="G605" s="566"/>
      <c r="H605" s="566"/>
      <c r="I605" s="535"/>
      <c r="J605" s="535"/>
      <c r="K605" s="566"/>
      <c r="L605" s="566"/>
      <c r="M605" s="566"/>
      <c r="N605" s="566"/>
      <c r="O605" s="566"/>
      <c r="P605" s="566"/>
      <c r="Q605" s="566"/>
      <c r="R605" s="566"/>
      <c r="S605" s="566"/>
      <c r="T605" s="566"/>
      <c r="U605" s="567"/>
    </row>
    <row r="606" spans="1:21" ht="28.5" thickBot="1" x14ac:dyDescent="0.3">
      <c r="A606" s="194" t="s">
        <v>9</v>
      </c>
      <c r="B606" s="1324" t="s">
        <v>180</v>
      </c>
      <c r="C606" s="1325"/>
      <c r="E606" s="1326" t="s">
        <v>342</v>
      </c>
      <c r="F606" s="1327"/>
      <c r="G606" s="1328">
        <f>VLOOKUP(B606,'EXTRAUrbano.Piano inv. forn '!$D$116:$AB$153,3,FALSE)</f>
        <v>0</v>
      </c>
      <c r="H606" s="1329"/>
      <c r="I606" s="558"/>
      <c r="J606" s="1326" t="s">
        <v>343</v>
      </c>
      <c r="K606" s="1327"/>
      <c r="L606" s="1328">
        <f>VLOOKUP(B606,'EXTRAUrbano.Piano inv. forn '!$D$116:$AB$153,4,N608)</f>
        <v>0</v>
      </c>
      <c r="M606" s="1329"/>
      <c r="O606" s="194" t="s">
        <v>344</v>
      </c>
      <c r="P606" s="506"/>
      <c r="R606" s="568" t="s">
        <v>345</v>
      </c>
      <c r="S606" s="1317"/>
      <c r="T606" s="1318"/>
      <c r="U606" s="569"/>
    </row>
    <row r="607" spans="1:21" ht="15.75" thickBot="1" x14ac:dyDescent="0.3">
      <c r="A607" s="570"/>
      <c r="B607" s="571"/>
      <c r="C607" s="571"/>
      <c r="E607" s="572"/>
      <c r="F607" s="572"/>
      <c r="G607" s="573"/>
      <c r="H607" s="573"/>
      <c r="I607" s="558"/>
      <c r="J607" s="572"/>
      <c r="K607" s="572"/>
      <c r="L607" s="573"/>
      <c r="M607" s="573"/>
      <c r="O607" s="132"/>
      <c r="R607" s="132"/>
      <c r="S607" s="574"/>
      <c r="U607" s="575"/>
    </row>
    <row r="608" spans="1:21" ht="24" customHeight="1" thickBot="1" x14ac:dyDescent="0.3">
      <c r="A608" s="1277" t="s">
        <v>346</v>
      </c>
      <c r="B608" s="1278"/>
      <c r="C608" s="1278"/>
      <c r="D608" s="1287"/>
      <c r="E608" s="1319">
        <f>VLOOKUP(B606,'EXTRAUrbano.Piano inv. forn '!$D$116:$AB$153,17,FALSE)</f>
        <v>0</v>
      </c>
      <c r="F608" s="1320"/>
      <c r="G608" s="1320"/>
      <c r="H608" s="1321"/>
      <c r="I608" s="558"/>
      <c r="J608" s="1322" t="s">
        <v>60</v>
      </c>
      <c r="K608" s="1323"/>
      <c r="L608" s="1319">
        <f>VLOOKUP(B606,'EXTRAUrbano.Piano inv. forn '!$D$116:$AB$153,19,FALSE)</f>
        <v>0</v>
      </c>
      <c r="M608" s="1321"/>
      <c r="N608" s="576"/>
      <c r="O608" s="568" t="s">
        <v>347</v>
      </c>
      <c r="P608" s="577">
        <f>L608+E608</f>
        <v>0</v>
      </c>
      <c r="R608" s="568" t="s">
        <v>348</v>
      </c>
      <c r="S608" s="1317"/>
      <c r="T608" s="1318"/>
      <c r="U608" s="575"/>
    </row>
    <row r="609" spans="1:21" ht="15.75" thickBot="1" x14ac:dyDescent="0.3">
      <c r="A609" s="152"/>
      <c r="B609" s="153"/>
      <c r="C609" s="153"/>
      <c r="D609" s="153"/>
      <c r="E609" s="564"/>
      <c r="F609" s="564"/>
      <c r="G609" s="564"/>
      <c r="H609" s="564"/>
      <c r="I609" s="558"/>
      <c r="J609" s="572"/>
      <c r="K609" s="572"/>
      <c r="L609" s="564"/>
      <c r="M609" s="564"/>
      <c r="N609" s="576"/>
      <c r="O609" s="132"/>
      <c r="P609" s="576"/>
      <c r="R609" s="132"/>
      <c r="S609" s="571"/>
      <c r="T609" s="571"/>
      <c r="U609" s="569"/>
    </row>
    <row r="610" spans="1:21" ht="60" x14ac:dyDescent="0.25">
      <c r="A610" s="1279" t="s">
        <v>349</v>
      </c>
      <c r="B610" s="1281" t="s">
        <v>350</v>
      </c>
      <c r="C610" s="1281" t="s">
        <v>351</v>
      </c>
      <c r="D610" s="186" t="s">
        <v>352</v>
      </c>
      <c r="E610" s="187" t="s">
        <v>353</v>
      </c>
      <c r="F610" s="186" t="s">
        <v>354</v>
      </c>
      <c r="G610" s="186" t="s">
        <v>355</v>
      </c>
      <c r="H610" s="188" t="s">
        <v>312</v>
      </c>
      <c r="I610" s="188" t="s">
        <v>356</v>
      </c>
      <c r="J610" s="188" t="s">
        <v>357</v>
      </c>
      <c r="K610" s="188" t="s">
        <v>358</v>
      </c>
      <c r="L610" s="188" t="s">
        <v>359</v>
      </c>
      <c r="M610" s="188" t="s">
        <v>360</v>
      </c>
      <c r="N610" s="188" t="s">
        <v>361</v>
      </c>
      <c r="O610" s="188" t="s">
        <v>362</v>
      </c>
      <c r="P610" s="188" t="s">
        <v>363</v>
      </c>
      <c r="Q610" s="188" t="s">
        <v>364</v>
      </c>
      <c r="R610" s="188" t="s">
        <v>365</v>
      </c>
      <c r="S610" s="188" t="s">
        <v>366</v>
      </c>
      <c r="T610" s="1288" t="s">
        <v>367</v>
      </c>
      <c r="U610" s="508"/>
    </row>
    <row r="611" spans="1:21" ht="24.75" thickBot="1" x14ac:dyDescent="0.3">
      <c r="A611" s="1280"/>
      <c r="B611" s="1282"/>
      <c r="C611" s="1282"/>
      <c r="D611" s="189" t="s">
        <v>368</v>
      </c>
      <c r="E611" s="189" t="s">
        <v>381</v>
      </c>
      <c r="F611" s="189" t="s">
        <v>370</v>
      </c>
      <c r="G611" s="189" t="s">
        <v>370</v>
      </c>
      <c r="H611" s="189" t="s">
        <v>395</v>
      </c>
      <c r="I611" s="189" t="s">
        <v>401</v>
      </c>
      <c r="J611" s="189" t="s">
        <v>371</v>
      </c>
      <c r="K611" s="189" t="s">
        <v>372</v>
      </c>
      <c r="L611" s="189" t="s">
        <v>373</v>
      </c>
      <c r="M611" s="189" t="s">
        <v>372</v>
      </c>
      <c r="N611" s="189" t="s">
        <v>374</v>
      </c>
      <c r="O611" s="189" t="s">
        <v>341</v>
      </c>
      <c r="P611" s="189" t="s">
        <v>375</v>
      </c>
      <c r="Q611" s="189" t="s">
        <v>376</v>
      </c>
      <c r="R611" s="189" t="s">
        <v>377</v>
      </c>
      <c r="S611" s="189" t="s">
        <v>377</v>
      </c>
      <c r="T611" s="1289"/>
      <c r="U611" s="508"/>
    </row>
    <row r="612" spans="1:21" x14ac:dyDescent="0.25">
      <c r="A612" s="1315" t="str">
        <f>B606</f>
        <v>EXTRA-urb.d.1</v>
      </c>
      <c r="B612" s="578">
        <v>1</v>
      </c>
      <c r="C612" s="248"/>
      <c r="D612" s="579"/>
      <c r="E612" s="579"/>
      <c r="F612" s="248"/>
      <c r="G612" s="580"/>
      <c r="H612" s="135"/>
      <c r="I612" s="581"/>
      <c r="J612" s="582"/>
      <c r="K612" s="583"/>
      <c r="L612" s="581"/>
      <c r="M612" s="583"/>
      <c r="N612" s="584"/>
      <c r="O612" s="584"/>
      <c r="P612" s="581"/>
      <c r="Q612" s="581"/>
      <c r="R612" s="581"/>
      <c r="S612" s="581"/>
      <c r="T612" s="585"/>
      <c r="U612" s="569"/>
    </row>
    <row r="613" spans="1:21" x14ac:dyDescent="0.25">
      <c r="A613" s="1315"/>
      <c r="B613" s="586">
        <v>2</v>
      </c>
      <c r="C613" s="206"/>
      <c r="D613" s="587"/>
      <c r="E613" s="587"/>
      <c r="F613" s="206"/>
      <c r="G613" s="588"/>
      <c r="H613" s="206"/>
      <c r="I613" s="589"/>
      <c r="J613" s="590"/>
      <c r="K613" s="591"/>
      <c r="L613" s="589"/>
      <c r="M613" s="591"/>
      <c r="N613" s="592"/>
      <c r="O613" s="592"/>
      <c r="P613" s="589"/>
      <c r="Q613" s="589" t="s">
        <v>378</v>
      </c>
      <c r="R613" s="589"/>
      <c r="S613" s="589"/>
      <c r="T613" s="593"/>
      <c r="U613" s="569"/>
    </row>
    <row r="614" spans="1:21" x14ac:dyDescent="0.25">
      <c r="A614" s="1315"/>
      <c r="B614" s="586">
        <v>3</v>
      </c>
      <c r="C614" s="206"/>
      <c r="D614" s="587"/>
      <c r="E614" s="587"/>
      <c r="F614" s="206"/>
      <c r="G614" s="588"/>
      <c r="H614" s="206"/>
      <c r="I614" s="589"/>
      <c r="J614" s="590"/>
      <c r="K614" s="591"/>
      <c r="L614" s="589"/>
      <c r="M614" s="591"/>
      <c r="N614" s="592"/>
      <c r="O614" s="592"/>
      <c r="P614" s="589"/>
      <c r="Q614" s="589"/>
      <c r="R614" s="589"/>
      <c r="S614" s="589"/>
      <c r="T614" s="593"/>
      <c r="U614" s="569"/>
    </row>
    <row r="615" spans="1:21" x14ac:dyDescent="0.25">
      <c r="A615" s="1315"/>
      <c r="B615" s="586">
        <v>4</v>
      </c>
      <c r="C615" s="206"/>
      <c r="D615" s="587"/>
      <c r="E615" s="587"/>
      <c r="F615" s="206"/>
      <c r="G615" s="588"/>
      <c r="H615" s="206"/>
      <c r="I615" s="589"/>
      <c r="J615" s="590"/>
      <c r="K615" s="591"/>
      <c r="L615" s="589"/>
      <c r="M615" s="591"/>
      <c r="N615" s="592"/>
      <c r="O615" s="592"/>
      <c r="P615" s="589"/>
      <c r="Q615" s="589"/>
      <c r="R615" s="589"/>
      <c r="S615" s="589"/>
      <c r="T615" s="593"/>
      <c r="U615" s="569"/>
    </row>
    <row r="616" spans="1:21" x14ac:dyDescent="0.25">
      <c r="A616" s="1315"/>
      <c r="B616" s="586">
        <v>5</v>
      </c>
      <c r="C616" s="206"/>
      <c r="D616" s="587"/>
      <c r="E616" s="587"/>
      <c r="F616" s="206"/>
      <c r="G616" s="588"/>
      <c r="H616" s="206"/>
      <c r="I616" s="589"/>
      <c r="J616" s="590"/>
      <c r="K616" s="591"/>
      <c r="L616" s="589"/>
      <c r="M616" s="591"/>
      <c r="N616" s="592"/>
      <c r="O616" s="592"/>
      <c r="P616" s="589"/>
      <c r="Q616" s="589"/>
      <c r="R616" s="589"/>
      <c r="S616" s="589"/>
      <c r="T616" s="593"/>
      <c r="U616" s="569"/>
    </row>
    <row r="617" spans="1:21" x14ac:dyDescent="0.25">
      <c r="A617" s="1315"/>
      <c r="B617" s="586">
        <v>6</v>
      </c>
      <c r="C617" s="206"/>
      <c r="D617" s="587"/>
      <c r="E617" s="587"/>
      <c r="F617" s="206"/>
      <c r="G617" s="588"/>
      <c r="H617" s="206"/>
      <c r="I617" s="589"/>
      <c r="J617" s="590"/>
      <c r="K617" s="591"/>
      <c r="L617" s="589"/>
      <c r="M617" s="591"/>
      <c r="N617" s="592"/>
      <c r="O617" s="592"/>
      <c r="P617" s="589"/>
      <c r="Q617" s="589"/>
      <c r="R617" s="589"/>
      <c r="S617" s="589"/>
      <c r="T617" s="593"/>
      <c r="U617" s="569"/>
    </row>
    <row r="618" spans="1:21" x14ac:dyDescent="0.25">
      <c r="A618" s="1315"/>
      <c r="B618" s="586">
        <v>7</v>
      </c>
      <c r="C618" s="206"/>
      <c r="D618" s="587"/>
      <c r="E618" s="587"/>
      <c r="F618" s="206"/>
      <c r="G618" s="588"/>
      <c r="H618" s="206"/>
      <c r="I618" s="589"/>
      <c r="J618" s="590"/>
      <c r="K618" s="591"/>
      <c r="L618" s="589"/>
      <c r="M618" s="591"/>
      <c r="N618" s="592"/>
      <c r="O618" s="592"/>
      <c r="P618" s="589"/>
      <c r="Q618" s="589"/>
      <c r="R618" s="589"/>
      <c r="S618" s="589"/>
      <c r="T618" s="593"/>
      <c r="U618" s="569"/>
    </row>
    <row r="619" spans="1:21" x14ac:dyDescent="0.25">
      <c r="A619" s="1315"/>
      <c r="B619" s="586">
        <v>8</v>
      </c>
      <c r="C619" s="206"/>
      <c r="D619" s="587"/>
      <c r="E619" s="587"/>
      <c r="F619" s="206"/>
      <c r="G619" s="588"/>
      <c r="H619" s="206"/>
      <c r="I619" s="589"/>
      <c r="J619" s="590"/>
      <c r="K619" s="591"/>
      <c r="L619" s="589"/>
      <c r="M619" s="591"/>
      <c r="N619" s="592"/>
      <c r="O619" s="592"/>
      <c r="P619" s="589"/>
      <c r="Q619" s="589"/>
      <c r="R619" s="589"/>
      <c r="S619" s="589"/>
      <c r="T619" s="593"/>
      <c r="U619" s="569"/>
    </row>
    <row r="620" spans="1:21" x14ac:dyDescent="0.25">
      <c r="A620" s="1315"/>
      <c r="B620" s="586">
        <v>9</v>
      </c>
      <c r="C620" s="206"/>
      <c r="D620" s="587"/>
      <c r="E620" s="587"/>
      <c r="F620" s="206"/>
      <c r="G620" s="588"/>
      <c r="H620" s="206"/>
      <c r="I620" s="589"/>
      <c r="J620" s="590"/>
      <c r="K620" s="591"/>
      <c r="L620" s="589"/>
      <c r="M620" s="591"/>
      <c r="N620" s="592"/>
      <c r="O620" s="592"/>
      <c r="P620" s="589"/>
      <c r="Q620" s="589"/>
      <c r="R620" s="589"/>
      <c r="S620" s="589"/>
      <c r="T620" s="593"/>
      <c r="U620" s="569"/>
    </row>
    <row r="621" spans="1:21" ht="15.75" thickBot="1" x14ac:dyDescent="0.3">
      <c r="A621" s="1316"/>
      <c r="B621" s="594">
        <v>10</v>
      </c>
      <c r="C621" s="595"/>
      <c r="D621" s="596"/>
      <c r="E621" s="596"/>
      <c r="F621" s="595"/>
      <c r="G621" s="597"/>
      <c r="H621" s="595"/>
      <c r="I621" s="598"/>
      <c r="J621" s="599"/>
      <c r="K621" s="600"/>
      <c r="L621" s="598"/>
      <c r="M621" s="600"/>
      <c r="N621" s="601"/>
      <c r="O621" s="601"/>
      <c r="P621" s="598"/>
      <c r="Q621" s="598"/>
      <c r="R621" s="598"/>
      <c r="S621" s="598"/>
      <c r="T621" s="602"/>
      <c r="U621" s="569"/>
    </row>
    <row r="622" spans="1:21" s="115" customFormat="1" ht="24.6" customHeight="1" thickBot="1" x14ac:dyDescent="0.3">
      <c r="A622" s="654"/>
      <c r="B622" s="500"/>
      <c r="C622" s="655"/>
      <c r="D622" s="656"/>
      <c r="E622" s="484" t="s">
        <v>379</v>
      </c>
      <c r="F622" s="485">
        <f>COUNTA(F612:F621)</f>
        <v>0</v>
      </c>
      <c r="G622" s="486">
        <f>COUNTA(G612:G621)</f>
        <v>0</v>
      </c>
      <c r="H622" s="655"/>
      <c r="I622" s="501"/>
      <c r="J622" s="657"/>
      <c r="K622" s="658"/>
      <c r="L622" s="1096" t="s">
        <v>655</v>
      </c>
      <c r="M622" s="1097"/>
      <c r="N622" s="659">
        <f>SUM(N612:N621)</f>
        <v>0</v>
      </c>
      <c r="O622" s="660">
        <f>SUM(O612:O621)</f>
        <v>0</v>
      </c>
      <c r="P622" s="501"/>
      <c r="R622" s="128"/>
      <c r="S622" s="132"/>
      <c r="T622" s="603"/>
      <c r="U622" s="527"/>
    </row>
    <row r="623" spans="1:21" s="115" customFormat="1" ht="24.6" customHeight="1" x14ac:dyDescent="0.25">
      <c r="A623" s="149"/>
      <c r="B623" s="128"/>
      <c r="C623" s="128"/>
      <c r="D623" s="128"/>
      <c r="F623" s="500"/>
      <c r="H623" s="524"/>
      <c r="I623" s="524"/>
      <c r="J623" s="525"/>
      <c r="K623" s="524"/>
      <c r="L623" s="1098" t="s">
        <v>656</v>
      </c>
      <c r="M623" s="1099"/>
      <c r="N623" s="661">
        <f>SUMIF(M612:M621,"&lt;=31/12/2025",N612:N621)</f>
        <v>0</v>
      </c>
      <c r="O623" s="662">
        <f>SUMIF(M612:M621,"&lt;=31/12/2025",O612:O621)</f>
        <v>0</v>
      </c>
      <c r="P623" s="128"/>
      <c r="R623" s="128"/>
      <c r="S623" s="132"/>
      <c r="T623" s="603"/>
      <c r="U623" s="527"/>
    </row>
    <row r="624" spans="1:21" s="115" customFormat="1" ht="24.6" customHeight="1" thickBot="1" x14ac:dyDescent="0.3">
      <c r="A624" s="149"/>
      <c r="B624" s="500"/>
      <c r="F624" s="500"/>
      <c r="I624" s="500"/>
      <c r="J624" s="500"/>
      <c r="L624" s="1100" t="s">
        <v>659</v>
      </c>
      <c r="M624" s="1101"/>
      <c r="N624" s="663">
        <f>SUMIF(M612:M621,"&gt;31/12/2025",N612:N621)</f>
        <v>0</v>
      </c>
      <c r="O624" s="664">
        <f>SUMIF(M612:M621,"&gt;31/12/2025",O612:O621)</f>
        <v>0</v>
      </c>
      <c r="R624" s="128"/>
      <c r="S624" s="132"/>
      <c r="T624" s="603"/>
      <c r="U624" s="527"/>
    </row>
    <row r="625" spans="1:21" ht="15.75" thickBot="1" x14ac:dyDescent="0.3">
      <c r="A625" s="604"/>
      <c r="B625" s="605"/>
      <c r="C625" s="606"/>
      <c r="D625" s="606"/>
      <c r="E625" s="606"/>
      <c r="F625" s="605"/>
      <c r="G625" s="606"/>
      <c r="H625" s="606"/>
      <c r="I625" s="605"/>
      <c r="J625" s="605"/>
      <c r="K625" s="606"/>
      <c r="L625" s="606"/>
      <c r="M625" s="606"/>
      <c r="N625" s="606"/>
      <c r="O625" s="606"/>
      <c r="P625" s="606"/>
      <c r="Q625" s="606"/>
      <c r="R625" s="606"/>
      <c r="S625" s="607"/>
      <c r="T625" s="606"/>
      <c r="U625" s="608"/>
    </row>
    <row r="626" spans="1:21" ht="15.75" thickBot="1" x14ac:dyDescent="0.3">
      <c r="A626" s="565"/>
      <c r="B626" s="535"/>
      <c r="C626" s="566"/>
      <c r="D626" s="566"/>
      <c r="E626" s="566"/>
      <c r="F626" s="535"/>
      <c r="G626" s="566"/>
      <c r="H626" s="566"/>
      <c r="I626" s="535"/>
      <c r="J626" s="535"/>
      <c r="K626" s="566"/>
      <c r="L626" s="566"/>
      <c r="M626" s="566"/>
      <c r="N626" s="566"/>
      <c r="O626" s="566"/>
      <c r="P626" s="566"/>
      <c r="Q626" s="566"/>
      <c r="R626" s="566"/>
      <c r="S626" s="566"/>
      <c r="T626" s="566"/>
      <c r="U626" s="567"/>
    </row>
    <row r="627" spans="1:21" ht="28.5" thickBot="1" x14ac:dyDescent="0.3">
      <c r="A627" s="194" t="s">
        <v>9</v>
      </c>
      <c r="B627" s="1324" t="s">
        <v>180</v>
      </c>
      <c r="C627" s="1325"/>
      <c r="E627" s="1326" t="s">
        <v>342</v>
      </c>
      <c r="F627" s="1327"/>
      <c r="G627" s="1328">
        <f>VLOOKUP(B627,'EXTRAUrbano.Piano inv. forn '!$D$116:$AB$153,3,FALSE)</f>
        <v>0</v>
      </c>
      <c r="H627" s="1329"/>
      <c r="I627" s="558"/>
      <c r="J627" s="1326" t="s">
        <v>343</v>
      </c>
      <c r="K627" s="1327"/>
      <c r="L627" s="1328">
        <f>VLOOKUP(B627,'EXTRAUrbano.Piano inv. forn '!$D$116:$AB$153,4,N629)</f>
        <v>0</v>
      </c>
      <c r="M627" s="1329"/>
      <c r="O627" s="194" t="s">
        <v>344</v>
      </c>
      <c r="P627" s="506"/>
      <c r="R627" s="568" t="s">
        <v>345</v>
      </c>
      <c r="S627" s="1317"/>
      <c r="T627" s="1318"/>
      <c r="U627" s="569"/>
    </row>
    <row r="628" spans="1:21" ht="15.75" thickBot="1" x14ac:dyDescent="0.3">
      <c r="A628" s="570"/>
      <c r="B628" s="571"/>
      <c r="C628" s="571"/>
      <c r="E628" s="572"/>
      <c r="F628" s="572"/>
      <c r="G628" s="573"/>
      <c r="H628" s="573"/>
      <c r="I628" s="558"/>
      <c r="J628" s="572"/>
      <c r="K628" s="572"/>
      <c r="L628" s="573"/>
      <c r="M628" s="573"/>
      <c r="O628" s="132"/>
      <c r="R628" s="132"/>
      <c r="S628" s="574"/>
      <c r="U628" s="575"/>
    </row>
    <row r="629" spans="1:21" ht="24" customHeight="1" thickBot="1" x14ac:dyDescent="0.3">
      <c r="A629" s="1277" t="s">
        <v>346</v>
      </c>
      <c r="B629" s="1278"/>
      <c r="C629" s="1278"/>
      <c r="D629" s="1287"/>
      <c r="E629" s="1319">
        <f>VLOOKUP(B627,'EXTRAUrbano.Piano inv. forn '!$D$116:$AB$153,17,FALSE)</f>
        <v>0</v>
      </c>
      <c r="F629" s="1320"/>
      <c r="G629" s="1320"/>
      <c r="H629" s="1321"/>
      <c r="I629" s="558"/>
      <c r="J629" s="1322" t="s">
        <v>60</v>
      </c>
      <c r="K629" s="1323"/>
      <c r="L629" s="1319">
        <f>VLOOKUP(B627,'EXTRAUrbano.Piano inv. forn '!$D$116:$AB$153,19,FALSE)</f>
        <v>0</v>
      </c>
      <c r="M629" s="1321"/>
      <c r="N629" s="576"/>
      <c r="O629" s="568" t="s">
        <v>347</v>
      </c>
      <c r="P629" s="577">
        <f>L629+E629</f>
        <v>0</v>
      </c>
      <c r="R629" s="568" t="s">
        <v>348</v>
      </c>
      <c r="S629" s="1317"/>
      <c r="T629" s="1318"/>
      <c r="U629" s="575"/>
    </row>
    <row r="630" spans="1:21" ht="15.75" thickBot="1" x14ac:dyDescent="0.3">
      <c r="A630" s="152"/>
      <c r="B630" s="153"/>
      <c r="C630" s="153"/>
      <c r="D630" s="153"/>
      <c r="E630" s="564"/>
      <c r="F630" s="564"/>
      <c r="G630" s="564"/>
      <c r="H630" s="564"/>
      <c r="I630" s="558"/>
      <c r="J630" s="572"/>
      <c r="K630" s="572"/>
      <c r="L630" s="564"/>
      <c r="M630" s="564"/>
      <c r="N630" s="576"/>
      <c r="O630" s="132"/>
      <c r="P630" s="576"/>
      <c r="R630" s="132"/>
      <c r="S630" s="571"/>
      <c r="T630" s="571"/>
      <c r="U630" s="569"/>
    </row>
    <row r="631" spans="1:21" ht="60" x14ac:dyDescent="0.25">
      <c r="A631" s="1279" t="s">
        <v>349</v>
      </c>
      <c r="B631" s="1281" t="s">
        <v>350</v>
      </c>
      <c r="C631" s="1281" t="s">
        <v>351</v>
      </c>
      <c r="D631" s="186" t="s">
        <v>352</v>
      </c>
      <c r="E631" s="187" t="s">
        <v>353</v>
      </c>
      <c r="F631" s="186" t="s">
        <v>354</v>
      </c>
      <c r="G631" s="186" t="s">
        <v>355</v>
      </c>
      <c r="H631" s="188" t="s">
        <v>312</v>
      </c>
      <c r="I631" s="188" t="s">
        <v>356</v>
      </c>
      <c r="J631" s="188" t="s">
        <v>357</v>
      </c>
      <c r="K631" s="188" t="s">
        <v>358</v>
      </c>
      <c r="L631" s="188" t="s">
        <v>359</v>
      </c>
      <c r="M631" s="188" t="s">
        <v>360</v>
      </c>
      <c r="N631" s="188" t="s">
        <v>361</v>
      </c>
      <c r="O631" s="188" t="s">
        <v>362</v>
      </c>
      <c r="P631" s="188" t="s">
        <v>363</v>
      </c>
      <c r="Q631" s="188" t="s">
        <v>364</v>
      </c>
      <c r="R631" s="188" t="s">
        <v>365</v>
      </c>
      <c r="S631" s="188" t="s">
        <v>366</v>
      </c>
      <c r="T631" s="1288" t="s">
        <v>367</v>
      </c>
      <c r="U631" s="508"/>
    </row>
    <row r="632" spans="1:21" ht="24.75" thickBot="1" x14ac:dyDescent="0.3">
      <c r="A632" s="1280"/>
      <c r="B632" s="1282"/>
      <c r="C632" s="1282"/>
      <c r="D632" s="189" t="s">
        <v>368</v>
      </c>
      <c r="E632" s="189" t="s">
        <v>381</v>
      </c>
      <c r="F632" s="189" t="s">
        <v>370</v>
      </c>
      <c r="G632" s="189" t="s">
        <v>370</v>
      </c>
      <c r="H632" s="189" t="s">
        <v>395</v>
      </c>
      <c r="I632" s="189" t="s">
        <v>401</v>
      </c>
      <c r="J632" s="189" t="s">
        <v>371</v>
      </c>
      <c r="K632" s="189" t="s">
        <v>372</v>
      </c>
      <c r="L632" s="189" t="s">
        <v>373</v>
      </c>
      <c r="M632" s="189" t="s">
        <v>372</v>
      </c>
      <c r="N632" s="189" t="s">
        <v>374</v>
      </c>
      <c r="O632" s="189" t="s">
        <v>341</v>
      </c>
      <c r="P632" s="189" t="s">
        <v>375</v>
      </c>
      <c r="Q632" s="189" t="s">
        <v>376</v>
      </c>
      <c r="R632" s="189" t="s">
        <v>377</v>
      </c>
      <c r="S632" s="189" t="s">
        <v>377</v>
      </c>
      <c r="T632" s="1289"/>
      <c r="U632" s="508"/>
    </row>
    <row r="633" spans="1:21" x14ac:dyDescent="0.25">
      <c r="A633" s="1315" t="str">
        <f>B627</f>
        <v>EXTRA-urb.d.1</v>
      </c>
      <c r="B633" s="578">
        <v>1</v>
      </c>
      <c r="C633" s="248"/>
      <c r="D633" s="579"/>
      <c r="E633" s="579"/>
      <c r="F633" s="248"/>
      <c r="G633" s="580"/>
      <c r="H633" s="135"/>
      <c r="I633" s="581"/>
      <c r="J633" s="582"/>
      <c r="K633" s="583"/>
      <c r="L633" s="581"/>
      <c r="M633" s="583"/>
      <c r="N633" s="584"/>
      <c r="O633" s="584"/>
      <c r="P633" s="581"/>
      <c r="Q633" s="581"/>
      <c r="R633" s="581"/>
      <c r="S633" s="581"/>
      <c r="T633" s="585"/>
      <c r="U633" s="569"/>
    </row>
    <row r="634" spans="1:21" x14ac:dyDescent="0.25">
      <c r="A634" s="1315"/>
      <c r="B634" s="586">
        <v>2</v>
      </c>
      <c r="C634" s="206"/>
      <c r="D634" s="587"/>
      <c r="E634" s="587"/>
      <c r="F634" s="206"/>
      <c r="G634" s="588"/>
      <c r="H634" s="206"/>
      <c r="I634" s="589"/>
      <c r="J634" s="590"/>
      <c r="K634" s="591"/>
      <c r="L634" s="589"/>
      <c r="M634" s="591"/>
      <c r="N634" s="592"/>
      <c r="O634" s="592"/>
      <c r="P634" s="589"/>
      <c r="Q634" s="589" t="s">
        <v>378</v>
      </c>
      <c r="R634" s="589"/>
      <c r="S634" s="589"/>
      <c r="T634" s="593"/>
      <c r="U634" s="569"/>
    </row>
    <row r="635" spans="1:21" x14ac:dyDescent="0.25">
      <c r="A635" s="1315"/>
      <c r="B635" s="586">
        <v>3</v>
      </c>
      <c r="C635" s="206"/>
      <c r="D635" s="587"/>
      <c r="E635" s="587"/>
      <c r="F635" s="206"/>
      <c r="G635" s="588"/>
      <c r="H635" s="206"/>
      <c r="I635" s="589"/>
      <c r="J635" s="590"/>
      <c r="K635" s="591"/>
      <c r="L635" s="589"/>
      <c r="M635" s="591"/>
      <c r="N635" s="592"/>
      <c r="O635" s="592"/>
      <c r="P635" s="589"/>
      <c r="Q635" s="589"/>
      <c r="R635" s="589"/>
      <c r="S635" s="589"/>
      <c r="T635" s="593"/>
      <c r="U635" s="569"/>
    </row>
    <row r="636" spans="1:21" x14ac:dyDescent="0.25">
      <c r="A636" s="1315"/>
      <c r="B636" s="586">
        <v>4</v>
      </c>
      <c r="C636" s="206"/>
      <c r="D636" s="587"/>
      <c r="E636" s="587"/>
      <c r="F636" s="206"/>
      <c r="G636" s="588"/>
      <c r="H636" s="206"/>
      <c r="I636" s="589"/>
      <c r="J636" s="590"/>
      <c r="K636" s="591"/>
      <c r="L636" s="589"/>
      <c r="M636" s="591"/>
      <c r="N636" s="592"/>
      <c r="O636" s="592"/>
      <c r="P636" s="589"/>
      <c r="Q636" s="589"/>
      <c r="R636" s="589"/>
      <c r="S636" s="589"/>
      <c r="T636" s="593"/>
      <c r="U636" s="569"/>
    </row>
    <row r="637" spans="1:21" x14ac:dyDescent="0.25">
      <c r="A637" s="1315"/>
      <c r="B637" s="586">
        <v>5</v>
      </c>
      <c r="C637" s="206"/>
      <c r="D637" s="587"/>
      <c r="E637" s="587"/>
      <c r="F637" s="206"/>
      <c r="G637" s="588"/>
      <c r="H637" s="206"/>
      <c r="I637" s="589"/>
      <c r="J637" s="590"/>
      <c r="K637" s="591"/>
      <c r="L637" s="589"/>
      <c r="M637" s="591"/>
      <c r="N637" s="592"/>
      <c r="O637" s="592"/>
      <c r="P637" s="589"/>
      <c r="Q637" s="589"/>
      <c r="R637" s="589"/>
      <c r="S637" s="589"/>
      <c r="T637" s="593"/>
      <c r="U637" s="569"/>
    </row>
    <row r="638" spans="1:21" x14ac:dyDescent="0.25">
      <c r="A638" s="1315"/>
      <c r="B638" s="586">
        <v>6</v>
      </c>
      <c r="C638" s="206"/>
      <c r="D638" s="587"/>
      <c r="E638" s="587"/>
      <c r="F638" s="206"/>
      <c r="G638" s="588"/>
      <c r="H638" s="206"/>
      <c r="I638" s="589"/>
      <c r="J638" s="590"/>
      <c r="K638" s="591"/>
      <c r="L638" s="589"/>
      <c r="M638" s="591"/>
      <c r="N638" s="592"/>
      <c r="O638" s="592"/>
      <c r="P638" s="589"/>
      <c r="Q638" s="589"/>
      <c r="R638" s="589"/>
      <c r="S638" s="589"/>
      <c r="T638" s="593"/>
      <c r="U638" s="569"/>
    </row>
    <row r="639" spans="1:21" x14ac:dyDescent="0.25">
      <c r="A639" s="1315"/>
      <c r="B639" s="586">
        <v>7</v>
      </c>
      <c r="C639" s="206"/>
      <c r="D639" s="587"/>
      <c r="E639" s="587"/>
      <c r="F639" s="206"/>
      <c r="G639" s="588"/>
      <c r="H639" s="206"/>
      <c r="I639" s="589"/>
      <c r="J639" s="590"/>
      <c r="K639" s="591"/>
      <c r="L639" s="589"/>
      <c r="M639" s="591"/>
      <c r="N639" s="592"/>
      <c r="O639" s="592"/>
      <c r="P639" s="589"/>
      <c r="Q639" s="589"/>
      <c r="R639" s="589"/>
      <c r="S639" s="589"/>
      <c r="T639" s="593"/>
      <c r="U639" s="569"/>
    </row>
    <row r="640" spans="1:21" x14ac:dyDescent="0.25">
      <c r="A640" s="1315"/>
      <c r="B640" s="586">
        <v>8</v>
      </c>
      <c r="C640" s="206"/>
      <c r="D640" s="587"/>
      <c r="E640" s="587"/>
      <c r="F640" s="206"/>
      <c r="G640" s="588"/>
      <c r="H640" s="206"/>
      <c r="I640" s="589"/>
      <c r="J640" s="590"/>
      <c r="K640" s="591"/>
      <c r="L640" s="589"/>
      <c r="M640" s="591"/>
      <c r="N640" s="592"/>
      <c r="O640" s="592"/>
      <c r="P640" s="589"/>
      <c r="Q640" s="589"/>
      <c r="R640" s="589"/>
      <c r="S640" s="589"/>
      <c r="T640" s="593"/>
      <c r="U640" s="569"/>
    </row>
    <row r="641" spans="1:21" x14ac:dyDescent="0.25">
      <c r="A641" s="1315"/>
      <c r="B641" s="586">
        <v>9</v>
      </c>
      <c r="C641" s="206"/>
      <c r="D641" s="587"/>
      <c r="E641" s="587"/>
      <c r="F641" s="206"/>
      <c r="G641" s="588"/>
      <c r="H641" s="206"/>
      <c r="I641" s="589"/>
      <c r="J641" s="590"/>
      <c r="K641" s="591"/>
      <c r="L641" s="589"/>
      <c r="M641" s="591"/>
      <c r="N641" s="592"/>
      <c r="O641" s="592"/>
      <c r="P641" s="589"/>
      <c r="Q641" s="589"/>
      <c r="R641" s="589"/>
      <c r="S641" s="589"/>
      <c r="T641" s="593"/>
      <c r="U641" s="569"/>
    </row>
    <row r="642" spans="1:21" ht="15.75" thickBot="1" x14ac:dyDescent="0.3">
      <c r="A642" s="1316"/>
      <c r="B642" s="594">
        <v>10</v>
      </c>
      <c r="C642" s="595"/>
      <c r="D642" s="596"/>
      <c r="E642" s="596"/>
      <c r="F642" s="595"/>
      <c r="G642" s="597"/>
      <c r="H642" s="595"/>
      <c r="I642" s="598"/>
      <c r="J642" s="599"/>
      <c r="K642" s="600"/>
      <c r="L642" s="598"/>
      <c r="M642" s="600"/>
      <c r="N642" s="601"/>
      <c r="O642" s="601"/>
      <c r="P642" s="598"/>
      <c r="Q642" s="598"/>
      <c r="R642" s="598"/>
      <c r="S642" s="598"/>
      <c r="T642" s="602"/>
      <c r="U642" s="569"/>
    </row>
    <row r="643" spans="1:21" s="115" customFormat="1" ht="24.6" customHeight="1" thickBot="1" x14ac:dyDescent="0.3">
      <c r="A643" s="654"/>
      <c r="B643" s="500"/>
      <c r="C643" s="655"/>
      <c r="D643" s="656"/>
      <c r="E643" s="484" t="s">
        <v>379</v>
      </c>
      <c r="F643" s="485">
        <f>COUNTA(F633:F642)</f>
        <v>0</v>
      </c>
      <c r="G643" s="486">
        <f>COUNTA(G633:G642)</f>
        <v>0</v>
      </c>
      <c r="H643" s="655"/>
      <c r="I643" s="501"/>
      <c r="J643" s="657"/>
      <c r="K643" s="658"/>
      <c r="L643" s="1096" t="s">
        <v>655</v>
      </c>
      <c r="M643" s="1097"/>
      <c r="N643" s="659">
        <f>SUM(N633:N642)</f>
        <v>0</v>
      </c>
      <c r="O643" s="660">
        <f>SUM(O633:O642)</f>
        <v>0</v>
      </c>
      <c r="P643" s="501"/>
      <c r="R643" s="128"/>
      <c r="S643" s="132"/>
      <c r="T643" s="603"/>
      <c r="U643" s="527"/>
    </row>
    <row r="644" spans="1:21" s="115" customFormat="1" ht="24.6" customHeight="1" x14ac:dyDescent="0.25">
      <c r="A644" s="149"/>
      <c r="B644" s="128"/>
      <c r="C644" s="128"/>
      <c r="D644" s="128"/>
      <c r="F644" s="500"/>
      <c r="H644" s="524"/>
      <c r="I644" s="524"/>
      <c r="J644" s="525"/>
      <c r="K644" s="524"/>
      <c r="L644" s="1098" t="s">
        <v>656</v>
      </c>
      <c r="M644" s="1099"/>
      <c r="N644" s="661">
        <f>SUMIF(M633:M642,"&lt;=31/12/2025",N633:N642)</f>
        <v>0</v>
      </c>
      <c r="O644" s="662">
        <f>SUMIF(M633:M642,"&lt;=31/12/2025",O633:O642)</f>
        <v>0</v>
      </c>
      <c r="P644" s="128"/>
      <c r="R644" s="128"/>
      <c r="S644" s="132"/>
      <c r="T644" s="603"/>
      <c r="U644" s="527"/>
    </row>
    <row r="645" spans="1:21" s="115" customFormat="1" ht="24.6" customHeight="1" thickBot="1" x14ac:dyDescent="0.3">
      <c r="A645" s="149"/>
      <c r="B645" s="500"/>
      <c r="F645" s="500"/>
      <c r="I645" s="500"/>
      <c r="J645" s="500"/>
      <c r="L645" s="1100" t="s">
        <v>659</v>
      </c>
      <c r="M645" s="1101"/>
      <c r="N645" s="663">
        <f>SUMIF(M633:M642,"&gt;31/12/2025",N633:N642)</f>
        <v>0</v>
      </c>
      <c r="O645" s="664">
        <f>SUMIF(M633:M642,"&gt;31/12/2025",O633:O642)</f>
        <v>0</v>
      </c>
      <c r="R645" s="128"/>
      <c r="S645" s="132"/>
      <c r="T645" s="603"/>
      <c r="U645" s="527"/>
    </row>
    <row r="646" spans="1:21" ht="15.75" thickBot="1" x14ac:dyDescent="0.3">
      <c r="A646" s="604"/>
      <c r="B646" s="605"/>
      <c r="C646" s="606"/>
      <c r="D646" s="606"/>
      <c r="E646" s="606"/>
      <c r="F646" s="605"/>
      <c r="G646" s="606"/>
      <c r="H646" s="606"/>
      <c r="I646" s="605"/>
      <c r="J646" s="605"/>
      <c r="K646" s="606"/>
      <c r="L646" s="606"/>
      <c r="M646" s="606"/>
      <c r="N646" s="606"/>
      <c r="O646" s="606"/>
      <c r="P646" s="606"/>
      <c r="Q646" s="606"/>
      <c r="R646" s="606"/>
      <c r="S646" s="607"/>
      <c r="T646" s="606"/>
      <c r="U646" s="608"/>
    </row>
    <row r="647" spans="1:21" ht="15.75" thickBot="1" x14ac:dyDescent="0.3">
      <c r="A647" s="565"/>
      <c r="B647" s="535"/>
      <c r="C647" s="566"/>
      <c r="D647" s="566"/>
      <c r="E647" s="566"/>
      <c r="F647" s="535"/>
      <c r="G647" s="566"/>
      <c r="H647" s="566"/>
      <c r="I647" s="535"/>
      <c r="J647" s="535"/>
      <c r="K647" s="566"/>
      <c r="L647" s="566"/>
      <c r="M647" s="566"/>
      <c r="N647" s="566"/>
      <c r="O647" s="566"/>
      <c r="P647" s="566"/>
      <c r="Q647" s="566"/>
      <c r="R647" s="566"/>
      <c r="S647" s="566"/>
      <c r="T647" s="566"/>
      <c r="U647" s="567"/>
    </row>
    <row r="648" spans="1:21" ht="28.5" thickBot="1" x14ac:dyDescent="0.3">
      <c r="A648" s="194" t="s">
        <v>9</v>
      </c>
      <c r="B648" s="1324" t="s">
        <v>180</v>
      </c>
      <c r="C648" s="1325"/>
      <c r="E648" s="1326" t="s">
        <v>342</v>
      </c>
      <c r="F648" s="1327"/>
      <c r="G648" s="1328">
        <f>VLOOKUP(B648,'EXTRAUrbano.Piano inv. forn '!$D$116:$AB$153,3,FALSE)</f>
        <v>0</v>
      </c>
      <c r="H648" s="1329"/>
      <c r="I648" s="558"/>
      <c r="J648" s="1326" t="s">
        <v>343</v>
      </c>
      <c r="K648" s="1327"/>
      <c r="L648" s="1328">
        <f>VLOOKUP(B648,'EXTRAUrbano.Piano inv. forn '!$D$116:$AB$153,4,N650)</f>
        <v>0</v>
      </c>
      <c r="M648" s="1329"/>
      <c r="O648" s="194" t="s">
        <v>344</v>
      </c>
      <c r="P648" s="506"/>
      <c r="R648" s="568" t="s">
        <v>345</v>
      </c>
      <c r="S648" s="1317"/>
      <c r="T648" s="1318"/>
      <c r="U648" s="569"/>
    </row>
    <row r="649" spans="1:21" ht="15.75" thickBot="1" x14ac:dyDescent="0.3">
      <c r="A649" s="570"/>
      <c r="B649" s="571"/>
      <c r="C649" s="571"/>
      <c r="E649" s="572"/>
      <c r="F649" s="572"/>
      <c r="G649" s="573"/>
      <c r="H649" s="573"/>
      <c r="I649" s="558"/>
      <c r="J649" s="572"/>
      <c r="K649" s="572"/>
      <c r="L649" s="573"/>
      <c r="M649" s="573"/>
      <c r="O649" s="132"/>
      <c r="R649" s="132"/>
      <c r="S649" s="574"/>
      <c r="U649" s="575"/>
    </row>
    <row r="650" spans="1:21" ht="24" customHeight="1" thickBot="1" x14ac:dyDescent="0.3">
      <c r="A650" s="1277" t="s">
        <v>346</v>
      </c>
      <c r="B650" s="1278"/>
      <c r="C650" s="1278"/>
      <c r="D650" s="1287"/>
      <c r="E650" s="1319">
        <f>VLOOKUP(B648,'EXTRAUrbano.Piano inv. forn '!$D$116:$AB$153,17,FALSE)</f>
        <v>0</v>
      </c>
      <c r="F650" s="1320"/>
      <c r="G650" s="1320"/>
      <c r="H650" s="1321"/>
      <c r="I650" s="558"/>
      <c r="J650" s="1322" t="s">
        <v>60</v>
      </c>
      <c r="K650" s="1323"/>
      <c r="L650" s="1319">
        <f>VLOOKUP(B648,'EXTRAUrbano.Piano inv. forn '!$D$116:$AB$153,19,FALSE)</f>
        <v>0</v>
      </c>
      <c r="M650" s="1321"/>
      <c r="N650" s="576"/>
      <c r="O650" s="568" t="s">
        <v>347</v>
      </c>
      <c r="P650" s="577">
        <f>L650+E650</f>
        <v>0</v>
      </c>
      <c r="R650" s="568" t="s">
        <v>348</v>
      </c>
      <c r="S650" s="1317"/>
      <c r="T650" s="1318"/>
      <c r="U650" s="575"/>
    </row>
    <row r="651" spans="1:21" ht="15.75" thickBot="1" x14ac:dyDescent="0.3">
      <c r="A651" s="152"/>
      <c r="B651" s="153"/>
      <c r="C651" s="153"/>
      <c r="D651" s="153"/>
      <c r="E651" s="564"/>
      <c r="F651" s="564"/>
      <c r="G651" s="564"/>
      <c r="H651" s="564"/>
      <c r="I651" s="558"/>
      <c r="J651" s="572"/>
      <c r="K651" s="572"/>
      <c r="L651" s="564"/>
      <c r="M651" s="564"/>
      <c r="N651" s="576"/>
      <c r="O651" s="132"/>
      <c r="P651" s="576"/>
      <c r="R651" s="132"/>
      <c r="S651" s="571"/>
      <c r="T651" s="571"/>
      <c r="U651" s="569"/>
    </row>
    <row r="652" spans="1:21" ht="60" x14ac:dyDescent="0.25">
      <c r="A652" s="1279" t="s">
        <v>349</v>
      </c>
      <c r="B652" s="1281" t="s">
        <v>350</v>
      </c>
      <c r="C652" s="1281" t="s">
        <v>351</v>
      </c>
      <c r="D652" s="186" t="s">
        <v>352</v>
      </c>
      <c r="E652" s="187" t="s">
        <v>353</v>
      </c>
      <c r="F652" s="186" t="s">
        <v>354</v>
      </c>
      <c r="G652" s="186" t="s">
        <v>355</v>
      </c>
      <c r="H652" s="188" t="s">
        <v>312</v>
      </c>
      <c r="I652" s="188" t="s">
        <v>356</v>
      </c>
      <c r="J652" s="188" t="s">
        <v>357</v>
      </c>
      <c r="K652" s="188" t="s">
        <v>358</v>
      </c>
      <c r="L652" s="188" t="s">
        <v>359</v>
      </c>
      <c r="M652" s="188" t="s">
        <v>360</v>
      </c>
      <c r="N652" s="188" t="s">
        <v>361</v>
      </c>
      <c r="O652" s="188" t="s">
        <v>362</v>
      </c>
      <c r="P652" s="188" t="s">
        <v>363</v>
      </c>
      <c r="Q652" s="188" t="s">
        <v>364</v>
      </c>
      <c r="R652" s="188" t="s">
        <v>365</v>
      </c>
      <c r="S652" s="188" t="s">
        <v>366</v>
      </c>
      <c r="T652" s="1288" t="s">
        <v>367</v>
      </c>
      <c r="U652" s="508"/>
    </row>
    <row r="653" spans="1:21" ht="24.75" thickBot="1" x14ac:dyDescent="0.3">
      <c r="A653" s="1280"/>
      <c r="B653" s="1282"/>
      <c r="C653" s="1282"/>
      <c r="D653" s="189" t="s">
        <v>368</v>
      </c>
      <c r="E653" s="189" t="s">
        <v>381</v>
      </c>
      <c r="F653" s="189" t="s">
        <v>370</v>
      </c>
      <c r="G653" s="189" t="s">
        <v>370</v>
      </c>
      <c r="H653" s="189" t="s">
        <v>395</v>
      </c>
      <c r="I653" s="189" t="s">
        <v>401</v>
      </c>
      <c r="J653" s="189" t="s">
        <v>371</v>
      </c>
      <c r="K653" s="189" t="s">
        <v>372</v>
      </c>
      <c r="L653" s="189" t="s">
        <v>373</v>
      </c>
      <c r="M653" s="189" t="s">
        <v>372</v>
      </c>
      <c r="N653" s="189" t="s">
        <v>374</v>
      </c>
      <c r="O653" s="189" t="s">
        <v>341</v>
      </c>
      <c r="P653" s="189" t="s">
        <v>375</v>
      </c>
      <c r="Q653" s="189" t="s">
        <v>376</v>
      </c>
      <c r="R653" s="189" t="s">
        <v>377</v>
      </c>
      <c r="S653" s="189" t="s">
        <v>377</v>
      </c>
      <c r="T653" s="1289"/>
      <c r="U653" s="508"/>
    </row>
    <row r="654" spans="1:21" x14ac:dyDescent="0.25">
      <c r="A654" s="1315" t="str">
        <f>B648</f>
        <v>EXTRA-urb.d.1</v>
      </c>
      <c r="B654" s="578">
        <v>1</v>
      </c>
      <c r="C654" s="248"/>
      <c r="D654" s="579"/>
      <c r="E654" s="579"/>
      <c r="F654" s="248"/>
      <c r="G654" s="580"/>
      <c r="H654" s="135"/>
      <c r="I654" s="581"/>
      <c r="J654" s="582"/>
      <c r="K654" s="583"/>
      <c r="L654" s="581"/>
      <c r="M654" s="583"/>
      <c r="N654" s="584"/>
      <c r="O654" s="584"/>
      <c r="P654" s="581"/>
      <c r="Q654" s="581"/>
      <c r="R654" s="581"/>
      <c r="S654" s="581"/>
      <c r="T654" s="585"/>
      <c r="U654" s="569"/>
    </row>
    <row r="655" spans="1:21" x14ac:dyDescent="0.25">
      <c r="A655" s="1315"/>
      <c r="B655" s="586">
        <v>2</v>
      </c>
      <c r="C655" s="206"/>
      <c r="D655" s="587"/>
      <c r="E655" s="587"/>
      <c r="F655" s="206"/>
      <c r="G655" s="588"/>
      <c r="H655" s="206"/>
      <c r="I655" s="589"/>
      <c r="J655" s="590"/>
      <c r="K655" s="591"/>
      <c r="L655" s="589"/>
      <c r="M655" s="591"/>
      <c r="N655" s="592"/>
      <c r="O655" s="592"/>
      <c r="P655" s="589"/>
      <c r="Q655" s="589" t="s">
        <v>378</v>
      </c>
      <c r="R655" s="589"/>
      <c r="S655" s="589"/>
      <c r="T655" s="593"/>
      <c r="U655" s="569"/>
    </row>
    <row r="656" spans="1:21" x14ac:dyDescent="0.25">
      <c r="A656" s="1315"/>
      <c r="B656" s="586">
        <v>3</v>
      </c>
      <c r="C656" s="206"/>
      <c r="D656" s="587"/>
      <c r="E656" s="587"/>
      <c r="F656" s="206"/>
      <c r="G656" s="588"/>
      <c r="H656" s="206"/>
      <c r="I656" s="589"/>
      <c r="J656" s="590"/>
      <c r="K656" s="591"/>
      <c r="L656" s="589"/>
      <c r="M656" s="591"/>
      <c r="N656" s="592"/>
      <c r="O656" s="592"/>
      <c r="P656" s="589"/>
      <c r="Q656" s="589"/>
      <c r="R656" s="589"/>
      <c r="S656" s="589"/>
      <c r="T656" s="593"/>
      <c r="U656" s="569"/>
    </row>
    <row r="657" spans="1:21" x14ac:dyDescent="0.25">
      <c r="A657" s="1315"/>
      <c r="B657" s="586">
        <v>4</v>
      </c>
      <c r="C657" s="206"/>
      <c r="D657" s="587"/>
      <c r="E657" s="587"/>
      <c r="F657" s="206"/>
      <c r="G657" s="588"/>
      <c r="H657" s="206"/>
      <c r="I657" s="589"/>
      <c r="J657" s="590"/>
      <c r="K657" s="591"/>
      <c r="L657" s="589"/>
      <c r="M657" s="591"/>
      <c r="N657" s="592"/>
      <c r="O657" s="592"/>
      <c r="P657" s="589"/>
      <c r="Q657" s="589"/>
      <c r="R657" s="589"/>
      <c r="S657" s="589"/>
      <c r="T657" s="593"/>
      <c r="U657" s="569"/>
    </row>
    <row r="658" spans="1:21" x14ac:dyDescent="0.25">
      <c r="A658" s="1315"/>
      <c r="B658" s="586">
        <v>5</v>
      </c>
      <c r="C658" s="206"/>
      <c r="D658" s="587"/>
      <c r="E658" s="587"/>
      <c r="F658" s="206"/>
      <c r="G658" s="588"/>
      <c r="H658" s="206"/>
      <c r="I658" s="589"/>
      <c r="J658" s="590"/>
      <c r="K658" s="591"/>
      <c r="L658" s="589"/>
      <c r="M658" s="591"/>
      <c r="N658" s="592"/>
      <c r="O658" s="592"/>
      <c r="P658" s="589"/>
      <c r="Q658" s="589"/>
      <c r="R658" s="589"/>
      <c r="S658" s="589"/>
      <c r="T658" s="593"/>
      <c r="U658" s="569"/>
    </row>
    <row r="659" spans="1:21" x14ac:dyDescent="0.25">
      <c r="A659" s="1315"/>
      <c r="B659" s="586">
        <v>6</v>
      </c>
      <c r="C659" s="206"/>
      <c r="D659" s="587"/>
      <c r="E659" s="587"/>
      <c r="F659" s="206"/>
      <c r="G659" s="588"/>
      <c r="H659" s="206"/>
      <c r="I659" s="589"/>
      <c r="J659" s="590"/>
      <c r="K659" s="591"/>
      <c r="L659" s="589"/>
      <c r="M659" s="591"/>
      <c r="N659" s="592"/>
      <c r="O659" s="592"/>
      <c r="P659" s="589"/>
      <c r="Q659" s="589"/>
      <c r="R659" s="589"/>
      <c r="S659" s="589"/>
      <c r="T659" s="593"/>
      <c r="U659" s="569"/>
    </row>
    <row r="660" spans="1:21" x14ac:dyDescent="0.25">
      <c r="A660" s="1315"/>
      <c r="B660" s="586">
        <v>7</v>
      </c>
      <c r="C660" s="206"/>
      <c r="D660" s="587"/>
      <c r="E660" s="587"/>
      <c r="F660" s="206"/>
      <c r="G660" s="588"/>
      <c r="H660" s="206"/>
      <c r="I660" s="589"/>
      <c r="J660" s="590"/>
      <c r="K660" s="591"/>
      <c r="L660" s="589"/>
      <c r="M660" s="591"/>
      <c r="N660" s="592"/>
      <c r="O660" s="592"/>
      <c r="P660" s="589"/>
      <c r="Q660" s="589"/>
      <c r="R660" s="589"/>
      <c r="S660" s="589"/>
      <c r="T660" s="593"/>
      <c r="U660" s="569"/>
    </row>
    <row r="661" spans="1:21" x14ac:dyDescent="0.25">
      <c r="A661" s="1315"/>
      <c r="B661" s="586">
        <v>8</v>
      </c>
      <c r="C661" s="206"/>
      <c r="D661" s="587"/>
      <c r="E661" s="587"/>
      <c r="F661" s="206"/>
      <c r="G661" s="588"/>
      <c r="H661" s="206"/>
      <c r="I661" s="589"/>
      <c r="J661" s="590"/>
      <c r="K661" s="591"/>
      <c r="L661" s="589"/>
      <c r="M661" s="591"/>
      <c r="N661" s="592"/>
      <c r="O661" s="592"/>
      <c r="P661" s="589"/>
      <c r="Q661" s="589"/>
      <c r="R661" s="589"/>
      <c r="S661" s="589"/>
      <c r="T661" s="593"/>
      <c r="U661" s="569"/>
    </row>
    <row r="662" spans="1:21" x14ac:dyDescent="0.25">
      <c r="A662" s="1315"/>
      <c r="B662" s="586">
        <v>9</v>
      </c>
      <c r="C662" s="206"/>
      <c r="D662" s="587"/>
      <c r="E662" s="587"/>
      <c r="F662" s="206"/>
      <c r="G662" s="588"/>
      <c r="H662" s="206"/>
      <c r="I662" s="589"/>
      <c r="J662" s="590"/>
      <c r="K662" s="591"/>
      <c r="L662" s="589"/>
      <c r="M662" s="591"/>
      <c r="N662" s="592"/>
      <c r="O662" s="592"/>
      <c r="P662" s="589"/>
      <c r="Q662" s="589"/>
      <c r="R662" s="589"/>
      <c r="S662" s="589"/>
      <c r="T662" s="593"/>
      <c r="U662" s="569"/>
    </row>
    <row r="663" spans="1:21" ht="15.75" thickBot="1" x14ac:dyDescent="0.3">
      <c r="A663" s="1316"/>
      <c r="B663" s="594">
        <v>10</v>
      </c>
      <c r="C663" s="595"/>
      <c r="D663" s="596"/>
      <c r="E663" s="596"/>
      <c r="F663" s="595"/>
      <c r="G663" s="597"/>
      <c r="H663" s="595"/>
      <c r="I663" s="598"/>
      <c r="J663" s="599"/>
      <c r="K663" s="600"/>
      <c r="L663" s="598"/>
      <c r="M663" s="600"/>
      <c r="N663" s="601"/>
      <c r="O663" s="601"/>
      <c r="P663" s="598"/>
      <c r="Q663" s="598"/>
      <c r="R663" s="598"/>
      <c r="S663" s="598"/>
      <c r="T663" s="602"/>
      <c r="U663" s="569"/>
    </row>
    <row r="664" spans="1:21" s="115" customFormat="1" ht="24.6" customHeight="1" thickBot="1" x14ac:dyDescent="0.3">
      <c r="A664" s="654"/>
      <c r="B664" s="500"/>
      <c r="C664" s="655"/>
      <c r="D664" s="656"/>
      <c r="E664" s="484" t="s">
        <v>379</v>
      </c>
      <c r="F664" s="485">
        <f>COUNTA(F654:F663)</f>
        <v>0</v>
      </c>
      <c r="G664" s="486">
        <f>COUNTA(G654:G663)</f>
        <v>0</v>
      </c>
      <c r="H664" s="655"/>
      <c r="I664" s="501"/>
      <c r="J664" s="657"/>
      <c r="K664" s="658"/>
      <c r="L664" s="1096" t="s">
        <v>655</v>
      </c>
      <c r="M664" s="1097"/>
      <c r="N664" s="659">
        <f>SUM(N654:N663)</f>
        <v>0</v>
      </c>
      <c r="O664" s="660">
        <f>SUM(O654:O663)</f>
        <v>0</v>
      </c>
      <c r="P664" s="501"/>
      <c r="R664" s="128"/>
      <c r="S664" s="132"/>
      <c r="T664" s="603"/>
      <c r="U664" s="527"/>
    </row>
    <row r="665" spans="1:21" s="115" customFormat="1" ht="24.6" customHeight="1" x14ac:dyDescent="0.25">
      <c r="A665" s="149"/>
      <c r="B665" s="128"/>
      <c r="C665" s="128"/>
      <c r="D665" s="128"/>
      <c r="F665" s="500"/>
      <c r="H665" s="524"/>
      <c r="I665" s="524"/>
      <c r="J665" s="525"/>
      <c r="K665" s="524"/>
      <c r="L665" s="1098" t="s">
        <v>656</v>
      </c>
      <c r="M665" s="1099"/>
      <c r="N665" s="661">
        <f>SUMIF(M654:M663,"&lt;=31/12/2025",N654:N663)</f>
        <v>0</v>
      </c>
      <c r="O665" s="662">
        <f>SUMIF(M654:M663,"&lt;=31/12/2025",O654:O663)</f>
        <v>0</v>
      </c>
      <c r="P665" s="128"/>
      <c r="R665" s="128"/>
      <c r="S665" s="132"/>
      <c r="T665" s="603"/>
      <c r="U665" s="527"/>
    </row>
    <row r="666" spans="1:21" s="115" customFormat="1" ht="24.6" customHeight="1" thickBot="1" x14ac:dyDescent="0.3">
      <c r="A666" s="149"/>
      <c r="B666" s="500"/>
      <c r="F666" s="500"/>
      <c r="I666" s="500"/>
      <c r="J666" s="500"/>
      <c r="L666" s="1100" t="s">
        <v>659</v>
      </c>
      <c r="M666" s="1101"/>
      <c r="N666" s="663">
        <f>SUMIF(M654:M663,"&gt;31/12/2025",N654:N663)</f>
        <v>0</v>
      </c>
      <c r="O666" s="664">
        <f>SUMIF(M654:M663,"&gt;31/12/2025",O654:O663)</f>
        <v>0</v>
      </c>
      <c r="R666" s="128"/>
      <c r="S666" s="132"/>
      <c r="T666" s="603"/>
      <c r="U666" s="527"/>
    </row>
    <row r="667" spans="1:21" ht="15.75" thickBot="1" x14ac:dyDescent="0.3">
      <c r="A667" s="604"/>
      <c r="B667" s="605"/>
      <c r="C667" s="606"/>
      <c r="D667" s="606"/>
      <c r="E667" s="606"/>
      <c r="F667" s="605"/>
      <c r="G667" s="606"/>
      <c r="H667" s="606"/>
      <c r="I667" s="605"/>
      <c r="J667" s="605"/>
      <c r="K667" s="606"/>
      <c r="L667" s="606"/>
      <c r="M667" s="606"/>
      <c r="N667" s="606"/>
      <c r="O667" s="606"/>
      <c r="P667" s="606"/>
      <c r="Q667" s="606"/>
      <c r="R667" s="606"/>
      <c r="S667" s="607"/>
      <c r="T667" s="606"/>
      <c r="U667" s="608"/>
    </row>
    <row r="668" spans="1:21" ht="15.75" thickBot="1" x14ac:dyDescent="0.3">
      <c r="A668" s="565"/>
      <c r="B668" s="535"/>
      <c r="C668" s="566"/>
      <c r="D668" s="566"/>
      <c r="E668" s="566"/>
      <c r="F668" s="535"/>
      <c r="G668" s="566"/>
      <c r="H668" s="566"/>
      <c r="I668" s="535"/>
      <c r="J668" s="535"/>
      <c r="K668" s="566"/>
      <c r="L668" s="566"/>
      <c r="M668" s="566"/>
      <c r="N668" s="566"/>
      <c r="O668" s="566"/>
      <c r="P668" s="566"/>
      <c r="Q668" s="566"/>
      <c r="R668" s="566"/>
      <c r="S668" s="566"/>
      <c r="T668" s="566"/>
      <c r="U668" s="567"/>
    </row>
    <row r="669" spans="1:21" ht="28.5" thickBot="1" x14ac:dyDescent="0.3">
      <c r="A669" s="194" t="s">
        <v>9</v>
      </c>
      <c r="B669" s="1324" t="s">
        <v>180</v>
      </c>
      <c r="C669" s="1325"/>
      <c r="E669" s="1326" t="s">
        <v>342</v>
      </c>
      <c r="F669" s="1327"/>
      <c r="G669" s="1328">
        <f>VLOOKUP(B669,'EXTRAUrbano.Piano inv. forn '!$D$116:$AB$153,3,FALSE)</f>
        <v>0</v>
      </c>
      <c r="H669" s="1329"/>
      <c r="I669" s="558"/>
      <c r="J669" s="1326" t="s">
        <v>343</v>
      </c>
      <c r="K669" s="1327"/>
      <c r="L669" s="1328">
        <f>VLOOKUP(B669,'EXTRAUrbano.Piano inv. forn '!$D$116:$AB$153,4,N671)</f>
        <v>0</v>
      </c>
      <c r="M669" s="1329"/>
      <c r="O669" s="194" t="s">
        <v>344</v>
      </c>
      <c r="P669" s="506"/>
      <c r="R669" s="568" t="s">
        <v>345</v>
      </c>
      <c r="S669" s="1317"/>
      <c r="T669" s="1318"/>
      <c r="U669" s="569"/>
    </row>
    <row r="670" spans="1:21" ht="15.75" thickBot="1" x14ac:dyDescent="0.3">
      <c r="A670" s="570"/>
      <c r="B670" s="571"/>
      <c r="C670" s="571"/>
      <c r="E670" s="572"/>
      <c r="F670" s="572"/>
      <c r="G670" s="573"/>
      <c r="H670" s="573"/>
      <c r="I670" s="558"/>
      <c r="J670" s="572"/>
      <c r="K670" s="572"/>
      <c r="L670" s="573"/>
      <c r="M670" s="573"/>
      <c r="O670" s="132"/>
      <c r="R670" s="132"/>
      <c r="S670" s="574"/>
      <c r="U670" s="575"/>
    </row>
    <row r="671" spans="1:21" ht="24" customHeight="1" thickBot="1" x14ac:dyDescent="0.3">
      <c r="A671" s="1277" t="s">
        <v>346</v>
      </c>
      <c r="B671" s="1278"/>
      <c r="C671" s="1278"/>
      <c r="D671" s="1287"/>
      <c r="E671" s="1319">
        <f>VLOOKUP(B669,'EXTRAUrbano.Piano inv. forn '!$D$116:$AB$153,17,FALSE)</f>
        <v>0</v>
      </c>
      <c r="F671" s="1320"/>
      <c r="G671" s="1320"/>
      <c r="H671" s="1321"/>
      <c r="I671" s="558"/>
      <c r="J671" s="1322" t="s">
        <v>60</v>
      </c>
      <c r="K671" s="1323"/>
      <c r="L671" s="1319">
        <f>VLOOKUP(B669,'EXTRAUrbano.Piano inv. forn '!$D$116:$AB$153,19,FALSE)</f>
        <v>0</v>
      </c>
      <c r="M671" s="1321"/>
      <c r="N671" s="576"/>
      <c r="O671" s="568" t="s">
        <v>347</v>
      </c>
      <c r="P671" s="577">
        <f>L671+E671</f>
        <v>0</v>
      </c>
      <c r="R671" s="568" t="s">
        <v>348</v>
      </c>
      <c r="S671" s="1317"/>
      <c r="T671" s="1318"/>
      <c r="U671" s="575"/>
    </row>
    <row r="672" spans="1:21" ht="15.75" thickBot="1" x14ac:dyDescent="0.3">
      <c r="A672" s="152"/>
      <c r="B672" s="153"/>
      <c r="C672" s="153"/>
      <c r="D672" s="153"/>
      <c r="E672" s="564"/>
      <c r="F672" s="564"/>
      <c r="G672" s="564"/>
      <c r="H672" s="564"/>
      <c r="I672" s="558"/>
      <c r="J672" s="572"/>
      <c r="K672" s="572"/>
      <c r="L672" s="564"/>
      <c r="M672" s="564"/>
      <c r="N672" s="576"/>
      <c r="O672" s="132"/>
      <c r="P672" s="576"/>
      <c r="R672" s="132"/>
      <c r="S672" s="571"/>
      <c r="T672" s="571"/>
      <c r="U672" s="569"/>
    </row>
    <row r="673" spans="1:21" ht="60" x14ac:dyDescent="0.25">
      <c r="A673" s="1279" t="s">
        <v>349</v>
      </c>
      <c r="B673" s="1281" t="s">
        <v>350</v>
      </c>
      <c r="C673" s="1281" t="s">
        <v>351</v>
      </c>
      <c r="D673" s="186" t="s">
        <v>352</v>
      </c>
      <c r="E673" s="187" t="s">
        <v>353</v>
      </c>
      <c r="F673" s="186" t="s">
        <v>354</v>
      </c>
      <c r="G673" s="186" t="s">
        <v>355</v>
      </c>
      <c r="H673" s="188" t="s">
        <v>312</v>
      </c>
      <c r="I673" s="188" t="s">
        <v>356</v>
      </c>
      <c r="J673" s="188" t="s">
        <v>357</v>
      </c>
      <c r="K673" s="188" t="s">
        <v>358</v>
      </c>
      <c r="L673" s="188" t="s">
        <v>359</v>
      </c>
      <c r="M673" s="188" t="s">
        <v>360</v>
      </c>
      <c r="N673" s="188" t="s">
        <v>361</v>
      </c>
      <c r="O673" s="188" t="s">
        <v>362</v>
      </c>
      <c r="P673" s="188" t="s">
        <v>363</v>
      </c>
      <c r="Q673" s="188" t="s">
        <v>364</v>
      </c>
      <c r="R673" s="188" t="s">
        <v>365</v>
      </c>
      <c r="S673" s="188" t="s">
        <v>366</v>
      </c>
      <c r="T673" s="1288" t="s">
        <v>367</v>
      </c>
      <c r="U673" s="508"/>
    </row>
    <row r="674" spans="1:21" ht="24.75" thickBot="1" x14ac:dyDescent="0.3">
      <c r="A674" s="1280"/>
      <c r="B674" s="1282"/>
      <c r="C674" s="1282"/>
      <c r="D674" s="189" t="s">
        <v>368</v>
      </c>
      <c r="E674" s="189" t="s">
        <v>381</v>
      </c>
      <c r="F674" s="189" t="s">
        <v>370</v>
      </c>
      <c r="G674" s="189" t="s">
        <v>370</v>
      </c>
      <c r="H674" s="189" t="s">
        <v>395</v>
      </c>
      <c r="I674" s="189" t="s">
        <v>401</v>
      </c>
      <c r="J674" s="189" t="s">
        <v>371</v>
      </c>
      <c r="K674" s="189" t="s">
        <v>372</v>
      </c>
      <c r="L674" s="189" t="s">
        <v>373</v>
      </c>
      <c r="M674" s="189" t="s">
        <v>372</v>
      </c>
      <c r="N674" s="189" t="s">
        <v>374</v>
      </c>
      <c r="O674" s="189" t="s">
        <v>341</v>
      </c>
      <c r="P674" s="189" t="s">
        <v>375</v>
      </c>
      <c r="Q674" s="189" t="s">
        <v>376</v>
      </c>
      <c r="R674" s="189" t="s">
        <v>377</v>
      </c>
      <c r="S674" s="189" t="s">
        <v>377</v>
      </c>
      <c r="T674" s="1289"/>
      <c r="U674" s="508"/>
    </row>
    <row r="675" spans="1:21" x14ac:dyDescent="0.25">
      <c r="A675" s="1315" t="str">
        <f>B669</f>
        <v>EXTRA-urb.d.1</v>
      </c>
      <c r="B675" s="578">
        <v>1</v>
      </c>
      <c r="C675" s="248"/>
      <c r="D675" s="579"/>
      <c r="E675" s="579"/>
      <c r="F675" s="248"/>
      <c r="G675" s="580"/>
      <c r="H675" s="135"/>
      <c r="I675" s="581"/>
      <c r="J675" s="582"/>
      <c r="K675" s="583"/>
      <c r="L675" s="581"/>
      <c r="M675" s="583"/>
      <c r="N675" s="584"/>
      <c r="O675" s="584"/>
      <c r="P675" s="581"/>
      <c r="Q675" s="581"/>
      <c r="R675" s="581"/>
      <c r="S675" s="581"/>
      <c r="T675" s="585"/>
      <c r="U675" s="569"/>
    </row>
    <row r="676" spans="1:21" x14ac:dyDescent="0.25">
      <c r="A676" s="1315"/>
      <c r="B676" s="586">
        <v>2</v>
      </c>
      <c r="C676" s="206"/>
      <c r="D676" s="587"/>
      <c r="E676" s="587"/>
      <c r="F676" s="206"/>
      <c r="G676" s="588"/>
      <c r="H676" s="206"/>
      <c r="I676" s="589"/>
      <c r="J676" s="590"/>
      <c r="K676" s="591"/>
      <c r="L676" s="589"/>
      <c r="M676" s="591"/>
      <c r="N676" s="592"/>
      <c r="O676" s="592"/>
      <c r="P676" s="589"/>
      <c r="Q676" s="589" t="s">
        <v>378</v>
      </c>
      <c r="R676" s="589"/>
      <c r="S676" s="589"/>
      <c r="T676" s="593"/>
      <c r="U676" s="569"/>
    </row>
    <row r="677" spans="1:21" x14ac:dyDescent="0.25">
      <c r="A677" s="1315"/>
      <c r="B677" s="586">
        <v>3</v>
      </c>
      <c r="C677" s="206"/>
      <c r="D677" s="587"/>
      <c r="E677" s="587"/>
      <c r="F677" s="206"/>
      <c r="G677" s="588"/>
      <c r="H677" s="206"/>
      <c r="I677" s="589"/>
      <c r="J677" s="590"/>
      <c r="K677" s="591"/>
      <c r="L677" s="589"/>
      <c r="M677" s="591"/>
      <c r="N677" s="592"/>
      <c r="O677" s="592"/>
      <c r="P677" s="589"/>
      <c r="Q677" s="589"/>
      <c r="R677" s="589"/>
      <c r="S677" s="589"/>
      <c r="T677" s="593"/>
      <c r="U677" s="569"/>
    </row>
    <row r="678" spans="1:21" x14ac:dyDescent="0.25">
      <c r="A678" s="1315"/>
      <c r="B678" s="586">
        <v>4</v>
      </c>
      <c r="C678" s="206"/>
      <c r="D678" s="587"/>
      <c r="E678" s="587"/>
      <c r="F678" s="206"/>
      <c r="G678" s="588"/>
      <c r="H678" s="206"/>
      <c r="I678" s="589"/>
      <c r="J678" s="590"/>
      <c r="K678" s="591"/>
      <c r="L678" s="589"/>
      <c r="M678" s="591"/>
      <c r="N678" s="592"/>
      <c r="O678" s="592"/>
      <c r="P678" s="589"/>
      <c r="Q678" s="589"/>
      <c r="R678" s="589"/>
      <c r="S678" s="589"/>
      <c r="T678" s="593"/>
      <c r="U678" s="569"/>
    </row>
    <row r="679" spans="1:21" x14ac:dyDescent="0.25">
      <c r="A679" s="1315"/>
      <c r="B679" s="586">
        <v>5</v>
      </c>
      <c r="C679" s="206"/>
      <c r="D679" s="587"/>
      <c r="E679" s="587"/>
      <c r="F679" s="206"/>
      <c r="G679" s="588"/>
      <c r="H679" s="206"/>
      <c r="I679" s="589"/>
      <c r="J679" s="590"/>
      <c r="K679" s="591"/>
      <c r="L679" s="589"/>
      <c r="M679" s="591"/>
      <c r="N679" s="592"/>
      <c r="O679" s="592"/>
      <c r="P679" s="589"/>
      <c r="Q679" s="589"/>
      <c r="R679" s="589"/>
      <c r="S679" s="589"/>
      <c r="T679" s="593"/>
      <c r="U679" s="569"/>
    </row>
    <row r="680" spans="1:21" x14ac:dyDescent="0.25">
      <c r="A680" s="1315"/>
      <c r="B680" s="586">
        <v>6</v>
      </c>
      <c r="C680" s="206"/>
      <c r="D680" s="587"/>
      <c r="E680" s="587"/>
      <c r="F680" s="206"/>
      <c r="G680" s="588"/>
      <c r="H680" s="206"/>
      <c r="I680" s="589"/>
      <c r="J680" s="590"/>
      <c r="K680" s="591"/>
      <c r="L680" s="589"/>
      <c r="M680" s="591"/>
      <c r="N680" s="592"/>
      <c r="O680" s="592"/>
      <c r="P680" s="589"/>
      <c r="Q680" s="589"/>
      <c r="R680" s="589"/>
      <c r="S680" s="589"/>
      <c r="T680" s="593"/>
      <c r="U680" s="569"/>
    </row>
    <row r="681" spans="1:21" x14ac:dyDescent="0.25">
      <c r="A681" s="1315"/>
      <c r="B681" s="586">
        <v>7</v>
      </c>
      <c r="C681" s="206"/>
      <c r="D681" s="587"/>
      <c r="E681" s="587"/>
      <c r="F681" s="206"/>
      <c r="G681" s="588"/>
      <c r="H681" s="206"/>
      <c r="I681" s="589"/>
      <c r="J681" s="590"/>
      <c r="K681" s="591"/>
      <c r="L681" s="589"/>
      <c r="M681" s="591"/>
      <c r="N681" s="592"/>
      <c r="O681" s="592"/>
      <c r="P681" s="589"/>
      <c r="Q681" s="589"/>
      <c r="R681" s="589"/>
      <c r="S681" s="589"/>
      <c r="T681" s="593"/>
      <c r="U681" s="569"/>
    </row>
    <row r="682" spans="1:21" x14ac:dyDescent="0.25">
      <c r="A682" s="1315"/>
      <c r="B682" s="586">
        <v>8</v>
      </c>
      <c r="C682" s="206"/>
      <c r="D682" s="587"/>
      <c r="E682" s="587"/>
      <c r="F682" s="206"/>
      <c r="G682" s="588"/>
      <c r="H682" s="206"/>
      <c r="I682" s="589"/>
      <c r="J682" s="590"/>
      <c r="K682" s="591"/>
      <c r="L682" s="589"/>
      <c r="M682" s="591"/>
      <c r="N682" s="592"/>
      <c r="O682" s="592"/>
      <c r="P682" s="589"/>
      <c r="Q682" s="589"/>
      <c r="R682" s="589"/>
      <c r="S682" s="589"/>
      <c r="T682" s="593"/>
      <c r="U682" s="569"/>
    </row>
    <row r="683" spans="1:21" x14ac:dyDescent="0.25">
      <c r="A683" s="1315"/>
      <c r="B683" s="586">
        <v>9</v>
      </c>
      <c r="C683" s="206"/>
      <c r="D683" s="587"/>
      <c r="E683" s="587"/>
      <c r="F683" s="206"/>
      <c r="G683" s="588"/>
      <c r="H683" s="206"/>
      <c r="I683" s="589"/>
      <c r="J683" s="590"/>
      <c r="K683" s="591"/>
      <c r="L683" s="589"/>
      <c r="M683" s="591"/>
      <c r="N683" s="592"/>
      <c r="O683" s="592"/>
      <c r="P683" s="589"/>
      <c r="Q683" s="589"/>
      <c r="R683" s="589"/>
      <c r="S683" s="589"/>
      <c r="T683" s="593"/>
      <c r="U683" s="569"/>
    </row>
    <row r="684" spans="1:21" ht="15.75" thickBot="1" x14ac:dyDescent="0.3">
      <c r="A684" s="1316"/>
      <c r="B684" s="594">
        <v>10</v>
      </c>
      <c r="C684" s="595"/>
      <c r="D684" s="596"/>
      <c r="E684" s="596"/>
      <c r="F684" s="595"/>
      <c r="G684" s="597"/>
      <c r="H684" s="595"/>
      <c r="I684" s="598"/>
      <c r="J684" s="599"/>
      <c r="K684" s="600"/>
      <c r="L684" s="598"/>
      <c r="M684" s="600"/>
      <c r="N684" s="601"/>
      <c r="O684" s="601"/>
      <c r="P684" s="598"/>
      <c r="Q684" s="598"/>
      <c r="R684" s="598"/>
      <c r="S684" s="598"/>
      <c r="T684" s="602"/>
      <c r="U684" s="569"/>
    </row>
    <row r="685" spans="1:21" s="115" customFormat="1" ht="24.6" customHeight="1" thickBot="1" x14ac:dyDescent="0.3">
      <c r="A685" s="654"/>
      <c r="B685" s="500"/>
      <c r="C685" s="655"/>
      <c r="D685" s="656"/>
      <c r="E685" s="484" t="s">
        <v>379</v>
      </c>
      <c r="F685" s="485">
        <f>COUNTA(F675:F684)</f>
        <v>0</v>
      </c>
      <c r="G685" s="486">
        <f>COUNTA(G675:G684)</f>
        <v>0</v>
      </c>
      <c r="H685" s="655"/>
      <c r="I685" s="501"/>
      <c r="J685" s="657"/>
      <c r="K685" s="658"/>
      <c r="L685" s="1096" t="s">
        <v>655</v>
      </c>
      <c r="M685" s="1097"/>
      <c r="N685" s="659">
        <f>SUM(N675:N684)</f>
        <v>0</v>
      </c>
      <c r="O685" s="660">
        <f>SUM(O675:O684)</f>
        <v>0</v>
      </c>
      <c r="P685" s="501"/>
      <c r="R685" s="128"/>
      <c r="S685" s="132"/>
      <c r="T685" s="603"/>
      <c r="U685" s="527"/>
    </row>
    <row r="686" spans="1:21" s="115" customFormat="1" ht="24.6" customHeight="1" x14ac:dyDescent="0.25">
      <c r="A686" s="149"/>
      <c r="B686" s="128"/>
      <c r="C686" s="128"/>
      <c r="D686" s="128"/>
      <c r="F686" s="500"/>
      <c r="H686" s="524"/>
      <c r="I686" s="524"/>
      <c r="J686" s="525"/>
      <c r="K686" s="524"/>
      <c r="L686" s="1098" t="s">
        <v>656</v>
      </c>
      <c r="M686" s="1099"/>
      <c r="N686" s="661">
        <f>SUMIF(M675:M684,"&lt;=31/12/2025",N675:N684)</f>
        <v>0</v>
      </c>
      <c r="O686" s="662">
        <f>SUMIF(M675:M684,"&lt;=31/12/2025",O675:O684)</f>
        <v>0</v>
      </c>
      <c r="P686" s="128"/>
      <c r="R686" s="128"/>
      <c r="S686" s="132"/>
      <c r="T686" s="603"/>
      <c r="U686" s="527"/>
    </row>
    <row r="687" spans="1:21" s="115" customFormat="1" ht="24.6" customHeight="1" thickBot="1" x14ac:dyDescent="0.3">
      <c r="A687" s="149"/>
      <c r="B687" s="500"/>
      <c r="F687" s="500"/>
      <c r="I687" s="500"/>
      <c r="J687" s="500"/>
      <c r="L687" s="1100" t="s">
        <v>659</v>
      </c>
      <c r="M687" s="1101"/>
      <c r="N687" s="663">
        <f>SUMIF(M675:M684,"&gt;31/12/2025",N675:N684)</f>
        <v>0</v>
      </c>
      <c r="O687" s="664">
        <f>SUMIF(M675:M684,"&gt;31/12/2025",O675:O684)</f>
        <v>0</v>
      </c>
      <c r="R687" s="128"/>
      <c r="S687" s="132"/>
      <c r="T687" s="603"/>
      <c r="U687" s="527"/>
    </row>
    <row r="688" spans="1:21" ht="15.75" thickBot="1" x14ac:dyDescent="0.3">
      <c r="A688" s="604"/>
      <c r="B688" s="605"/>
      <c r="C688" s="606"/>
      <c r="D688" s="606"/>
      <c r="E688" s="606"/>
      <c r="F688" s="605"/>
      <c r="G688" s="606"/>
      <c r="H688" s="606"/>
      <c r="I688" s="605"/>
      <c r="J688" s="605"/>
      <c r="K688" s="606"/>
      <c r="L688" s="606"/>
      <c r="M688" s="606"/>
      <c r="N688" s="606"/>
      <c r="O688" s="606"/>
      <c r="P688" s="606"/>
      <c r="Q688" s="606"/>
      <c r="R688" s="606"/>
      <c r="S688" s="607"/>
      <c r="T688" s="606"/>
      <c r="U688" s="608"/>
    </row>
    <row r="689" spans="1:21" ht="15.75" thickBot="1" x14ac:dyDescent="0.3">
      <c r="A689" s="565"/>
      <c r="B689" s="535"/>
      <c r="C689" s="566"/>
      <c r="D689" s="566"/>
      <c r="E689" s="566"/>
      <c r="F689" s="535"/>
      <c r="G689" s="566"/>
      <c r="H689" s="566"/>
      <c r="I689" s="535"/>
      <c r="J689" s="535"/>
      <c r="K689" s="566"/>
      <c r="L689" s="566"/>
      <c r="M689" s="566"/>
      <c r="N689" s="566"/>
      <c r="O689" s="566"/>
      <c r="P689" s="566"/>
      <c r="Q689" s="566"/>
      <c r="R689" s="566"/>
      <c r="S689" s="566"/>
      <c r="T689" s="566"/>
      <c r="U689" s="567"/>
    </row>
    <row r="690" spans="1:21" ht="28.5" thickBot="1" x14ac:dyDescent="0.3">
      <c r="A690" s="194" t="s">
        <v>9</v>
      </c>
      <c r="B690" s="1324" t="s">
        <v>180</v>
      </c>
      <c r="C690" s="1325"/>
      <c r="E690" s="1326" t="s">
        <v>342</v>
      </c>
      <c r="F690" s="1327"/>
      <c r="G690" s="1328">
        <f>VLOOKUP(B690,'EXTRAUrbano.Piano inv. forn '!$D$116:$AB$153,3,FALSE)</f>
        <v>0</v>
      </c>
      <c r="H690" s="1329"/>
      <c r="I690" s="558"/>
      <c r="J690" s="1326" t="s">
        <v>343</v>
      </c>
      <c r="K690" s="1327"/>
      <c r="L690" s="1328">
        <f>VLOOKUP(B690,'EXTRAUrbano.Piano inv. forn '!$D$116:$AB$153,4,N692)</f>
        <v>0</v>
      </c>
      <c r="M690" s="1329"/>
      <c r="O690" s="194" t="s">
        <v>344</v>
      </c>
      <c r="P690" s="506"/>
      <c r="R690" s="568" t="s">
        <v>345</v>
      </c>
      <c r="S690" s="1317"/>
      <c r="T690" s="1318"/>
      <c r="U690" s="569"/>
    </row>
    <row r="691" spans="1:21" ht="15.75" thickBot="1" x14ac:dyDescent="0.3">
      <c r="A691" s="570"/>
      <c r="B691" s="571"/>
      <c r="C691" s="571"/>
      <c r="E691" s="572"/>
      <c r="F691" s="572"/>
      <c r="G691" s="573"/>
      <c r="H691" s="573"/>
      <c r="I691" s="558"/>
      <c r="J691" s="572"/>
      <c r="K691" s="572"/>
      <c r="L691" s="573"/>
      <c r="M691" s="573"/>
      <c r="O691" s="132"/>
      <c r="R691" s="132"/>
      <c r="S691" s="574"/>
      <c r="U691" s="575"/>
    </row>
    <row r="692" spans="1:21" ht="24" customHeight="1" thickBot="1" x14ac:dyDescent="0.3">
      <c r="A692" s="1277" t="s">
        <v>346</v>
      </c>
      <c r="B692" s="1278"/>
      <c r="C692" s="1278"/>
      <c r="D692" s="1287"/>
      <c r="E692" s="1319">
        <f>VLOOKUP(B690,'EXTRAUrbano.Piano inv. forn '!$D$116:$AB$153,17,FALSE)</f>
        <v>0</v>
      </c>
      <c r="F692" s="1320"/>
      <c r="G692" s="1320"/>
      <c r="H692" s="1321"/>
      <c r="I692" s="558"/>
      <c r="J692" s="1322" t="s">
        <v>60</v>
      </c>
      <c r="K692" s="1323"/>
      <c r="L692" s="1319">
        <f>VLOOKUP(B690,'EXTRAUrbano.Piano inv. forn '!$D$116:$AB$153,19,FALSE)</f>
        <v>0</v>
      </c>
      <c r="M692" s="1321"/>
      <c r="N692" s="576"/>
      <c r="O692" s="568" t="s">
        <v>347</v>
      </c>
      <c r="P692" s="577">
        <f>L692+E692</f>
        <v>0</v>
      </c>
      <c r="R692" s="568" t="s">
        <v>348</v>
      </c>
      <c r="S692" s="1317"/>
      <c r="T692" s="1318"/>
      <c r="U692" s="575"/>
    </row>
    <row r="693" spans="1:21" ht="15.75" thickBot="1" x14ac:dyDescent="0.3">
      <c r="A693" s="152"/>
      <c r="B693" s="153"/>
      <c r="C693" s="153"/>
      <c r="D693" s="153"/>
      <c r="E693" s="564"/>
      <c r="F693" s="564"/>
      <c r="G693" s="564"/>
      <c r="H693" s="564"/>
      <c r="I693" s="558"/>
      <c r="J693" s="572"/>
      <c r="K693" s="572"/>
      <c r="L693" s="564"/>
      <c r="M693" s="564"/>
      <c r="N693" s="576"/>
      <c r="O693" s="132"/>
      <c r="P693" s="576"/>
      <c r="R693" s="132"/>
      <c r="S693" s="571"/>
      <c r="T693" s="571"/>
      <c r="U693" s="569"/>
    </row>
    <row r="694" spans="1:21" ht="60" x14ac:dyDescent="0.25">
      <c r="A694" s="1279" t="s">
        <v>349</v>
      </c>
      <c r="B694" s="1281" t="s">
        <v>350</v>
      </c>
      <c r="C694" s="1281" t="s">
        <v>351</v>
      </c>
      <c r="D694" s="186" t="s">
        <v>352</v>
      </c>
      <c r="E694" s="187" t="s">
        <v>353</v>
      </c>
      <c r="F694" s="186" t="s">
        <v>354</v>
      </c>
      <c r="G694" s="186" t="s">
        <v>355</v>
      </c>
      <c r="H694" s="188" t="s">
        <v>312</v>
      </c>
      <c r="I694" s="188" t="s">
        <v>356</v>
      </c>
      <c r="J694" s="188" t="s">
        <v>357</v>
      </c>
      <c r="K694" s="188" t="s">
        <v>358</v>
      </c>
      <c r="L694" s="188" t="s">
        <v>359</v>
      </c>
      <c r="M694" s="188" t="s">
        <v>360</v>
      </c>
      <c r="N694" s="188" t="s">
        <v>361</v>
      </c>
      <c r="O694" s="188" t="s">
        <v>362</v>
      </c>
      <c r="P694" s="188" t="s">
        <v>363</v>
      </c>
      <c r="Q694" s="188" t="s">
        <v>364</v>
      </c>
      <c r="R694" s="188" t="s">
        <v>365</v>
      </c>
      <c r="S694" s="188" t="s">
        <v>366</v>
      </c>
      <c r="T694" s="1288" t="s">
        <v>367</v>
      </c>
      <c r="U694" s="508"/>
    </row>
    <row r="695" spans="1:21" ht="24.75" thickBot="1" x14ac:dyDescent="0.3">
      <c r="A695" s="1280"/>
      <c r="B695" s="1282"/>
      <c r="C695" s="1282"/>
      <c r="D695" s="189" t="s">
        <v>368</v>
      </c>
      <c r="E695" s="189" t="s">
        <v>381</v>
      </c>
      <c r="F695" s="189" t="s">
        <v>370</v>
      </c>
      <c r="G695" s="189" t="s">
        <v>370</v>
      </c>
      <c r="H695" s="189" t="s">
        <v>395</v>
      </c>
      <c r="I695" s="189" t="s">
        <v>401</v>
      </c>
      <c r="J695" s="189" t="s">
        <v>371</v>
      </c>
      <c r="K695" s="189" t="s">
        <v>372</v>
      </c>
      <c r="L695" s="189" t="s">
        <v>373</v>
      </c>
      <c r="M695" s="189" t="s">
        <v>372</v>
      </c>
      <c r="N695" s="189" t="s">
        <v>374</v>
      </c>
      <c r="O695" s="189" t="s">
        <v>341</v>
      </c>
      <c r="P695" s="189" t="s">
        <v>375</v>
      </c>
      <c r="Q695" s="189" t="s">
        <v>376</v>
      </c>
      <c r="R695" s="189" t="s">
        <v>377</v>
      </c>
      <c r="S695" s="189" t="s">
        <v>377</v>
      </c>
      <c r="T695" s="1289"/>
      <c r="U695" s="508"/>
    </row>
    <row r="696" spans="1:21" x14ac:dyDescent="0.25">
      <c r="A696" s="1315" t="str">
        <f>B690</f>
        <v>EXTRA-urb.d.1</v>
      </c>
      <c r="B696" s="578">
        <v>1</v>
      </c>
      <c r="C696" s="248"/>
      <c r="D696" s="579"/>
      <c r="E696" s="579"/>
      <c r="F696" s="248"/>
      <c r="G696" s="580"/>
      <c r="H696" s="135"/>
      <c r="I696" s="581"/>
      <c r="J696" s="582"/>
      <c r="K696" s="583"/>
      <c r="L696" s="581"/>
      <c r="M696" s="583"/>
      <c r="N696" s="584"/>
      <c r="O696" s="584"/>
      <c r="P696" s="581"/>
      <c r="Q696" s="581"/>
      <c r="R696" s="581"/>
      <c r="S696" s="581"/>
      <c r="T696" s="585"/>
      <c r="U696" s="569"/>
    </row>
    <row r="697" spans="1:21" x14ac:dyDescent="0.25">
      <c r="A697" s="1315"/>
      <c r="B697" s="586">
        <v>2</v>
      </c>
      <c r="C697" s="206"/>
      <c r="D697" s="587"/>
      <c r="E697" s="587"/>
      <c r="F697" s="206"/>
      <c r="G697" s="588"/>
      <c r="H697" s="206"/>
      <c r="I697" s="589"/>
      <c r="J697" s="590"/>
      <c r="K697" s="591"/>
      <c r="L697" s="589"/>
      <c r="M697" s="591"/>
      <c r="N697" s="592"/>
      <c r="O697" s="592"/>
      <c r="P697" s="589"/>
      <c r="Q697" s="589" t="s">
        <v>378</v>
      </c>
      <c r="R697" s="589"/>
      <c r="S697" s="589"/>
      <c r="T697" s="593"/>
      <c r="U697" s="569"/>
    </row>
    <row r="698" spans="1:21" x14ac:dyDescent="0.25">
      <c r="A698" s="1315"/>
      <c r="B698" s="586">
        <v>3</v>
      </c>
      <c r="C698" s="206"/>
      <c r="D698" s="587"/>
      <c r="E698" s="587"/>
      <c r="F698" s="206"/>
      <c r="G698" s="588"/>
      <c r="H698" s="206"/>
      <c r="I698" s="589"/>
      <c r="J698" s="590"/>
      <c r="K698" s="591"/>
      <c r="L698" s="589"/>
      <c r="M698" s="591"/>
      <c r="N698" s="592"/>
      <c r="O698" s="592"/>
      <c r="P698" s="589"/>
      <c r="Q698" s="589"/>
      <c r="R698" s="589"/>
      <c r="S698" s="589"/>
      <c r="T698" s="593"/>
      <c r="U698" s="569"/>
    </row>
    <row r="699" spans="1:21" x14ac:dyDescent="0.25">
      <c r="A699" s="1315"/>
      <c r="B699" s="586">
        <v>4</v>
      </c>
      <c r="C699" s="206"/>
      <c r="D699" s="587"/>
      <c r="E699" s="587"/>
      <c r="F699" s="206"/>
      <c r="G699" s="588"/>
      <c r="H699" s="206"/>
      <c r="I699" s="589"/>
      <c r="J699" s="590"/>
      <c r="K699" s="591"/>
      <c r="L699" s="589"/>
      <c r="M699" s="591"/>
      <c r="N699" s="592"/>
      <c r="O699" s="592"/>
      <c r="P699" s="589"/>
      <c r="Q699" s="589"/>
      <c r="R699" s="589"/>
      <c r="S699" s="589"/>
      <c r="T699" s="593"/>
      <c r="U699" s="569"/>
    </row>
    <row r="700" spans="1:21" x14ac:dyDescent="0.25">
      <c r="A700" s="1315"/>
      <c r="B700" s="586">
        <v>5</v>
      </c>
      <c r="C700" s="206"/>
      <c r="D700" s="587"/>
      <c r="E700" s="587"/>
      <c r="F700" s="206"/>
      <c r="G700" s="588"/>
      <c r="H700" s="206"/>
      <c r="I700" s="589"/>
      <c r="J700" s="590"/>
      <c r="K700" s="591"/>
      <c r="L700" s="589"/>
      <c r="M700" s="591"/>
      <c r="N700" s="592"/>
      <c r="O700" s="592"/>
      <c r="P700" s="589"/>
      <c r="Q700" s="589"/>
      <c r="R700" s="589"/>
      <c r="S700" s="589"/>
      <c r="T700" s="593"/>
      <c r="U700" s="569"/>
    </row>
    <row r="701" spans="1:21" x14ac:dyDescent="0.25">
      <c r="A701" s="1315"/>
      <c r="B701" s="586">
        <v>6</v>
      </c>
      <c r="C701" s="206"/>
      <c r="D701" s="587"/>
      <c r="E701" s="587"/>
      <c r="F701" s="206"/>
      <c r="G701" s="588"/>
      <c r="H701" s="206"/>
      <c r="I701" s="589"/>
      <c r="J701" s="590"/>
      <c r="K701" s="591"/>
      <c r="L701" s="589"/>
      <c r="M701" s="591"/>
      <c r="N701" s="592"/>
      <c r="O701" s="592"/>
      <c r="P701" s="589"/>
      <c r="Q701" s="589"/>
      <c r="R701" s="589"/>
      <c r="S701" s="589"/>
      <c r="T701" s="593"/>
      <c r="U701" s="569"/>
    </row>
    <row r="702" spans="1:21" x14ac:dyDescent="0.25">
      <c r="A702" s="1315"/>
      <c r="B702" s="586">
        <v>7</v>
      </c>
      <c r="C702" s="206"/>
      <c r="D702" s="587"/>
      <c r="E702" s="587"/>
      <c r="F702" s="206"/>
      <c r="G702" s="588"/>
      <c r="H702" s="206"/>
      <c r="I702" s="589"/>
      <c r="J702" s="590"/>
      <c r="K702" s="591"/>
      <c r="L702" s="589"/>
      <c r="M702" s="591"/>
      <c r="N702" s="592"/>
      <c r="O702" s="592"/>
      <c r="P702" s="589"/>
      <c r="Q702" s="589"/>
      <c r="R702" s="589"/>
      <c r="S702" s="589"/>
      <c r="T702" s="593"/>
      <c r="U702" s="569"/>
    </row>
    <row r="703" spans="1:21" x14ac:dyDescent="0.25">
      <c r="A703" s="1315"/>
      <c r="B703" s="586">
        <v>8</v>
      </c>
      <c r="C703" s="206"/>
      <c r="D703" s="587"/>
      <c r="E703" s="587"/>
      <c r="F703" s="206"/>
      <c r="G703" s="588"/>
      <c r="H703" s="206"/>
      <c r="I703" s="589"/>
      <c r="J703" s="590"/>
      <c r="K703" s="591"/>
      <c r="L703" s="589"/>
      <c r="M703" s="591"/>
      <c r="N703" s="592"/>
      <c r="O703" s="592"/>
      <c r="P703" s="589"/>
      <c r="Q703" s="589"/>
      <c r="R703" s="589"/>
      <c r="S703" s="589"/>
      <c r="T703" s="593"/>
      <c r="U703" s="569"/>
    </row>
    <row r="704" spans="1:21" x14ac:dyDescent="0.25">
      <c r="A704" s="1315"/>
      <c r="B704" s="586">
        <v>9</v>
      </c>
      <c r="C704" s="206"/>
      <c r="D704" s="587"/>
      <c r="E704" s="587"/>
      <c r="F704" s="206"/>
      <c r="G704" s="588"/>
      <c r="H704" s="206"/>
      <c r="I704" s="589"/>
      <c r="J704" s="590"/>
      <c r="K704" s="591"/>
      <c r="L704" s="589"/>
      <c r="M704" s="591"/>
      <c r="N704" s="592"/>
      <c r="O704" s="592"/>
      <c r="P704" s="589"/>
      <c r="Q704" s="589"/>
      <c r="R704" s="589"/>
      <c r="S704" s="589"/>
      <c r="T704" s="593"/>
      <c r="U704" s="569"/>
    </row>
    <row r="705" spans="1:21" ht="15.75" thickBot="1" x14ac:dyDescent="0.3">
      <c r="A705" s="1316"/>
      <c r="B705" s="594">
        <v>10</v>
      </c>
      <c r="C705" s="595"/>
      <c r="D705" s="596"/>
      <c r="E705" s="596"/>
      <c r="F705" s="595"/>
      <c r="G705" s="597"/>
      <c r="H705" s="595"/>
      <c r="I705" s="598"/>
      <c r="J705" s="599"/>
      <c r="K705" s="600"/>
      <c r="L705" s="598"/>
      <c r="M705" s="600"/>
      <c r="N705" s="601"/>
      <c r="O705" s="601"/>
      <c r="P705" s="598"/>
      <c r="Q705" s="598"/>
      <c r="R705" s="598"/>
      <c r="S705" s="598"/>
      <c r="T705" s="602"/>
      <c r="U705" s="569"/>
    </row>
    <row r="706" spans="1:21" s="115" customFormat="1" ht="24.6" customHeight="1" thickBot="1" x14ac:dyDescent="0.3">
      <c r="A706" s="654"/>
      <c r="B706" s="500"/>
      <c r="C706" s="655"/>
      <c r="D706" s="656"/>
      <c r="E706" s="484" t="s">
        <v>379</v>
      </c>
      <c r="F706" s="485">
        <f>COUNTA(F696:F705)</f>
        <v>0</v>
      </c>
      <c r="G706" s="486">
        <f>COUNTA(G696:G705)</f>
        <v>0</v>
      </c>
      <c r="H706" s="655"/>
      <c r="I706" s="501"/>
      <c r="J706" s="657"/>
      <c r="K706" s="658"/>
      <c r="L706" s="1096" t="s">
        <v>655</v>
      </c>
      <c r="M706" s="1097"/>
      <c r="N706" s="659">
        <f>SUM(N696:N705)</f>
        <v>0</v>
      </c>
      <c r="O706" s="660">
        <f>SUM(O696:O705)</f>
        <v>0</v>
      </c>
      <c r="P706" s="501"/>
      <c r="R706" s="128"/>
      <c r="S706" s="132"/>
      <c r="T706" s="603"/>
      <c r="U706" s="527"/>
    </row>
    <row r="707" spans="1:21" s="115" customFormat="1" ht="24.6" customHeight="1" x14ac:dyDescent="0.25">
      <c r="A707" s="149"/>
      <c r="B707" s="128"/>
      <c r="C707" s="128"/>
      <c r="D707" s="128"/>
      <c r="F707" s="500"/>
      <c r="H707" s="524"/>
      <c r="I707" s="524"/>
      <c r="J707" s="525"/>
      <c r="K707" s="524"/>
      <c r="L707" s="1098" t="s">
        <v>656</v>
      </c>
      <c r="M707" s="1099"/>
      <c r="N707" s="661">
        <f>SUMIF(M696:M705,"&lt;=31/12/2025",N696:N705)</f>
        <v>0</v>
      </c>
      <c r="O707" s="662">
        <f>SUMIF(M696:M705,"&lt;=31/12/2025",O696:O705)</f>
        <v>0</v>
      </c>
      <c r="P707" s="128"/>
      <c r="R707" s="128"/>
      <c r="S707" s="132"/>
      <c r="T707" s="603"/>
      <c r="U707" s="527"/>
    </row>
    <row r="708" spans="1:21" s="115" customFormat="1" ht="24.6" customHeight="1" thickBot="1" x14ac:dyDescent="0.3">
      <c r="A708" s="149"/>
      <c r="B708" s="500"/>
      <c r="F708" s="500"/>
      <c r="I708" s="500"/>
      <c r="J708" s="500"/>
      <c r="L708" s="1100" t="s">
        <v>659</v>
      </c>
      <c r="M708" s="1101"/>
      <c r="N708" s="663">
        <f>SUMIF(M696:M705,"&gt;31/12/2025",N696:N705)</f>
        <v>0</v>
      </c>
      <c r="O708" s="664">
        <f>SUMIF(M696:M705,"&gt;31/12/2025",O696:O705)</f>
        <v>0</v>
      </c>
      <c r="R708" s="128"/>
      <c r="S708" s="132"/>
      <c r="T708" s="603"/>
      <c r="U708" s="527"/>
    </row>
    <row r="709" spans="1:21" ht="15.75" thickBot="1" x14ac:dyDescent="0.3">
      <c r="A709" s="604"/>
      <c r="B709" s="605"/>
      <c r="C709" s="606"/>
      <c r="D709" s="606"/>
      <c r="E709" s="606"/>
      <c r="F709" s="605"/>
      <c r="G709" s="606"/>
      <c r="H709" s="606"/>
      <c r="I709" s="605"/>
      <c r="J709" s="605"/>
      <c r="K709" s="606"/>
      <c r="L709" s="606"/>
      <c r="M709" s="606"/>
      <c r="N709" s="606"/>
      <c r="O709" s="606"/>
      <c r="P709" s="606"/>
      <c r="Q709" s="606"/>
      <c r="R709" s="606"/>
      <c r="S709" s="607"/>
      <c r="T709" s="606"/>
      <c r="U709" s="608"/>
    </row>
  </sheetData>
  <sheetProtection algorithmName="SHA-512" hashValue="Dl0w7dNcd+m14cZN1WJcY0E6qDMvSAReGLdChI2HArk3JVON3FlcaUv9I/Ovq5Src899RQmVH0qoLJhCQ05YaA==" saltValue="GtejEx92vi2OQfUGauLe2A==" spinCount="100000" sheet="1" objects="1" scenarios="1"/>
  <mergeCells count="651">
    <mergeCell ref="A463:A464"/>
    <mergeCell ref="B463:B464"/>
    <mergeCell ref="C463:C464"/>
    <mergeCell ref="T463:T464"/>
    <mergeCell ref="A465:A474"/>
    <mergeCell ref="A444:A453"/>
    <mergeCell ref="B459:C459"/>
    <mergeCell ref="E459:F459"/>
    <mergeCell ref="G459:H459"/>
    <mergeCell ref="J459:K459"/>
    <mergeCell ref="L459:M459"/>
    <mergeCell ref="S459:T459"/>
    <mergeCell ref="A461:D461"/>
    <mergeCell ref="E461:H461"/>
    <mergeCell ref="J461:K461"/>
    <mergeCell ref="L461:M461"/>
    <mergeCell ref="S461:T461"/>
    <mergeCell ref="L454:M454"/>
    <mergeCell ref="L455:M455"/>
    <mergeCell ref="L456:M456"/>
    <mergeCell ref="A440:D440"/>
    <mergeCell ref="E440:H440"/>
    <mergeCell ref="J440:K440"/>
    <mergeCell ref="L440:M440"/>
    <mergeCell ref="S440:T440"/>
    <mergeCell ref="A442:A443"/>
    <mergeCell ref="B442:B443"/>
    <mergeCell ref="C442:C443"/>
    <mergeCell ref="T442:T443"/>
    <mergeCell ref="A421:A422"/>
    <mergeCell ref="B421:B422"/>
    <mergeCell ref="C421:C422"/>
    <mergeCell ref="T421:T422"/>
    <mergeCell ref="A423:A432"/>
    <mergeCell ref="B438:C438"/>
    <mergeCell ref="E438:F438"/>
    <mergeCell ref="G438:H438"/>
    <mergeCell ref="J438:K438"/>
    <mergeCell ref="L438:M438"/>
    <mergeCell ref="S438:T438"/>
    <mergeCell ref="L433:M433"/>
    <mergeCell ref="L434:M434"/>
    <mergeCell ref="L435:M435"/>
    <mergeCell ref="A402:A411"/>
    <mergeCell ref="B417:C417"/>
    <mergeCell ref="E417:F417"/>
    <mergeCell ref="G417:H417"/>
    <mergeCell ref="J417:K417"/>
    <mergeCell ref="L417:M417"/>
    <mergeCell ref="S417:T417"/>
    <mergeCell ref="A419:D419"/>
    <mergeCell ref="E419:H419"/>
    <mergeCell ref="J419:K419"/>
    <mergeCell ref="L419:M419"/>
    <mergeCell ref="S419:T419"/>
    <mergeCell ref="L412:M412"/>
    <mergeCell ref="L413:M413"/>
    <mergeCell ref="L414:M414"/>
    <mergeCell ref="A398:D398"/>
    <mergeCell ref="E398:H398"/>
    <mergeCell ref="J398:K398"/>
    <mergeCell ref="L398:M398"/>
    <mergeCell ref="S398:T398"/>
    <mergeCell ref="A400:A401"/>
    <mergeCell ref="B400:B401"/>
    <mergeCell ref="C400:C401"/>
    <mergeCell ref="T400:T401"/>
    <mergeCell ref="A379:A380"/>
    <mergeCell ref="B379:B380"/>
    <mergeCell ref="C379:C380"/>
    <mergeCell ref="T379:T380"/>
    <mergeCell ref="A381:A390"/>
    <mergeCell ref="B396:C396"/>
    <mergeCell ref="E396:F396"/>
    <mergeCell ref="G396:H396"/>
    <mergeCell ref="J396:K396"/>
    <mergeCell ref="L396:M396"/>
    <mergeCell ref="S396:T396"/>
    <mergeCell ref="L391:M391"/>
    <mergeCell ref="L392:M392"/>
    <mergeCell ref="L393:M393"/>
    <mergeCell ref="A360:A369"/>
    <mergeCell ref="B375:C375"/>
    <mergeCell ref="E375:F375"/>
    <mergeCell ref="G375:H375"/>
    <mergeCell ref="J375:K375"/>
    <mergeCell ref="L375:M375"/>
    <mergeCell ref="S375:T375"/>
    <mergeCell ref="A377:D377"/>
    <mergeCell ref="E377:H377"/>
    <mergeCell ref="J377:K377"/>
    <mergeCell ref="L377:M377"/>
    <mergeCell ref="S377:T377"/>
    <mergeCell ref="L370:M370"/>
    <mergeCell ref="L371:M371"/>
    <mergeCell ref="L372:M372"/>
    <mergeCell ref="A356:D356"/>
    <mergeCell ref="E356:H356"/>
    <mergeCell ref="J356:K356"/>
    <mergeCell ref="L356:M356"/>
    <mergeCell ref="S356:T356"/>
    <mergeCell ref="A358:A359"/>
    <mergeCell ref="B358:B359"/>
    <mergeCell ref="C358:C359"/>
    <mergeCell ref="T358:T359"/>
    <mergeCell ref="A337:A338"/>
    <mergeCell ref="B337:B338"/>
    <mergeCell ref="C337:C338"/>
    <mergeCell ref="T337:T338"/>
    <mergeCell ref="A339:A348"/>
    <mergeCell ref="B354:C354"/>
    <mergeCell ref="E354:F354"/>
    <mergeCell ref="G354:H354"/>
    <mergeCell ref="J354:K354"/>
    <mergeCell ref="L354:M354"/>
    <mergeCell ref="S354:T354"/>
    <mergeCell ref="L349:M349"/>
    <mergeCell ref="L350:M350"/>
    <mergeCell ref="L351:M351"/>
    <mergeCell ref="A318:A327"/>
    <mergeCell ref="B333:C333"/>
    <mergeCell ref="E333:F333"/>
    <mergeCell ref="G333:H333"/>
    <mergeCell ref="J333:K333"/>
    <mergeCell ref="L333:M333"/>
    <mergeCell ref="S333:T333"/>
    <mergeCell ref="A335:D335"/>
    <mergeCell ref="E335:H335"/>
    <mergeCell ref="J335:K335"/>
    <mergeCell ref="L335:M335"/>
    <mergeCell ref="S335:T335"/>
    <mergeCell ref="L328:M328"/>
    <mergeCell ref="L329:M329"/>
    <mergeCell ref="L330:M330"/>
    <mergeCell ref="A314:D314"/>
    <mergeCell ref="E314:H314"/>
    <mergeCell ref="J314:K314"/>
    <mergeCell ref="L314:M314"/>
    <mergeCell ref="S314:T314"/>
    <mergeCell ref="A316:A317"/>
    <mergeCell ref="B316:B317"/>
    <mergeCell ref="C316:C317"/>
    <mergeCell ref="T316:T317"/>
    <mergeCell ref="A295:A296"/>
    <mergeCell ref="B295:B296"/>
    <mergeCell ref="C295:C296"/>
    <mergeCell ref="T295:T296"/>
    <mergeCell ref="A297:A306"/>
    <mergeCell ref="B312:C312"/>
    <mergeCell ref="E312:F312"/>
    <mergeCell ref="G312:H312"/>
    <mergeCell ref="J312:K312"/>
    <mergeCell ref="L312:M312"/>
    <mergeCell ref="S312:T312"/>
    <mergeCell ref="L307:M307"/>
    <mergeCell ref="L308:M308"/>
    <mergeCell ref="L309:M309"/>
    <mergeCell ref="A276:A285"/>
    <mergeCell ref="B291:C291"/>
    <mergeCell ref="E291:F291"/>
    <mergeCell ref="G291:H291"/>
    <mergeCell ref="J291:K291"/>
    <mergeCell ref="L291:M291"/>
    <mergeCell ref="S291:T291"/>
    <mergeCell ref="A293:D293"/>
    <mergeCell ref="E293:H293"/>
    <mergeCell ref="J293:K293"/>
    <mergeCell ref="L293:M293"/>
    <mergeCell ref="S293:T293"/>
    <mergeCell ref="L286:M286"/>
    <mergeCell ref="L287:M287"/>
    <mergeCell ref="L288:M288"/>
    <mergeCell ref="A272:D272"/>
    <mergeCell ref="E272:H272"/>
    <mergeCell ref="J272:K272"/>
    <mergeCell ref="L272:M272"/>
    <mergeCell ref="S272:T272"/>
    <mergeCell ref="A274:A275"/>
    <mergeCell ref="B274:B275"/>
    <mergeCell ref="C274:C275"/>
    <mergeCell ref="T274:T275"/>
    <mergeCell ref="A253:A254"/>
    <mergeCell ref="B253:B254"/>
    <mergeCell ref="C253:C254"/>
    <mergeCell ref="T253:T254"/>
    <mergeCell ref="A255:A264"/>
    <mergeCell ref="B270:C270"/>
    <mergeCell ref="E270:F270"/>
    <mergeCell ref="G270:H270"/>
    <mergeCell ref="J270:K270"/>
    <mergeCell ref="L270:M270"/>
    <mergeCell ref="S270:T270"/>
    <mergeCell ref="B249:C249"/>
    <mergeCell ref="E249:F249"/>
    <mergeCell ref="G249:H249"/>
    <mergeCell ref="J249:K249"/>
    <mergeCell ref="L249:M249"/>
    <mergeCell ref="S249:T249"/>
    <mergeCell ref="A251:D251"/>
    <mergeCell ref="E251:H251"/>
    <mergeCell ref="J251:K251"/>
    <mergeCell ref="L251:M251"/>
    <mergeCell ref="S251:T251"/>
    <mergeCell ref="T127:T128"/>
    <mergeCell ref="T148:T149"/>
    <mergeCell ref="T169:T170"/>
    <mergeCell ref="T190:T191"/>
    <mergeCell ref="T211:T212"/>
    <mergeCell ref="T232:T233"/>
    <mergeCell ref="A232:A233"/>
    <mergeCell ref="B232:B233"/>
    <mergeCell ref="C232:C233"/>
    <mergeCell ref="A211:A212"/>
    <mergeCell ref="B211:B212"/>
    <mergeCell ref="C211:C212"/>
    <mergeCell ref="A213:A222"/>
    <mergeCell ref="G207:H207"/>
    <mergeCell ref="J207:K207"/>
    <mergeCell ref="L207:M207"/>
    <mergeCell ref="S186:T186"/>
    <mergeCell ref="A188:D188"/>
    <mergeCell ref="E188:H188"/>
    <mergeCell ref="J188:K188"/>
    <mergeCell ref="L188:M188"/>
    <mergeCell ref="S188:T188"/>
    <mergeCell ref="S207:T207"/>
    <mergeCell ref="A209:D209"/>
    <mergeCell ref="A234:A243"/>
    <mergeCell ref="G228:H228"/>
    <mergeCell ref="J228:K228"/>
    <mergeCell ref="L228:M228"/>
    <mergeCell ref="S228:T228"/>
    <mergeCell ref="A230:D230"/>
    <mergeCell ref="E230:H230"/>
    <mergeCell ref="J230:K230"/>
    <mergeCell ref="L230:M230"/>
    <mergeCell ref="S230:T230"/>
    <mergeCell ref="B228:C228"/>
    <mergeCell ref="E228:F228"/>
    <mergeCell ref="E209:H209"/>
    <mergeCell ref="J209:K209"/>
    <mergeCell ref="L209:M209"/>
    <mergeCell ref="S209:T209"/>
    <mergeCell ref="A190:A191"/>
    <mergeCell ref="B190:B191"/>
    <mergeCell ref="C190:C191"/>
    <mergeCell ref="A192:A201"/>
    <mergeCell ref="B207:C207"/>
    <mergeCell ref="E207:F207"/>
    <mergeCell ref="L202:M202"/>
    <mergeCell ref="L203:M203"/>
    <mergeCell ref="L204:M204"/>
    <mergeCell ref="A169:A170"/>
    <mergeCell ref="B169:B170"/>
    <mergeCell ref="C169:C170"/>
    <mergeCell ref="A171:A180"/>
    <mergeCell ref="B186:C186"/>
    <mergeCell ref="E186:F186"/>
    <mergeCell ref="G165:H165"/>
    <mergeCell ref="J165:K165"/>
    <mergeCell ref="L165:M165"/>
    <mergeCell ref="G186:H186"/>
    <mergeCell ref="J186:K186"/>
    <mergeCell ref="L186:M186"/>
    <mergeCell ref="L181:M181"/>
    <mergeCell ref="L182:M182"/>
    <mergeCell ref="L183:M183"/>
    <mergeCell ref="S144:T144"/>
    <mergeCell ref="A146:D146"/>
    <mergeCell ref="E146:H146"/>
    <mergeCell ref="J146:K146"/>
    <mergeCell ref="L146:M146"/>
    <mergeCell ref="S146:T146"/>
    <mergeCell ref="S165:T165"/>
    <mergeCell ref="A167:D167"/>
    <mergeCell ref="E167:H167"/>
    <mergeCell ref="J167:K167"/>
    <mergeCell ref="L167:M167"/>
    <mergeCell ref="S167:T167"/>
    <mergeCell ref="A148:A149"/>
    <mergeCell ref="B148:B149"/>
    <mergeCell ref="C148:C149"/>
    <mergeCell ref="A150:A159"/>
    <mergeCell ref="B165:C165"/>
    <mergeCell ref="E165:F165"/>
    <mergeCell ref="L160:M160"/>
    <mergeCell ref="L161:M161"/>
    <mergeCell ref="L162:M162"/>
    <mergeCell ref="A127:A128"/>
    <mergeCell ref="B127:B128"/>
    <mergeCell ref="C127:C128"/>
    <mergeCell ref="A129:A138"/>
    <mergeCell ref="B144:C144"/>
    <mergeCell ref="E144:F144"/>
    <mergeCell ref="G123:H123"/>
    <mergeCell ref="J123:K123"/>
    <mergeCell ref="L123:M123"/>
    <mergeCell ref="G144:H144"/>
    <mergeCell ref="J144:K144"/>
    <mergeCell ref="L144:M144"/>
    <mergeCell ref="L139:M139"/>
    <mergeCell ref="L140:M140"/>
    <mergeCell ref="L141:M141"/>
    <mergeCell ref="S123:T123"/>
    <mergeCell ref="A125:D125"/>
    <mergeCell ref="E125:H125"/>
    <mergeCell ref="J125:K125"/>
    <mergeCell ref="L125:M125"/>
    <mergeCell ref="S125:T125"/>
    <mergeCell ref="A106:A107"/>
    <mergeCell ref="B106:B107"/>
    <mergeCell ref="C106:C107"/>
    <mergeCell ref="A108:A117"/>
    <mergeCell ref="B123:C123"/>
    <mergeCell ref="E123:F123"/>
    <mergeCell ref="T106:T107"/>
    <mergeCell ref="L118:M118"/>
    <mergeCell ref="L119:M119"/>
    <mergeCell ref="L120:M120"/>
    <mergeCell ref="S102:T102"/>
    <mergeCell ref="A104:D104"/>
    <mergeCell ref="E104:H104"/>
    <mergeCell ref="J104:K104"/>
    <mergeCell ref="L104:M104"/>
    <mergeCell ref="S104:T104"/>
    <mergeCell ref="A85:A86"/>
    <mergeCell ref="B85:B86"/>
    <mergeCell ref="C85:C86"/>
    <mergeCell ref="T85:T86"/>
    <mergeCell ref="A87:A96"/>
    <mergeCell ref="B102:C102"/>
    <mergeCell ref="E102:F102"/>
    <mergeCell ref="G102:H102"/>
    <mergeCell ref="J102:K102"/>
    <mergeCell ref="L102:M102"/>
    <mergeCell ref="L97:M97"/>
    <mergeCell ref="L98:M98"/>
    <mergeCell ref="L99:M99"/>
    <mergeCell ref="S81:T81"/>
    <mergeCell ref="A83:D83"/>
    <mergeCell ref="E83:H83"/>
    <mergeCell ref="J83:K83"/>
    <mergeCell ref="L83:M83"/>
    <mergeCell ref="S83:T83"/>
    <mergeCell ref="A64:A65"/>
    <mergeCell ref="B64:B65"/>
    <mergeCell ref="C64:C65"/>
    <mergeCell ref="T64:T65"/>
    <mergeCell ref="A66:A75"/>
    <mergeCell ref="B81:C81"/>
    <mergeCell ref="E81:F81"/>
    <mergeCell ref="G81:H81"/>
    <mergeCell ref="J81:K81"/>
    <mergeCell ref="L81:M81"/>
    <mergeCell ref="L76:M76"/>
    <mergeCell ref="L77:M77"/>
    <mergeCell ref="L78:M78"/>
    <mergeCell ref="S60:T60"/>
    <mergeCell ref="A62:D62"/>
    <mergeCell ref="E62:H62"/>
    <mergeCell ref="J62:K62"/>
    <mergeCell ref="L62:M62"/>
    <mergeCell ref="S62:T62"/>
    <mergeCell ref="A43:A44"/>
    <mergeCell ref="B43:B44"/>
    <mergeCell ref="C43:C44"/>
    <mergeCell ref="T43:T44"/>
    <mergeCell ref="A45:A54"/>
    <mergeCell ref="B60:C60"/>
    <mergeCell ref="E60:F60"/>
    <mergeCell ref="G60:H60"/>
    <mergeCell ref="J60:K60"/>
    <mergeCell ref="L60:M60"/>
    <mergeCell ref="L55:M55"/>
    <mergeCell ref="L56:M56"/>
    <mergeCell ref="L57:M57"/>
    <mergeCell ref="S20:T20"/>
    <mergeCell ref="A22:A23"/>
    <mergeCell ref="B22:B23"/>
    <mergeCell ref="C22:C23"/>
    <mergeCell ref="T22:T23"/>
    <mergeCell ref="S39:T39"/>
    <mergeCell ref="A41:D41"/>
    <mergeCell ref="E41:H41"/>
    <mergeCell ref="J41:K41"/>
    <mergeCell ref="L41:M41"/>
    <mergeCell ref="S41:T41"/>
    <mergeCell ref="A24:A33"/>
    <mergeCell ref="B39:C39"/>
    <mergeCell ref="E39:F39"/>
    <mergeCell ref="G39:H39"/>
    <mergeCell ref="J39:K39"/>
    <mergeCell ref="L39:M39"/>
    <mergeCell ref="A1:T1"/>
    <mergeCell ref="A3:T3"/>
    <mergeCell ref="A6:D6"/>
    <mergeCell ref="E6:J6"/>
    <mergeCell ref="L6:N6"/>
    <mergeCell ref="O6:T6"/>
    <mergeCell ref="B18:C18"/>
    <mergeCell ref="E18:F18"/>
    <mergeCell ref="G18:H18"/>
    <mergeCell ref="J18:K18"/>
    <mergeCell ref="L18:M18"/>
    <mergeCell ref="S18:T18"/>
    <mergeCell ref="A8:T8"/>
    <mergeCell ref="A10:D11"/>
    <mergeCell ref="E10:H11"/>
    <mergeCell ref="J10:N10"/>
    <mergeCell ref="O10:P11"/>
    <mergeCell ref="J11:N11"/>
    <mergeCell ref="R10:S11"/>
    <mergeCell ref="T10:T11"/>
    <mergeCell ref="A12:D13"/>
    <mergeCell ref="E12:H13"/>
    <mergeCell ref="J12:N12"/>
    <mergeCell ref="O12:P13"/>
    <mergeCell ref="J13:N13"/>
    <mergeCell ref="A14:D15"/>
    <mergeCell ref="E14:H15"/>
    <mergeCell ref="J14:N14"/>
    <mergeCell ref="O14:P15"/>
    <mergeCell ref="J15:N15"/>
    <mergeCell ref="L34:M34"/>
    <mergeCell ref="L35:M35"/>
    <mergeCell ref="L36:M36"/>
    <mergeCell ref="A20:D20"/>
    <mergeCell ref="E20:H20"/>
    <mergeCell ref="J20:K20"/>
    <mergeCell ref="L20:M20"/>
    <mergeCell ref="L223:M223"/>
    <mergeCell ref="L224:M224"/>
    <mergeCell ref="L225:M225"/>
    <mergeCell ref="L244:M244"/>
    <mergeCell ref="L245:M245"/>
    <mergeCell ref="L246:M246"/>
    <mergeCell ref="L265:M265"/>
    <mergeCell ref="L266:M266"/>
    <mergeCell ref="L267:M267"/>
    <mergeCell ref="L475:M475"/>
    <mergeCell ref="L476:M476"/>
    <mergeCell ref="L477:M477"/>
    <mergeCell ref="B480:C480"/>
    <mergeCell ref="E480:F480"/>
    <mergeCell ref="G480:H480"/>
    <mergeCell ref="J480:K480"/>
    <mergeCell ref="L480:M480"/>
    <mergeCell ref="S480:T480"/>
    <mergeCell ref="A482:D482"/>
    <mergeCell ref="E482:H482"/>
    <mergeCell ref="J482:K482"/>
    <mergeCell ref="L482:M482"/>
    <mergeCell ref="S482:T482"/>
    <mergeCell ref="A484:A485"/>
    <mergeCell ref="B484:B485"/>
    <mergeCell ref="C484:C485"/>
    <mergeCell ref="T484:T485"/>
    <mergeCell ref="A486:A495"/>
    <mergeCell ref="L496:M496"/>
    <mergeCell ref="L497:M497"/>
    <mergeCell ref="L498:M498"/>
    <mergeCell ref="B501:C501"/>
    <mergeCell ref="E501:F501"/>
    <mergeCell ref="G501:H501"/>
    <mergeCell ref="J501:K501"/>
    <mergeCell ref="L501:M501"/>
    <mergeCell ref="S501:T501"/>
    <mergeCell ref="A503:D503"/>
    <mergeCell ref="E503:H503"/>
    <mergeCell ref="J503:K503"/>
    <mergeCell ref="L503:M503"/>
    <mergeCell ref="S503:T503"/>
    <mergeCell ref="A505:A506"/>
    <mergeCell ref="B505:B506"/>
    <mergeCell ref="C505:C506"/>
    <mergeCell ref="T505:T506"/>
    <mergeCell ref="A507:A516"/>
    <mergeCell ref="L517:M517"/>
    <mergeCell ref="L518:M518"/>
    <mergeCell ref="L519:M519"/>
    <mergeCell ref="B522:C522"/>
    <mergeCell ref="E522:F522"/>
    <mergeCell ref="G522:H522"/>
    <mergeCell ref="J522:K522"/>
    <mergeCell ref="L522:M522"/>
    <mergeCell ref="S522:T522"/>
    <mergeCell ref="A524:D524"/>
    <mergeCell ref="E524:H524"/>
    <mergeCell ref="J524:K524"/>
    <mergeCell ref="L524:M524"/>
    <mergeCell ref="S524:T524"/>
    <mergeCell ref="A526:A527"/>
    <mergeCell ref="B526:B527"/>
    <mergeCell ref="C526:C527"/>
    <mergeCell ref="T526:T527"/>
    <mergeCell ref="A528:A537"/>
    <mergeCell ref="L538:M538"/>
    <mergeCell ref="L539:M539"/>
    <mergeCell ref="L540:M540"/>
    <mergeCell ref="B543:C543"/>
    <mergeCell ref="E543:F543"/>
    <mergeCell ref="G543:H543"/>
    <mergeCell ref="J543:K543"/>
    <mergeCell ref="L543:M543"/>
    <mergeCell ref="S543:T543"/>
    <mergeCell ref="A545:D545"/>
    <mergeCell ref="E545:H545"/>
    <mergeCell ref="J545:K545"/>
    <mergeCell ref="L545:M545"/>
    <mergeCell ref="S545:T545"/>
    <mergeCell ref="A547:A548"/>
    <mergeCell ref="B547:B548"/>
    <mergeCell ref="C547:C548"/>
    <mergeCell ref="T547:T548"/>
    <mergeCell ref="A549:A558"/>
    <mergeCell ref="L559:M559"/>
    <mergeCell ref="L560:M560"/>
    <mergeCell ref="L561:M561"/>
    <mergeCell ref="B564:C564"/>
    <mergeCell ref="E564:F564"/>
    <mergeCell ref="G564:H564"/>
    <mergeCell ref="J564:K564"/>
    <mergeCell ref="L564:M564"/>
    <mergeCell ref="S564:T564"/>
    <mergeCell ref="A566:D566"/>
    <mergeCell ref="E566:H566"/>
    <mergeCell ref="J566:K566"/>
    <mergeCell ref="L566:M566"/>
    <mergeCell ref="S566:T566"/>
    <mergeCell ref="A568:A569"/>
    <mergeCell ref="B568:B569"/>
    <mergeCell ref="C568:C569"/>
    <mergeCell ref="T568:T569"/>
    <mergeCell ref="A570:A579"/>
    <mergeCell ref="L580:M580"/>
    <mergeCell ref="L581:M581"/>
    <mergeCell ref="L582:M582"/>
    <mergeCell ref="B585:C585"/>
    <mergeCell ref="E585:F585"/>
    <mergeCell ref="G585:H585"/>
    <mergeCell ref="J585:K585"/>
    <mergeCell ref="L585:M585"/>
    <mergeCell ref="S585:T585"/>
    <mergeCell ref="A587:D587"/>
    <mergeCell ref="E587:H587"/>
    <mergeCell ref="J587:K587"/>
    <mergeCell ref="L587:M587"/>
    <mergeCell ref="S587:T587"/>
    <mergeCell ref="A589:A590"/>
    <mergeCell ref="B589:B590"/>
    <mergeCell ref="C589:C590"/>
    <mergeCell ref="T589:T590"/>
    <mergeCell ref="A591:A600"/>
    <mergeCell ref="L601:M601"/>
    <mergeCell ref="L602:M602"/>
    <mergeCell ref="L603:M603"/>
    <mergeCell ref="B606:C606"/>
    <mergeCell ref="E606:F606"/>
    <mergeCell ref="G606:H606"/>
    <mergeCell ref="J606:K606"/>
    <mergeCell ref="L606:M606"/>
    <mergeCell ref="S606:T606"/>
    <mergeCell ref="A608:D608"/>
    <mergeCell ref="E608:H608"/>
    <mergeCell ref="J608:K608"/>
    <mergeCell ref="L608:M608"/>
    <mergeCell ref="S608:T608"/>
    <mergeCell ref="A610:A611"/>
    <mergeCell ref="B610:B611"/>
    <mergeCell ref="C610:C611"/>
    <mergeCell ref="T610:T611"/>
    <mergeCell ref="A612:A621"/>
    <mergeCell ref="L622:M622"/>
    <mergeCell ref="L623:M623"/>
    <mergeCell ref="L624:M624"/>
    <mergeCell ref="B627:C627"/>
    <mergeCell ref="E627:F627"/>
    <mergeCell ref="G627:H627"/>
    <mergeCell ref="J627:K627"/>
    <mergeCell ref="L627:M627"/>
    <mergeCell ref="S627:T627"/>
    <mergeCell ref="A629:D629"/>
    <mergeCell ref="E629:H629"/>
    <mergeCell ref="J629:K629"/>
    <mergeCell ref="L629:M629"/>
    <mergeCell ref="S629:T629"/>
    <mergeCell ref="A631:A632"/>
    <mergeCell ref="B631:B632"/>
    <mergeCell ref="C631:C632"/>
    <mergeCell ref="T631:T632"/>
    <mergeCell ref="A633:A642"/>
    <mergeCell ref="L643:M643"/>
    <mergeCell ref="L644:M644"/>
    <mergeCell ref="L645:M645"/>
    <mergeCell ref="B648:C648"/>
    <mergeCell ref="E648:F648"/>
    <mergeCell ref="G648:H648"/>
    <mergeCell ref="J648:K648"/>
    <mergeCell ref="L648:M648"/>
    <mergeCell ref="S648:T648"/>
    <mergeCell ref="A650:D650"/>
    <mergeCell ref="E650:H650"/>
    <mergeCell ref="J650:K650"/>
    <mergeCell ref="L650:M650"/>
    <mergeCell ref="S650:T650"/>
    <mergeCell ref="A652:A653"/>
    <mergeCell ref="B652:B653"/>
    <mergeCell ref="C652:C653"/>
    <mergeCell ref="T652:T653"/>
    <mergeCell ref="A654:A663"/>
    <mergeCell ref="L664:M664"/>
    <mergeCell ref="L665:M665"/>
    <mergeCell ref="L666:M666"/>
    <mergeCell ref="B669:C669"/>
    <mergeCell ref="E669:F669"/>
    <mergeCell ref="G669:H669"/>
    <mergeCell ref="J669:K669"/>
    <mergeCell ref="L669:M669"/>
    <mergeCell ref="S669:T669"/>
    <mergeCell ref="A671:D671"/>
    <mergeCell ref="E671:H671"/>
    <mergeCell ref="J671:K671"/>
    <mergeCell ref="L671:M671"/>
    <mergeCell ref="S671:T671"/>
    <mergeCell ref="A673:A674"/>
    <mergeCell ref="B673:B674"/>
    <mergeCell ref="C673:C674"/>
    <mergeCell ref="T673:T674"/>
    <mergeCell ref="A675:A684"/>
    <mergeCell ref="L685:M685"/>
    <mergeCell ref="L686:M686"/>
    <mergeCell ref="L687:M687"/>
    <mergeCell ref="B690:C690"/>
    <mergeCell ref="E690:F690"/>
    <mergeCell ref="G690:H690"/>
    <mergeCell ref="J690:K690"/>
    <mergeCell ref="L690:M690"/>
    <mergeCell ref="A696:A705"/>
    <mergeCell ref="L706:M706"/>
    <mergeCell ref="L707:M707"/>
    <mergeCell ref="L708:M708"/>
    <mergeCell ref="S690:T690"/>
    <mergeCell ref="A692:D692"/>
    <mergeCell ref="E692:H692"/>
    <mergeCell ref="J692:K692"/>
    <mergeCell ref="L692:M692"/>
    <mergeCell ref="S692:T692"/>
    <mergeCell ref="A694:A695"/>
    <mergeCell ref="B694:B695"/>
    <mergeCell ref="C694:C695"/>
    <mergeCell ref="T694:T695"/>
  </mergeCells>
  <dataValidations count="10">
    <dataValidation type="list" allowBlank="1" showInputMessage="1" showErrorMessage="1" sqref="B19:C19 B187:C187 B208:C208 B40:C40 B61:C61 B82:C82 B103:C103 B124:C124 B145:C145 B166:C166 B229:C229 B250:C250 B271:C271 B292:C292 B313:C313 B334:C334 B355:C355 B376:C376 B397:C397 B418:C418 B439:C439 B460:C460 B481:C481 B502:C502 B523:C523 B544:C544 B565:C565 B586:C586 B607:C607 B628:C628 B649:C649 B670:C670 B691:C691" xr:uid="{00000000-0002-0000-0B00-000000000000}">
      <formula1>$D$22:$D$43</formula1>
    </dataValidation>
    <dataValidation type="list" allowBlank="1" showInputMessage="1" showErrorMessage="1" sqref="H234:H243 H213:H222 H45:H54 H66:H75 H87:H96 H108:H117 H129:H138 H150:H159 H171:H180 H192:H201 H24:H33 H255:H264 H276:H285 H297:H306 H318:H327 H339:H348 H360:H369 H381:H390 H402:H411 H423:H432 H444:H453 H465:H474 H486:H495 H507:H516 H528:H537 H549:H558 H570:H579 H591:H600 H612:H621 H633:H642 H654:H663 H675:H684 H696:H705" xr:uid="{00000000-0002-0000-0B00-000001000000}">
      <formula1>"Diesel (euro 6), Ibrido (diesel-elettr.), "</formula1>
    </dataValidation>
    <dataValidation type="list" allowBlank="1" showInputMessage="1" showErrorMessage="1" sqref="R171:S180 R192:S201 R234:S243 R108:S117 R87:S96 R129:S138 R150:S159 R213:S222 R45:S54 R66:S75 R24:S33 R255:S264 R276:S285 R297:S306 R318:S327 R339:S348 R360:S369 R381:S390 R402:S411 R423:S432 R444:S453 R465:S474 R486:S495 R507:S516 R528:S537 R549:S558 R570:S579 R591:S600 R612:S621 R633:S642 R654:S663 R675:S684 R696:S705" xr:uid="{00000000-0002-0000-0B00-000002000000}">
      <formula1>"si,"</formula1>
    </dataValidation>
    <dataValidation allowBlank="1" showInputMessage="1" showErrorMessage="1" prompt="Inserire il riferimento corretto da piano di investimento (es.m1,e.1. ecc.)_x000a_" sqref="A22:A23 A190:A191 A211:A212 A43:A44 A64:A65 A85:A86 A106:A107 A127:A128 A148:A149 A169:A170 A232:A233 A253:A254 A274:A275 A295:A296 A316:A317 A337:A338 A358:A359 A379:A380 A400:A401 A421:A422 A442:A443 A463:A464 A484:A485 A505:A506 A526:A527 A547:A548 A568:A569 A589:A590 A610:A611 A631:A632 A652:A653 A673:A674 A694:A695" xr:uid="{00000000-0002-0000-0B00-000003000000}"/>
    <dataValidation type="list" allowBlank="1" showInputMessage="1" showErrorMessage="1" sqref="I24:I33 I45:I54 I66:I75 I87:I96 I108:I117 I129:I138 I150:I159 I171:I180 I192:I201 I213:I222 I234:I243 I255:I264 I276:I285 I297:I306 I318:I327 I339:I348 I360:I369 I381:I390 I402:I411 I423:I432 I444:I453 I465:I474 I486:I495 I507:I516 I528:I537 I549:I558 I570:I579 I591:I600 I612:I621 I633:I642 I654:I663 I675:I684 I696:I705" xr:uid="{00000000-0002-0000-0B00-000004000000}">
      <formula1>"classe II, classe III, classe A, classe B"</formula1>
    </dataValidation>
    <dataValidation type="list" allowBlank="1" showInputMessage="1" showErrorMessage="1" sqref="E24:E33 E45:E54 E66:E75 E87:E96 E108:E117 E129:E138 E150:E159 E171:E180 E192:E201 E213:E222 E234:E243 E255:E264 E276:E285 E297:E306 E318:E327 E339:E348 E360:E369 E381:E390 E402:E411 E423:E432 E444:E453 E465:E474 E486:E495 E507:E516 E528:E537 E549:E558 E570:E579 E591:E600 E612:E621 E633:E642 E654:E663 E675:E684 E696:E705" xr:uid="{00000000-0002-0000-0B00-000005000000}">
      <formula1>"extraurbano"</formula1>
    </dataValidation>
    <dataValidation type="date" operator="lessThanOrEqual" allowBlank="1" showInputMessage="1" showErrorMessage="1" promptTitle="attenzione:" prompt="Data max  OGV 31/12/2025" sqref="P18 P39 P60 P81 P102 P123 P144 P165 P186 P207 P228 P249 P270 P291 P312 P333 P354 P375 P396 P417 P438 P459 P480 P501 P522 P543 P564 P585 P606 P627 P648 P669 P690" xr:uid="{70D7F4EA-613D-460F-8A7B-E94BF1768EA1}">
      <formula1>46022</formula1>
    </dataValidation>
    <dataValidation type="list" allowBlank="1" showInputMessage="1" showErrorMessage="1" sqref="H34 H55 H76 H97 H118 H139 H160 H181 H202 H223 H244 H265 H286 H307 H328 H349 H370 H391 H412 H433 H454 H475 H496 H517 H538 H559 H580 H601 H622 H643 H664 H685 H706" xr:uid="{C72F85D1-2316-4693-B96D-2DB4C8D46889}">
      <mc:AlternateContent xmlns:x12ac="http://schemas.microsoft.com/office/spreadsheetml/2011/1/ac" xmlns:mc="http://schemas.openxmlformats.org/markup-compatibility/2006">
        <mc:Choice Requires="x12ac">
          <x12ac:list>GNC,"GNL, Ibrido (met/ele)"</x12ac:list>
        </mc:Choice>
        <mc:Fallback>
          <formula1>"GNC,GNL, Ibrido (met/ele)"</formula1>
        </mc:Fallback>
      </mc:AlternateContent>
    </dataValidation>
    <dataValidation type="list" allowBlank="1" showInputMessage="1" showErrorMessage="1" sqref="I34 I55 I76 I97 I118 I139 I160 I181 I202 I223 I244 I265 I286 I307 I328 I349 I370 I391 I412 I433 I454 I475 I496 I517 I538 I559 I580 I601 I622 I643 I664 I685 I706" xr:uid="{20693C61-C0C9-4FC1-813F-71E4385F69DE}">
      <formula1>"classe I,classe A"</formula1>
    </dataValidation>
    <dataValidation type="list" allowBlank="1" showInputMessage="1" showErrorMessage="1" sqref="E34 E55 E76 E97 E118 E139 E160 E181 E202 E223 E244 E265 E286 E307 E328 E349 E370 E391 E412 E433 E454 E475 E496 E517 E538 E559 E580 E601 E622 E643 E664 E685 E706" xr:uid="{BC49B6F9-881D-4DF1-B17F-F549E80AC01E}">
      <formula1>"urbano,suburbano"</formula1>
    </dataValidation>
  </dataValidations>
  <pageMargins left="0.7" right="0.7" top="0.75" bottom="0.75" header="0.3" footer="0.3"/>
  <pageSetup paperSize="8" scale="49"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Inserire OGV corrispondente al Piano di investimento esecutivo" xr:uid="{00000000-0002-0000-0B00-000006000000}">
          <x14:formula1>
            <xm:f>'EXTRAUrbano.Piano inv. forn '!$D$116:$D$153</xm:f>
          </x14:formula1>
          <xm:sqref>B39:C39 B228:C228 B207:C207 B186:C186 B165:C165 B144:C144 B123:C123 B102:C102 B81:C81 B60:C60 B18:C18 B249:C249 B270:C270 B291:C291 B312:C312 B333:C333 B354:C354 B375:C375 B396:C396 B417:C417 B438:C438 B459:C459 B480:C480 B501:C501 B522:C522 B543:C543 B564:C564 B585:C585 B606:C606 B627:C627 B648:C648 B669:C669 B690:C690</xm:sqref>
        </x14:dataValidation>
        <x14:dataValidation type="list" allowBlank="1" showInputMessage="1" showErrorMessage="1" prompt="Scegliere la regione beneficiaria dal menù a tendina" xr:uid="{00000000-0002-0000-0B00-000010000000}">
          <x14:formula1>
            <xm:f>'DATI EROGAZIONI'!$A$2:$A$20</xm:f>
          </x14:formula1>
          <xm:sqref>E6:J6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FFFF"/>
    <pageSetUpPr fitToPage="1"/>
  </sheetPr>
  <dimension ref="A1:AC75"/>
  <sheetViews>
    <sheetView topLeftCell="M62" workbookViewId="0">
      <selection activeCell="T1" sqref="A1:T75"/>
    </sheetView>
  </sheetViews>
  <sheetFormatPr defaultColWidth="8.5703125" defaultRowHeight="15" x14ac:dyDescent="0.25"/>
  <cols>
    <col min="1" max="1" width="12.42578125" style="115" customWidth="1"/>
    <col min="2" max="2" width="31.42578125" style="115" customWidth="1"/>
    <col min="3" max="3" width="25.42578125" style="115" bestFit="1" customWidth="1"/>
    <col min="4" max="4" width="15.42578125" style="115" customWidth="1"/>
    <col min="5" max="5" width="11.5703125" style="115" bestFit="1" customWidth="1"/>
    <col min="6" max="6" width="13.42578125" style="115" bestFit="1" customWidth="1"/>
    <col min="7" max="7" width="17.85546875" style="115" bestFit="1" customWidth="1"/>
    <col min="8" max="8" width="17.140625" style="115" customWidth="1"/>
    <col min="9" max="9" width="11.42578125" style="115" bestFit="1" customWidth="1"/>
    <col min="10" max="10" width="14" style="115" customWidth="1"/>
    <col min="11" max="12" width="12.140625" style="115" bestFit="1" customWidth="1"/>
    <col min="13" max="13" width="18" style="115" customWidth="1"/>
    <col min="14" max="14" width="17.85546875" style="115" customWidth="1"/>
    <col min="15" max="15" width="13.5703125" style="115" bestFit="1" customWidth="1"/>
    <col min="16" max="16" width="11.42578125" style="115" bestFit="1" customWidth="1"/>
    <col min="17" max="17" width="13.5703125" style="115" customWidth="1"/>
    <col min="18" max="18" width="16.85546875" style="115" customWidth="1"/>
    <col min="19" max="19" width="14.42578125" style="115" customWidth="1"/>
    <col min="20" max="20" width="31.42578125" style="115" customWidth="1"/>
    <col min="21" max="16384" width="8.5703125" style="115"/>
  </cols>
  <sheetData>
    <row r="1" spans="1:29" ht="15.75" thickBot="1" x14ac:dyDescent="0.3">
      <c r="A1" s="532"/>
      <c r="B1" s="504"/>
      <c r="C1" s="533"/>
      <c r="D1" s="534"/>
      <c r="E1" s="534"/>
      <c r="F1" s="534"/>
      <c r="G1" s="503"/>
      <c r="H1" s="535"/>
      <c r="I1" s="504"/>
      <c r="J1" s="504"/>
      <c r="K1" s="536"/>
      <c r="L1" s="536"/>
      <c r="M1" s="536"/>
      <c r="N1" s="536"/>
      <c r="O1" s="536"/>
      <c r="P1" s="533"/>
      <c r="Q1" s="504"/>
      <c r="R1" s="503"/>
      <c r="S1" s="504"/>
      <c r="T1" s="504"/>
      <c r="U1" s="504"/>
      <c r="V1" s="533"/>
      <c r="W1" s="533"/>
      <c r="X1" s="504"/>
      <c r="Y1" s="533"/>
      <c r="Z1" s="533"/>
      <c r="AA1" s="533"/>
      <c r="AB1" s="533"/>
      <c r="AC1" s="504"/>
    </row>
    <row r="2" spans="1:29" ht="36.75" customHeight="1" thickBot="1" x14ac:dyDescent="0.3">
      <c r="A2" s="947" t="s">
        <v>131</v>
      </c>
      <c r="B2" s="948"/>
      <c r="C2" s="948"/>
      <c r="D2" s="948"/>
      <c r="E2" s="948"/>
      <c r="F2" s="948"/>
      <c r="G2" s="948"/>
      <c r="H2" s="948"/>
      <c r="I2" s="948"/>
      <c r="J2" s="948"/>
      <c r="K2" s="948"/>
      <c r="L2" s="948"/>
      <c r="M2" s="948"/>
      <c r="N2" s="948"/>
      <c r="O2" s="948"/>
      <c r="P2" s="948"/>
      <c r="Q2" s="948"/>
      <c r="R2" s="949"/>
      <c r="S2" s="117"/>
      <c r="T2" s="117"/>
      <c r="U2" s="117"/>
      <c r="V2" s="117"/>
      <c r="W2" s="117"/>
      <c r="X2" s="117"/>
      <c r="Y2" s="117"/>
      <c r="Z2" s="117"/>
      <c r="AA2" s="117"/>
      <c r="AB2" s="117"/>
      <c r="AC2" s="117"/>
    </row>
    <row r="3" spans="1:29" ht="23.25" thickBot="1" x14ac:dyDescent="0.3">
      <c r="A3" s="537"/>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row>
    <row r="4" spans="1:29" ht="18" customHeight="1" thickBot="1" x14ac:dyDescent="0.3">
      <c r="A4" s="957" t="s">
        <v>402</v>
      </c>
      <c r="B4" s="958"/>
      <c r="C4" s="958"/>
      <c r="D4" s="958"/>
      <c r="E4" s="958"/>
      <c r="F4" s="958"/>
      <c r="G4" s="958"/>
      <c r="H4" s="958"/>
      <c r="I4" s="958"/>
      <c r="J4" s="958"/>
      <c r="K4" s="958"/>
      <c r="L4" s="958"/>
      <c r="M4" s="958"/>
      <c r="N4" s="958"/>
      <c r="O4" s="958"/>
      <c r="P4" s="958"/>
      <c r="Q4" s="958"/>
      <c r="R4" s="965"/>
      <c r="S4" s="118"/>
      <c r="T4" s="118"/>
      <c r="U4" s="118"/>
      <c r="V4" s="118"/>
      <c r="W4" s="118"/>
      <c r="X4" s="118"/>
      <c r="Y4" s="118"/>
      <c r="Z4" s="118"/>
      <c r="AA4" s="118"/>
      <c r="AB4" s="118"/>
      <c r="AC4" s="118"/>
    </row>
    <row r="5" spans="1:29" ht="18.75" thickBot="1" x14ac:dyDescent="0.3">
      <c r="A5" s="261"/>
      <c r="B5" s="66"/>
      <c r="C5" s="66"/>
      <c r="D5" s="66"/>
      <c r="E5" s="66"/>
      <c r="F5" s="66"/>
      <c r="G5" s="66"/>
      <c r="H5" s="66"/>
      <c r="I5" s="118"/>
      <c r="J5" s="118"/>
      <c r="K5" s="118"/>
      <c r="L5" s="118"/>
      <c r="M5" s="118"/>
      <c r="N5" s="118"/>
      <c r="O5" s="118"/>
      <c r="P5" s="118"/>
      <c r="Q5" s="118"/>
      <c r="R5" s="118"/>
      <c r="S5" s="118"/>
      <c r="T5" s="118"/>
      <c r="U5" s="118"/>
      <c r="V5" s="118"/>
      <c r="W5" s="118"/>
      <c r="X5" s="118"/>
      <c r="Y5" s="118"/>
      <c r="Z5" s="118"/>
      <c r="AA5" s="118"/>
      <c r="AB5" s="118"/>
      <c r="AC5" s="118"/>
    </row>
    <row r="6" spans="1:29" ht="27.75" thickBot="1" x14ac:dyDescent="0.3">
      <c r="A6" s="1363" t="s">
        <v>266</v>
      </c>
      <c r="B6" s="1364"/>
      <c r="C6" s="1364"/>
      <c r="D6" s="1367" t="s">
        <v>469</v>
      </c>
      <c r="E6" s="1367"/>
      <c r="F6" s="1368"/>
      <c r="G6" s="34"/>
      <c r="H6" s="1343"/>
      <c r="I6" s="1343"/>
      <c r="J6" s="1343"/>
      <c r="K6" s="1343"/>
      <c r="L6" s="34"/>
      <c r="M6" s="1344" t="s">
        <v>403</v>
      </c>
      <c r="N6" s="1345"/>
      <c r="O6" s="1345"/>
      <c r="P6" s="1346"/>
      <c r="Q6" s="34"/>
      <c r="R6" s="34"/>
      <c r="S6" s="34"/>
      <c r="T6" s="34"/>
      <c r="U6" s="34"/>
      <c r="V6" s="34"/>
      <c r="W6" s="34"/>
      <c r="X6" s="34"/>
      <c r="Y6" s="34"/>
      <c r="Z6" s="34"/>
      <c r="AA6" s="34"/>
      <c r="AB6" s="34"/>
      <c r="AC6" s="34"/>
    </row>
    <row r="7" spans="1:29" ht="15" customHeight="1" thickBot="1" x14ac:dyDescent="0.3">
      <c r="A7" s="1365"/>
      <c r="B7" s="1366"/>
      <c r="C7" s="1366"/>
      <c r="D7" s="1369"/>
      <c r="E7" s="1369"/>
      <c r="F7" s="1370"/>
      <c r="H7" s="1357"/>
      <c r="I7" s="1357"/>
      <c r="J7" s="1357"/>
      <c r="K7" s="465"/>
      <c r="L7" s="52"/>
      <c r="M7" s="1347" t="s">
        <v>404</v>
      </c>
      <c r="N7" s="1348"/>
      <c r="O7" s="1349"/>
      <c r="P7" s="260">
        <f>M72</f>
        <v>0</v>
      </c>
    </row>
    <row r="8" spans="1:29" ht="12.75" customHeight="1" thickBot="1" x14ac:dyDescent="0.5">
      <c r="A8" s="29"/>
      <c r="B8" s="29"/>
      <c r="C8" s="29"/>
      <c r="D8" s="29"/>
      <c r="E8" s="538"/>
      <c r="F8" s="538"/>
      <c r="I8" s="538"/>
      <c r="J8" s="538"/>
      <c r="K8" s="538"/>
      <c r="L8" s="538"/>
      <c r="M8" s="537"/>
      <c r="N8" s="538"/>
      <c r="O8" s="538"/>
      <c r="P8" s="539"/>
      <c r="Q8" s="538"/>
      <c r="R8" s="538"/>
      <c r="S8" s="538"/>
      <c r="T8" s="538"/>
      <c r="U8" s="538"/>
      <c r="V8" s="540"/>
      <c r="W8" s="540"/>
      <c r="X8" s="540"/>
      <c r="Y8" s="541"/>
      <c r="Z8" s="198"/>
      <c r="AA8" s="33"/>
      <c r="AB8" s="33"/>
      <c r="AC8" s="33"/>
    </row>
    <row r="9" spans="1:29" ht="38.450000000000003" customHeight="1" thickBot="1" x14ac:dyDescent="0.3">
      <c r="A9" s="1353" t="s">
        <v>405</v>
      </c>
      <c r="B9" s="1354"/>
      <c r="C9" s="1354"/>
      <c r="D9" s="1355">
        <f>'urbano_PIANO_INV-INFR'!G14</f>
        <v>0</v>
      </c>
      <c r="E9" s="1355"/>
      <c r="F9" s="1356"/>
      <c r="H9" s="1342"/>
      <c r="I9" s="1342"/>
      <c r="J9" s="1342"/>
      <c r="K9" s="465"/>
      <c r="L9" s="113"/>
      <c r="M9" s="1350" t="s">
        <v>406</v>
      </c>
      <c r="N9" s="1351"/>
      <c r="O9" s="1352"/>
      <c r="P9" s="260">
        <f>S72</f>
        <v>0</v>
      </c>
      <c r="Q9" s="113"/>
      <c r="R9" s="113"/>
      <c r="S9" s="113"/>
      <c r="T9" s="113"/>
      <c r="U9" s="113"/>
      <c r="V9" s="113"/>
      <c r="W9" s="113"/>
      <c r="X9" s="113"/>
      <c r="Y9" s="113"/>
      <c r="Z9" s="113"/>
      <c r="AA9" s="113"/>
      <c r="AB9" s="113"/>
      <c r="AC9" s="113"/>
    </row>
    <row r="10" spans="1:29" ht="15" customHeight="1" thickBot="1" x14ac:dyDescent="0.3">
      <c r="K10" s="542"/>
      <c r="M10" s="543"/>
      <c r="N10" s="455"/>
      <c r="O10" s="455"/>
      <c r="P10" s="544"/>
    </row>
    <row r="11" spans="1:29" ht="33.6" customHeight="1" thickBot="1" x14ac:dyDescent="0.3">
      <c r="A11" s="803" t="s">
        <v>4</v>
      </c>
      <c r="B11" s="804"/>
      <c r="C11" s="1371"/>
      <c r="D11" s="1358"/>
      <c r="E11" s="1358"/>
      <c r="F11" s="1359"/>
      <c r="H11" s="1342"/>
      <c r="I11" s="1342"/>
      <c r="J11" s="1342"/>
      <c r="K11" s="465"/>
      <c r="L11" s="136"/>
      <c r="M11" s="1350" t="s">
        <v>407</v>
      </c>
      <c r="N11" s="1351"/>
      <c r="O11" s="1352"/>
      <c r="P11" s="472">
        <f>P7-P9</f>
        <v>0</v>
      </c>
      <c r="Q11" s="136"/>
    </row>
    <row r="12" spans="1:29" ht="15.75" thickBot="1" x14ac:dyDescent="0.3"/>
    <row r="13" spans="1:29" ht="36.6" customHeight="1" thickBot="1" x14ac:dyDescent="0.3">
      <c r="A13" s="1132" t="s">
        <v>408</v>
      </c>
      <c r="B13" s="1133"/>
      <c r="C13" s="1133"/>
      <c r="D13" s="1133"/>
      <c r="E13" s="1133"/>
      <c r="F13" s="1133"/>
      <c r="G13" s="1133"/>
      <c r="H13" s="1133"/>
      <c r="I13" s="1133"/>
      <c r="J13" s="1133"/>
      <c r="K13" s="1133"/>
      <c r="L13" s="1133"/>
      <c r="M13" s="1133"/>
      <c r="N13" s="1133"/>
      <c r="O13" s="1133"/>
      <c r="P13" s="1133"/>
      <c r="Q13" s="1133"/>
      <c r="R13" s="1134"/>
      <c r="S13" s="273"/>
      <c r="T13" s="273"/>
    </row>
    <row r="14" spans="1:29" ht="15.75" thickBot="1" x14ac:dyDescent="0.3">
      <c r="K14" s="128"/>
    </row>
    <row r="15" spans="1:29" ht="15.95" customHeight="1" thickBot="1" x14ac:dyDescent="0.3">
      <c r="A15" s="1386" t="s">
        <v>409</v>
      </c>
      <c r="B15" s="1389" t="s">
        <v>410</v>
      </c>
      <c r="C15" s="1392" t="s">
        <v>411</v>
      </c>
      <c r="D15" s="1372" t="s">
        <v>412</v>
      </c>
      <c r="E15" s="1373"/>
      <c r="F15" s="1373"/>
      <c r="G15" s="1373"/>
      <c r="H15" s="1373"/>
      <c r="I15" s="1373"/>
      <c r="J15" s="1374"/>
      <c r="K15" s="1375" t="s">
        <v>413</v>
      </c>
      <c r="L15" s="1373"/>
      <c r="M15" s="1373"/>
      <c r="N15" s="1373"/>
      <c r="O15" s="1373"/>
      <c r="P15" s="1373"/>
      <c r="Q15" s="1374"/>
      <c r="R15" s="1380" t="s">
        <v>414</v>
      </c>
    </row>
    <row r="16" spans="1:29" ht="60.75" x14ac:dyDescent="0.25">
      <c r="A16" s="1387"/>
      <c r="B16" s="1390"/>
      <c r="C16" s="1393"/>
      <c r="D16" s="294" t="s">
        <v>415</v>
      </c>
      <c r="E16" s="228" t="s">
        <v>416</v>
      </c>
      <c r="F16" s="228" t="s">
        <v>417</v>
      </c>
      <c r="G16" s="228" t="s">
        <v>418</v>
      </c>
      <c r="H16" s="228" t="s">
        <v>419</v>
      </c>
      <c r="I16" s="228" t="s">
        <v>420</v>
      </c>
      <c r="J16" s="229" t="s">
        <v>421</v>
      </c>
      <c r="K16" s="230" t="s">
        <v>422</v>
      </c>
      <c r="L16" s="231" t="s">
        <v>423</v>
      </c>
      <c r="M16" s="231" t="s">
        <v>424</v>
      </c>
      <c r="N16" s="231" t="s">
        <v>425</v>
      </c>
      <c r="O16" s="231" t="s">
        <v>426</v>
      </c>
      <c r="P16" s="232" t="s">
        <v>420</v>
      </c>
      <c r="Q16" s="233" t="s">
        <v>421</v>
      </c>
      <c r="R16" s="1381"/>
    </row>
    <row r="17" spans="1:18" ht="15.75" thickBot="1" x14ac:dyDescent="0.3">
      <c r="A17" s="1388"/>
      <c r="B17" s="1391"/>
      <c r="C17" s="1394"/>
      <c r="D17" s="295" t="s">
        <v>374</v>
      </c>
      <c r="E17" s="239" t="s">
        <v>374</v>
      </c>
      <c r="F17" s="239" t="s">
        <v>374</v>
      </c>
      <c r="G17" s="239" t="s">
        <v>374</v>
      </c>
      <c r="H17" s="239" t="s">
        <v>374</v>
      </c>
      <c r="I17" s="239" t="s">
        <v>374</v>
      </c>
      <c r="J17" s="240" t="s">
        <v>374</v>
      </c>
      <c r="K17" s="241" t="s">
        <v>374</v>
      </c>
      <c r="L17" s="239" t="s">
        <v>374</v>
      </c>
      <c r="M17" s="239" t="s">
        <v>374</v>
      </c>
      <c r="N17" s="239" t="s">
        <v>374</v>
      </c>
      <c r="O17" s="239" t="s">
        <v>374</v>
      </c>
      <c r="P17" s="239" t="s">
        <v>374</v>
      </c>
      <c r="Q17" s="240" t="s">
        <v>374</v>
      </c>
      <c r="R17" s="284" t="s">
        <v>427</v>
      </c>
    </row>
    <row r="18" spans="1:18" x14ac:dyDescent="0.25">
      <c r="A18" s="242" t="s">
        <v>208</v>
      </c>
      <c r="B18" s="208"/>
      <c r="C18" s="290"/>
      <c r="D18" s="287"/>
      <c r="E18" s="215"/>
      <c r="F18" s="215"/>
      <c r="G18" s="215"/>
      <c r="H18" s="235">
        <f>E18+G18</f>
        <v>0</v>
      </c>
      <c r="I18" s="215">
        <f>H18*0.5%</f>
        <v>0</v>
      </c>
      <c r="J18" s="236">
        <f>H18-I18</f>
        <v>0</v>
      </c>
      <c r="K18" s="466"/>
      <c r="L18" s="467"/>
      <c r="M18" s="467"/>
      <c r="N18" s="467"/>
      <c r="O18" s="237">
        <f>N18+L18</f>
        <v>0</v>
      </c>
      <c r="P18" s="467">
        <f>O18*0.5%</f>
        <v>0</v>
      </c>
      <c r="Q18" s="238">
        <f>O18-P18</f>
        <v>0</v>
      </c>
      <c r="R18" s="545"/>
    </row>
    <row r="19" spans="1:18" x14ac:dyDescent="0.25">
      <c r="A19" s="216" t="s">
        <v>209</v>
      </c>
      <c r="B19" s="133"/>
      <c r="C19" s="292"/>
      <c r="D19" s="288"/>
      <c r="E19" s="203"/>
      <c r="F19" s="203"/>
      <c r="G19" s="203"/>
      <c r="H19" s="235">
        <f t="shared" ref="H19:H21" si="0">E19+G19</f>
        <v>0</v>
      </c>
      <c r="I19" s="203">
        <f>H19*0.5%</f>
        <v>0</v>
      </c>
      <c r="J19" s="225">
        <f>H19-I19</f>
        <v>0</v>
      </c>
      <c r="K19" s="468"/>
      <c r="L19" s="469"/>
      <c r="M19" s="469"/>
      <c r="N19" s="469"/>
      <c r="O19" s="226">
        <f t="shared" ref="O19:O21" si="1">N19+L19</f>
        <v>0</v>
      </c>
      <c r="P19" s="469">
        <f t="shared" ref="P19:P21" si="2">O19*0.5%</f>
        <v>0</v>
      </c>
      <c r="Q19" s="227">
        <f t="shared" ref="Q19:Q21" si="3">O19-P19</f>
        <v>0</v>
      </c>
      <c r="R19" s="546"/>
    </row>
    <row r="20" spans="1:18" x14ac:dyDescent="0.25">
      <c r="A20" s="216" t="s">
        <v>210</v>
      </c>
      <c r="B20" s="133"/>
      <c r="C20" s="292"/>
      <c r="D20" s="288"/>
      <c r="E20" s="203"/>
      <c r="F20" s="203"/>
      <c r="G20" s="203"/>
      <c r="H20" s="235">
        <f t="shared" si="0"/>
        <v>0</v>
      </c>
      <c r="I20" s="203">
        <f t="shared" ref="I20:I38" si="4">H20*0.5%</f>
        <v>0</v>
      </c>
      <c r="J20" s="225">
        <f t="shared" ref="J20:J38" si="5">H20-I20</f>
        <v>0</v>
      </c>
      <c r="K20" s="468"/>
      <c r="L20" s="469"/>
      <c r="M20" s="469"/>
      <c r="N20" s="469"/>
      <c r="O20" s="226">
        <f t="shared" si="1"/>
        <v>0</v>
      </c>
      <c r="P20" s="469">
        <f t="shared" si="2"/>
        <v>0</v>
      </c>
      <c r="Q20" s="227">
        <f t="shared" si="3"/>
        <v>0</v>
      </c>
      <c r="R20" s="546"/>
    </row>
    <row r="21" spans="1:18" x14ac:dyDescent="0.25">
      <c r="A21" s="242" t="s">
        <v>555</v>
      </c>
      <c r="B21" s="208"/>
      <c r="C21" s="290"/>
      <c r="D21" s="287"/>
      <c r="E21" s="215"/>
      <c r="F21" s="215"/>
      <c r="G21" s="215"/>
      <c r="H21" s="235">
        <f t="shared" si="0"/>
        <v>0</v>
      </c>
      <c r="I21" s="215">
        <f t="shared" si="4"/>
        <v>0</v>
      </c>
      <c r="J21" s="236">
        <f t="shared" si="5"/>
        <v>0</v>
      </c>
      <c r="K21" s="466"/>
      <c r="L21" s="469"/>
      <c r="M21" s="469"/>
      <c r="N21" s="469"/>
      <c r="O21" s="237">
        <f t="shared" si="1"/>
        <v>0</v>
      </c>
      <c r="P21" s="467">
        <f t="shared" si="2"/>
        <v>0</v>
      </c>
      <c r="Q21" s="238">
        <f t="shared" si="3"/>
        <v>0</v>
      </c>
      <c r="R21" s="546"/>
    </row>
    <row r="22" spans="1:18" x14ac:dyDescent="0.25">
      <c r="A22" s="216" t="s">
        <v>556</v>
      </c>
      <c r="B22" s="133"/>
      <c r="C22" s="292"/>
      <c r="D22" s="288"/>
      <c r="E22" s="203"/>
      <c r="F22" s="203"/>
      <c r="G22" s="203"/>
      <c r="H22" s="235">
        <f t="shared" ref="H22:H30" si="6">E22+G22</f>
        <v>0</v>
      </c>
      <c r="I22" s="203">
        <f t="shared" si="4"/>
        <v>0</v>
      </c>
      <c r="J22" s="225">
        <f t="shared" si="5"/>
        <v>0</v>
      </c>
      <c r="K22" s="468"/>
      <c r="L22" s="469"/>
      <c r="M22" s="469"/>
      <c r="N22" s="469"/>
      <c r="O22" s="226">
        <f t="shared" ref="O22:O38" si="7">N22+L22</f>
        <v>0</v>
      </c>
      <c r="P22" s="469">
        <f t="shared" ref="P22:P38" si="8">O22*0.5%</f>
        <v>0</v>
      </c>
      <c r="Q22" s="227">
        <f t="shared" ref="Q22:Q38" si="9">O22-P22</f>
        <v>0</v>
      </c>
      <c r="R22" s="546"/>
    </row>
    <row r="23" spans="1:18" x14ac:dyDescent="0.25">
      <c r="A23" s="216" t="s">
        <v>582</v>
      </c>
      <c r="B23" s="133"/>
      <c r="C23" s="292"/>
      <c r="D23" s="288"/>
      <c r="E23" s="203"/>
      <c r="F23" s="203"/>
      <c r="G23" s="203"/>
      <c r="H23" s="235">
        <f t="shared" si="6"/>
        <v>0</v>
      </c>
      <c r="I23" s="203">
        <f t="shared" ref="I23:I30" si="10">H23*0.5%</f>
        <v>0</v>
      </c>
      <c r="J23" s="225">
        <f t="shared" ref="J23:J30" si="11">H23-I23</f>
        <v>0</v>
      </c>
      <c r="K23" s="468"/>
      <c r="L23" s="469"/>
      <c r="M23" s="469"/>
      <c r="N23" s="469"/>
      <c r="O23" s="226">
        <f t="shared" si="7"/>
        <v>0</v>
      </c>
      <c r="P23" s="469">
        <f t="shared" si="8"/>
        <v>0</v>
      </c>
      <c r="Q23" s="227">
        <f t="shared" si="9"/>
        <v>0</v>
      </c>
      <c r="R23" s="546"/>
    </row>
    <row r="24" spans="1:18" x14ac:dyDescent="0.25">
      <c r="A24" s="242" t="s">
        <v>583</v>
      </c>
      <c r="B24" s="208"/>
      <c r="C24" s="290"/>
      <c r="D24" s="287"/>
      <c r="E24" s="215"/>
      <c r="F24" s="215"/>
      <c r="G24" s="215"/>
      <c r="H24" s="235">
        <f t="shared" si="6"/>
        <v>0</v>
      </c>
      <c r="I24" s="215">
        <f t="shared" si="10"/>
        <v>0</v>
      </c>
      <c r="J24" s="236">
        <f t="shared" si="11"/>
        <v>0</v>
      </c>
      <c r="K24" s="466"/>
      <c r="L24" s="469"/>
      <c r="M24" s="469"/>
      <c r="N24" s="469"/>
      <c r="O24" s="237">
        <f t="shared" si="7"/>
        <v>0</v>
      </c>
      <c r="P24" s="467">
        <f t="shared" si="8"/>
        <v>0</v>
      </c>
      <c r="Q24" s="238">
        <f t="shared" si="9"/>
        <v>0</v>
      </c>
      <c r="R24" s="546"/>
    </row>
    <row r="25" spans="1:18" x14ac:dyDescent="0.25">
      <c r="A25" s="216" t="s">
        <v>584</v>
      </c>
      <c r="B25" s="133"/>
      <c r="C25" s="292"/>
      <c r="D25" s="288"/>
      <c r="E25" s="203"/>
      <c r="F25" s="203"/>
      <c r="G25" s="203"/>
      <c r="H25" s="235">
        <f t="shared" si="6"/>
        <v>0</v>
      </c>
      <c r="I25" s="203">
        <f t="shared" si="10"/>
        <v>0</v>
      </c>
      <c r="J25" s="225">
        <f t="shared" si="11"/>
        <v>0</v>
      </c>
      <c r="K25" s="468"/>
      <c r="L25" s="469"/>
      <c r="M25" s="469"/>
      <c r="N25" s="469"/>
      <c r="O25" s="226">
        <f t="shared" si="7"/>
        <v>0</v>
      </c>
      <c r="P25" s="469">
        <f t="shared" si="8"/>
        <v>0</v>
      </c>
      <c r="Q25" s="227">
        <f t="shared" si="9"/>
        <v>0</v>
      </c>
      <c r="R25" s="546"/>
    </row>
    <row r="26" spans="1:18" x14ac:dyDescent="0.25">
      <c r="A26" s="216" t="s">
        <v>585</v>
      </c>
      <c r="B26" s="133"/>
      <c r="C26" s="292"/>
      <c r="D26" s="288"/>
      <c r="E26" s="203"/>
      <c r="F26" s="203"/>
      <c r="G26" s="203"/>
      <c r="H26" s="235">
        <f t="shared" si="6"/>
        <v>0</v>
      </c>
      <c r="I26" s="203">
        <f t="shared" si="10"/>
        <v>0</v>
      </c>
      <c r="J26" s="225">
        <f t="shared" si="11"/>
        <v>0</v>
      </c>
      <c r="K26" s="468"/>
      <c r="L26" s="469"/>
      <c r="M26" s="469"/>
      <c r="N26" s="469"/>
      <c r="O26" s="226">
        <f t="shared" si="7"/>
        <v>0</v>
      </c>
      <c r="P26" s="469">
        <f t="shared" si="8"/>
        <v>0</v>
      </c>
      <c r="Q26" s="227">
        <f t="shared" si="9"/>
        <v>0</v>
      </c>
      <c r="R26" s="546"/>
    </row>
    <row r="27" spans="1:18" x14ac:dyDescent="0.25">
      <c r="A27" s="242" t="s">
        <v>586</v>
      </c>
      <c r="B27" s="208"/>
      <c r="C27" s="290"/>
      <c r="D27" s="287"/>
      <c r="E27" s="215"/>
      <c r="F27" s="215"/>
      <c r="G27" s="215"/>
      <c r="H27" s="235">
        <f t="shared" si="6"/>
        <v>0</v>
      </c>
      <c r="I27" s="215">
        <f t="shared" si="10"/>
        <v>0</v>
      </c>
      <c r="J27" s="236">
        <f t="shared" si="11"/>
        <v>0</v>
      </c>
      <c r="K27" s="466"/>
      <c r="L27" s="469"/>
      <c r="M27" s="469"/>
      <c r="N27" s="469"/>
      <c r="O27" s="237">
        <f t="shared" si="7"/>
        <v>0</v>
      </c>
      <c r="P27" s="467">
        <f t="shared" si="8"/>
        <v>0</v>
      </c>
      <c r="Q27" s="238">
        <f t="shared" si="9"/>
        <v>0</v>
      </c>
      <c r="R27" s="546"/>
    </row>
    <row r="28" spans="1:18" x14ac:dyDescent="0.25">
      <c r="A28" s="216" t="s">
        <v>587</v>
      </c>
      <c r="B28" s="133"/>
      <c r="C28" s="292"/>
      <c r="D28" s="288"/>
      <c r="E28" s="203"/>
      <c r="F28" s="203"/>
      <c r="G28" s="203"/>
      <c r="H28" s="235">
        <f t="shared" si="6"/>
        <v>0</v>
      </c>
      <c r="I28" s="203">
        <f t="shared" si="10"/>
        <v>0</v>
      </c>
      <c r="J28" s="225">
        <f t="shared" si="11"/>
        <v>0</v>
      </c>
      <c r="K28" s="468"/>
      <c r="L28" s="469"/>
      <c r="M28" s="469"/>
      <c r="N28" s="469"/>
      <c r="O28" s="226">
        <f t="shared" si="7"/>
        <v>0</v>
      </c>
      <c r="P28" s="469">
        <f t="shared" si="8"/>
        <v>0</v>
      </c>
      <c r="Q28" s="227">
        <f t="shared" si="9"/>
        <v>0</v>
      </c>
      <c r="R28" s="546"/>
    </row>
    <row r="29" spans="1:18" x14ac:dyDescent="0.25">
      <c r="A29" s="216" t="s">
        <v>588</v>
      </c>
      <c r="B29" s="133"/>
      <c r="C29" s="292"/>
      <c r="D29" s="288"/>
      <c r="E29" s="203"/>
      <c r="F29" s="203"/>
      <c r="G29" s="203"/>
      <c r="H29" s="235">
        <f t="shared" si="6"/>
        <v>0</v>
      </c>
      <c r="I29" s="203">
        <f t="shared" si="10"/>
        <v>0</v>
      </c>
      <c r="J29" s="225">
        <f t="shared" si="11"/>
        <v>0</v>
      </c>
      <c r="K29" s="468"/>
      <c r="L29" s="469"/>
      <c r="M29" s="469"/>
      <c r="N29" s="469"/>
      <c r="O29" s="226">
        <f t="shared" si="7"/>
        <v>0</v>
      </c>
      <c r="P29" s="469">
        <f t="shared" si="8"/>
        <v>0</v>
      </c>
      <c r="Q29" s="227">
        <f t="shared" si="9"/>
        <v>0</v>
      </c>
      <c r="R29" s="546"/>
    </row>
    <row r="30" spans="1:18" x14ac:dyDescent="0.25">
      <c r="A30" s="242" t="s">
        <v>589</v>
      </c>
      <c r="B30" s="208"/>
      <c r="C30" s="290"/>
      <c r="D30" s="287"/>
      <c r="E30" s="215"/>
      <c r="F30" s="215"/>
      <c r="G30" s="215"/>
      <c r="H30" s="235">
        <f t="shared" si="6"/>
        <v>0</v>
      </c>
      <c r="I30" s="215">
        <f t="shared" si="10"/>
        <v>0</v>
      </c>
      <c r="J30" s="236">
        <f t="shared" si="11"/>
        <v>0</v>
      </c>
      <c r="K30" s="466"/>
      <c r="L30" s="469"/>
      <c r="M30" s="469"/>
      <c r="N30" s="469"/>
      <c r="O30" s="237">
        <f t="shared" si="7"/>
        <v>0</v>
      </c>
      <c r="P30" s="467">
        <f t="shared" si="8"/>
        <v>0</v>
      </c>
      <c r="Q30" s="238">
        <f t="shared" si="9"/>
        <v>0</v>
      </c>
      <c r="R30" s="546"/>
    </row>
    <row r="31" spans="1:18" x14ac:dyDescent="0.25">
      <c r="A31" s="216" t="s">
        <v>208</v>
      </c>
      <c r="B31" s="133"/>
      <c r="C31" s="292"/>
      <c r="D31" s="288"/>
      <c r="E31" s="203"/>
      <c r="F31" s="203"/>
      <c r="G31" s="203"/>
      <c r="H31" s="224">
        <f t="shared" ref="H31:H38" si="12">G31+E31</f>
        <v>0</v>
      </c>
      <c r="I31" s="203">
        <f t="shared" si="4"/>
        <v>0</v>
      </c>
      <c r="J31" s="225">
        <f t="shared" si="5"/>
        <v>0</v>
      </c>
      <c r="K31" s="468"/>
      <c r="L31" s="469"/>
      <c r="M31" s="469"/>
      <c r="N31" s="469"/>
      <c r="O31" s="226">
        <f t="shared" si="7"/>
        <v>0</v>
      </c>
      <c r="P31" s="469">
        <f t="shared" si="8"/>
        <v>0</v>
      </c>
      <c r="Q31" s="227">
        <f t="shared" si="9"/>
        <v>0</v>
      </c>
      <c r="R31" s="546"/>
    </row>
    <row r="32" spans="1:18" x14ac:dyDescent="0.25">
      <c r="A32" s="242" t="s">
        <v>208</v>
      </c>
      <c r="B32" s="133"/>
      <c r="C32" s="292"/>
      <c r="D32" s="288"/>
      <c r="E32" s="203"/>
      <c r="F32" s="203"/>
      <c r="G32" s="203"/>
      <c r="H32" s="224">
        <f t="shared" ref="H32:H36" si="13">G32+E32</f>
        <v>0</v>
      </c>
      <c r="I32" s="203">
        <f t="shared" ref="I32:I36" si="14">H32*0.5%</f>
        <v>0</v>
      </c>
      <c r="J32" s="225">
        <f t="shared" ref="J32:J36" si="15">H32-I32</f>
        <v>0</v>
      </c>
      <c r="K32" s="468"/>
      <c r="L32" s="469"/>
      <c r="M32" s="469"/>
      <c r="N32" s="469"/>
      <c r="O32" s="226">
        <f t="shared" si="7"/>
        <v>0</v>
      </c>
      <c r="P32" s="469">
        <f t="shared" si="8"/>
        <v>0</v>
      </c>
      <c r="Q32" s="227">
        <f t="shared" si="9"/>
        <v>0</v>
      </c>
      <c r="R32" s="546"/>
    </row>
    <row r="33" spans="1:20" x14ac:dyDescent="0.25">
      <c r="A33" s="216" t="s">
        <v>209</v>
      </c>
      <c r="B33" s="133"/>
      <c r="C33" s="292"/>
      <c r="D33" s="288"/>
      <c r="E33" s="203"/>
      <c r="F33" s="203"/>
      <c r="G33" s="203"/>
      <c r="H33" s="224">
        <f t="shared" si="13"/>
        <v>0</v>
      </c>
      <c r="I33" s="203">
        <f t="shared" si="14"/>
        <v>0</v>
      </c>
      <c r="J33" s="225">
        <f t="shared" si="15"/>
        <v>0</v>
      </c>
      <c r="K33" s="468"/>
      <c r="L33" s="469"/>
      <c r="M33" s="469"/>
      <c r="N33" s="469"/>
      <c r="O33" s="237">
        <f t="shared" si="7"/>
        <v>0</v>
      </c>
      <c r="P33" s="467">
        <f t="shared" si="8"/>
        <v>0</v>
      </c>
      <c r="Q33" s="238">
        <f t="shared" si="9"/>
        <v>0</v>
      </c>
      <c r="R33" s="546"/>
    </row>
    <row r="34" spans="1:20" x14ac:dyDescent="0.25">
      <c r="A34" s="216" t="s">
        <v>210</v>
      </c>
      <c r="B34" s="133"/>
      <c r="C34" s="292"/>
      <c r="D34" s="288"/>
      <c r="E34" s="203"/>
      <c r="F34" s="203"/>
      <c r="G34" s="203"/>
      <c r="H34" s="224">
        <f t="shared" si="13"/>
        <v>0</v>
      </c>
      <c r="I34" s="203">
        <f t="shared" si="14"/>
        <v>0</v>
      </c>
      <c r="J34" s="225">
        <f t="shared" si="15"/>
        <v>0</v>
      </c>
      <c r="K34" s="468"/>
      <c r="L34" s="469"/>
      <c r="M34" s="469"/>
      <c r="N34" s="469"/>
      <c r="O34" s="226">
        <f t="shared" si="7"/>
        <v>0</v>
      </c>
      <c r="P34" s="469">
        <f t="shared" si="8"/>
        <v>0</v>
      </c>
      <c r="Q34" s="227">
        <f t="shared" si="9"/>
        <v>0</v>
      </c>
      <c r="R34" s="546"/>
    </row>
    <row r="35" spans="1:20" x14ac:dyDescent="0.25">
      <c r="A35" s="216" t="s">
        <v>208</v>
      </c>
      <c r="B35" s="133"/>
      <c r="C35" s="292"/>
      <c r="D35" s="288"/>
      <c r="E35" s="203"/>
      <c r="F35" s="203"/>
      <c r="G35" s="203"/>
      <c r="H35" s="224">
        <f t="shared" si="13"/>
        <v>0</v>
      </c>
      <c r="I35" s="203">
        <f t="shared" si="14"/>
        <v>0</v>
      </c>
      <c r="J35" s="225">
        <f t="shared" si="15"/>
        <v>0</v>
      </c>
      <c r="K35" s="468"/>
      <c r="L35" s="469"/>
      <c r="M35" s="469"/>
      <c r="N35" s="469"/>
      <c r="O35" s="226">
        <f t="shared" si="7"/>
        <v>0</v>
      </c>
      <c r="P35" s="469">
        <f t="shared" si="8"/>
        <v>0</v>
      </c>
      <c r="Q35" s="227">
        <f t="shared" si="9"/>
        <v>0</v>
      </c>
      <c r="R35" s="546"/>
    </row>
    <row r="36" spans="1:20" x14ac:dyDescent="0.25">
      <c r="A36" s="216" t="s">
        <v>208</v>
      </c>
      <c r="B36" s="133"/>
      <c r="C36" s="292"/>
      <c r="D36" s="288"/>
      <c r="E36" s="203"/>
      <c r="F36" s="203"/>
      <c r="G36" s="203"/>
      <c r="H36" s="224">
        <f t="shared" si="13"/>
        <v>0</v>
      </c>
      <c r="I36" s="203">
        <f t="shared" si="14"/>
        <v>0</v>
      </c>
      <c r="J36" s="225">
        <f t="shared" si="15"/>
        <v>0</v>
      </c>
      <c r="K36" s="468"/>
      <c r="L36" s="469"/>
      <c r="M36" s="469"/>
      <c r="N36" s="469"/>
      <c r="O36" s="237">
        <f t="shared" si="7"/>
        <v>0</v>
      </c>
      <c r="P36" s="467">
        <f t="shared" si="8"/>
        <v>0</v>
      </c>
      <c r="Q36" s="238">
        <f t="shared" si="9"/>
        <v>0</v>
      </c>
      <c r="R36" s="546"/>
    </row>
    <row r="37" spans="1:20" x14ac:dyDescent="0.25">
      <c r="A37" s="242" t="s">
        <v>208</v>
      </c>
      <c r="B37" s="133"/>
      <c r="C37" s="292"/>
      <c r="D37" s="288"/>
      <c r="E37" s="203"/>
      <c r="F37" s="203"/>
      <c r="G37" s="203"/>
      <c r="H37" s="224">
        <f t="shared" si="12"/>
        <v>0</v>
      </c>
      <c r="I37" s="203">
        <f t="shared" si="4"/>
        <v>0</v>
      </c>
      <c r="J37" s="225">
        <f t="shared" si="5"/>
        <v>0</v>
      </c>
      <c r="K37" s="468"/>
      <c r="L37" s="469"/>
      <c r="M37" s="469"/>
      <c r="N37" s="469"/>
      <c r="O37" s="226">
        <f t="shared" si="7"/>
        <v>0</v>
      </c>
      <c r="P37" s="469">
        <f t="shared" si="8"/>
        <v>0</v>
      </c>
      <c r="Q37" s="227">
        <f t="shared" si="9"/>
        <v>0</v>
      </c>
      <c r="R37" s="546"/>
    </row>
    <row r="38" spans="1:20" ht="15.75" thickBot="1" x14ac:dyDescent="0.3">
      <c r="A38" s="216" t="s">
        <v>209</v>
      </c>
      <c r="B38" s="148"/>
      <c r="C38" s="293"/>
      <c r="D38" s="289"/>
      <c r="E38" s="262"/>
      <c r="F38" s="262"/>
      <c r="G38" s="262"/>
      <c r="H38" s="263">
        <f t="shared" si="12"/>
        <v>0</v>
      </c>
      <c r="I38" s="262">
        <f t="shared" si="4"/>
        <v>0</v>
      </c>
      <c r="J38" s="264">
        <f t="shared" si="5"/>
        <v>0</v>
      </c>
      <c r="K38" s="470"/>
      <c r="L38" s="471"/>
      <c r="M38" s="471"/>
      <c r="N38" s="471"/>
      <c r="O38" s="226">
        <f t="shared" si="7"/>
        <v>0</v>
      </c>
      <c r="P38" s="469">
        <f t="shared" si="8"/>
        <v>0</v>
      </c>
      <c r="Q38" s="227">
        <f t="shared" si="9"/>
        <v>0</v>
      </c>
      <c r="R38" s="547"/>
    </row>
    <row r="39" spans="1:20" s="548" customFormat="1" ht="15.75" thickBot="1" x14ac:dyDescent="0.3">
      <c r="C39" s="473" t="s">
        <v>56</v>
      </c>
      <c r="D39" s="474">
        <f>MAXA(D18:D38)</f>
        <v>0</v>
      </c>
      <c r="E39" s="474">
        <f t="shared" ref="E39:Q39" si="16">SUM(E18:E38)</f>
        <v>0</v>
      </c>
      <c r="F39" s="474">
        <f>MAXA(F18:F38)</f>
        <v>0</v>
      </c>
      <c r="G39" s="474">
        <f>SUM(G18:G38)</f>
        <v>0</v>
      </c>
      <c r="H39" s="474">
        <f>SUM(H18:H38)</f>
        <v>0</v>
      </c>
      <c r="I39" s="474">
        <f>SUM(I18:I38)</f>
        <v>0</v>
      </c>
      <c r="J39" s="474">
        <f>SUM(J18:J38)</f>
        <v>0</v>
      </c>
      <c r="K39" s="474">
        <f>MAXA(K18:K38)</f>
        <v>0</v>
      </c>
      <c r="L39" s="474">
        <f t="shared" si="16"/>
        <v>0</v>
      </c>
      <c r="M39" s="474">
        <f>MAXA(M18:M38)</f>
        <v>0</v>
      </c>
      <c r="N39" s="474">
        <f t="shared" si="16"/>
        <v>0</v>
      </c>
      <c r="O39" s="474">
        <f t="shared" si="16"/>
        <v>0</v>
      </c>
      <c r="P39" s="474">
        <f t="shared" si="16"/>
        <v>0</v>
      </c>
      <c r="Q39" s="475">
        <f t="shared" si="16"/>
        <v>0</v>
      </c>
      <c r="R39" s="549"/>
    </row>
    <row r="41" spans="1:20" ht="15.75" thickBot="1" x14ac:dyDescent="0.3"/>
    <row r="42" spans="1:20" ht="15.75" customHeight="1" thickBot="1" x14ac:dyDescent="0.35">
      <c r="A42" s="1376" t="s">
        <v>428</v>
      </c>
      <c r="B42" s="1377"/>
      <c r="C42" s="1377"/>
      <c r="D42" s="1377"/>
      <c r="E42" s="1377"/>
      <c r="F42" s="1377"/>
      <c r="G42" s="1377"/>
      <c r="H42" s="1378"/>
      <c r="I42" s="1378"/>
      <c r="J42" s="1378"/>
      <c r="K42" s="1378"/>
      <c r="L42" s="1378"/>
      <c r="M42" s="1378"/>
      <c r="N42" s="1378"/>
      <c r="O42" s="1378"/>
      <c r="P42" s="1378"/>
      <c r="Q42" s="1378"/>
      <c r="R42" s="1378"/>
      <c r="S42" s="1378"/>
      <c r="T42" s="1379"/>
    </row>
    <row r="43" spans="1:20" ht="60" customHeight="1" x14ac:dyDescent="0.25">
      <c r="A43" s="1384" t="s">
        <v>409</v>
      </c>
      <c r="B43" s="1382" t="s">
        <v>429</v>
      </c>
      <c r="C43" s="432" t="s">
        <v>430</v>
      </c>
      <c r="D43" s="250" t="s">
        <v>431</v>
      </c>
      <c r="E43" s="419" t="s">
        <v>432</v>
      </c>
      <c r="F43" s="219" t="s">
        <v>433</v>
      </c>
      <c r="G43" s="220" t="s">
        <v>434</v>
      </c>
      <c r="H43" s="249" t="s">
        <v>435</v>
      </c>
      <c r="I43" s="250" t="s">
        <v>433</v>
      </c>
      <c r="J43" s="250" t="s">
        <v>436</v>
      </c>
      <c r="K43" s="251" t="s">
        <v>434</v>
      </c>
      <c r="L43" s="250" t="s">
        <v>437</v>
      </c>
      <c r="M43" s="251" t="s">
        <v>438</v>
      </c>
      <c r="N43" s="250" t="s">
        <v>439</v>
      </c>
      <c r="O43" s="251" t="s">
        <v>440</v>
      </c>
      <c r="P43" s="251" t="s">
        <v>441</v>
      </c>
      <c r="Q43" s="251" t="s">
        <v>442</v>
      </c>
      <c r="R43" s="252" t="s">
        <v>443</v>
      </c>
      <c r="S43" s="252" t="s">
        <v>444</v>
      </c>
      <c r="T43" s="252" t="s">
        <v>445</v>
      </c>
    </row>
    <row r="44" spans="1:20" ht="15.75" thickBot="1" x14ac:dyDescent="0.3">
      <c r="A44" s="1385"/>
      <c r="B44" s="1383"/>
      <c r="C44" s="424" t="s">
        <v>446</v>
      </c>
      <c r="D44" s="425" t="s">
        <v>374</v>
      </c>
      <c r="E44" s="420" t="s">
        <v>447</v>
      </c>
      <c r="F44" s="176" t="s">
        <v>448</v>
      </c>
      <c r="G44" s="199" t="s">
        <v>374</v>
      </c>
      <c r="H44" s="253" t="s">
        <v>447</v>
      </c>
      <c r="I44" s="254"/>
      <c r="J44" s="254"/>
      <c r="K44" s="199" t="s">
        <v>374</v>
      </c>
      <c r="L44" s="199" t="s">
        <v>374</v>
      </c>
      <c r="M44" s="199" t="s">
        <v>374</v>
      </c>
      <c r="N44" s="254"/>
      <c r="O44" s="199" t="s">
        <v>376</v>
      </c>
      <c r="P44" s="199" t="s">
        <v>374</v>
      </c>
      <c r="Q44" s="255" t="s">
        <v>376</v>
      </c>
      <c r="R44" s="256" t="s">
        <v>427</v>
      </c>
      <c r="S44" s="199" t="s">
        <v>374</v>
      </c>
      <c r="T44" s="199" t="s">
        <v>427</v>
      </c>
    </row>
    <row r="45" spans="1:20" x14ac:dyDescent="0.25">
      <c r="A45" s="291" t="s">
        <v>208</v>
      </c>
      <c r="B45" s="426" t="str">
        <f>VLOOKUP(A45,'urbano_PIANO_INV-INFR'!D$18:E$33,2,FALSE)</f>
        <v>SPECIFICARE______</v>
      </c>
      <c r="C45" s="427"/>
      <c r="D45" s="428"/>
      <c r="E45" s="421"/>
      <c r="F45" s="243"/>
      <c r="G45" s="244"/>
      <c r="H45" s="245"/>
      <c r="I45" s="246"/>
      <c r="J45" s="247"/>
      <c r="K45" s="234"/>
      <c r="L45" s="215"/>
      <c r="M45" s="235">
        <f>K45+L45</f>
        <v>0</v>
      </c>
      <c r="N45" s="248"/>
      <c r="O45" s="248"/>
      <c r="P45" s="207"/>
      <c r="Q45" s="208"/>
      <c r="R45" s="208"/>
      <c r="S45" s="203"/>
      <c r="T45" s="511"/>
    </row>
    <row r="46" spans="1:20" x14ac:dyDescent="0.25">
      <c r="A46" s="291" t="s">
        <v>209</v>
      </c>
      <c r="B46" s="426" t="str">
        <f>VLOOKUP(A46,'urbano_PIANO_INV-INFR'!D$18:E$33,2,FALSE)</f>
        <v>SPECIFICARE______</v>
      </c>
      <c r="C46" s="429"/>
      <c r="D46" s="430"/>
      <c r="E46" s="422"/>
      <c r="F46" s="209"/>
      <c r="G46" s="221"/>
      <c r="H46" s="217"/>
      <c r="I46" s="204"/>
      <c r="J46" s="205"/>
      <c r="K46" s="202"/>
      <c r="L46" s="203"/>
      <c r="M46" s="235">
        <f t="shared" ref="M46:M71" si="17">K46+L46</f>
        <v>0</v>
      </c>
      <c r="N46" s="206"/>
      <c r="O46" s="206"/>
      <c r="P46" s="210"/>
      <c r="Q46" s="133"/>
      <c r="R46" s="133"/>
      <c r="S46" s="203"/>
      <c r="T46" s="511"/>
    </row>
    <row r="47" spans="1:20" x14ac:dyDescent="0.25">
      <c r="A47" s="291" t="s">
        <v>210</v>
      </c>
      <c r="B47" s="426" t="str">
        <f>VLOOKUP(A47,'urbano_PIANO_INV-INFR'!D$18:E$33,2,FALSE)</f>
        <v>SPECIFICARE______</v>
      </c>
      <c r="C47" s="127"/>
      <c r="D47" s="428"/>
      <c r="E47" s="423"/>
      <c r="F47" s="204"/>
      <c r="G47" s="222"/>
      <c r="H47" s="218"/>
      <c r="I47" s="213"/>
      <c r="J47" s="214"/>
      <c r="K47" s="211"/>
      <c r="L47" s="215"/>
      <c r="M47" s="235">
        <f t="shared" si="17"/>
        <v>0</v>
      </c>
      <c r="N47" s="206"/>
      <c r="O47" s="133"/>
      <c r="P47" s="203"/>
      <c r="Q47" s="133"/>
      <c r="R47" s="133"/>
      <c r="S47" s="203"/>
      <c r="T47" s="495"/>
    </row>
    <row r="48" spans="1:20" x14ac:dyDescent="0.25">
      <c r="A48" s="291" t="s">
        <v>208</v>
      </c>
      <c r="B48" s="426" t="str">
        <f>VLOOKUP(A48,'urbano_PIANO_INV-INFR'!D$18:E$33,2,FALSE)</f>
        <v>SPECIFICARE______</v>
      </c>
      <c r="C48" s="127"/>
      <c r="D48" s="428"/>
      <c r="E48" s="423"/>
      <c r="F48" s="204"/>
      <c r="G48" s="222"/>
      <c r="H48" s="218"/>
      <c r="I48" s="213"/>
      <c r="J48" s="214"/>
      <c r="K48" s="211"/>
      <c r="L48" s="215"/>
      <c r="M48" s="235">
        <f t="shared" si="17"/>
        <v>0</v>
      </c>
      <c r="N48" s="206"/>
      <c r="O48" s="133"/>
      <c r="P48" s="203"/>
      <c r="Q48" s="133"/>
      <c r="R48" s="133"/>
      <c r="S48" s="203"/>
      <c r="T48" s="495"/>
    </row>
    <row r="49" spans="1:20" x14ac:dyDescent="0.25">
      <c r="A49" s="291" t="s">
        <v>208</v>
      </c>
      <c r="B49" s="426" t="str">
        <f>VLOOKUP(A49,'urbano_PIANO_INV-INFR'!D$18:E$33,2,FALSE)</f>
        <v>SPECIFICARE______</v>
      </c>
      <c r="C49" s="127"/>
      <c r="D49" s="428"/>
      <c r="E49" s="423"/>
      <c r="F49" s="204"/>
      <c r="G49" s="222"/>
      <c r="H49" s="218"/>
      <c r="I49" s="213"/>
      <c r="J49" s="214"/>
      <c r="K49" s="211"/>
      <c r="L49" s="215"/>
      <c r="M49" s="235">
        <f t="shared" si="17"/>
        <v>0</v>
      </c>
      <c r="N49" s="206"/>
      <c r="O49" s="133"/>
      <c r="P49" s="203"/>
      <c r="Q49" s="133"/>
      <c r="R49" s="133"/>
      <c r="S49" s="203"/>
      <c r="T49" s="495"/>
    </row>
    <row r="50" spans="1:20" x14ac:dyDescent="0.25">
      <c r="A50" s="291" t="s">
        <v>209</v>
      </c>
      <c r="B50" s="426" t="str">
        <f>VLOOKUP(A50,'urbano_PIANO_INV-INFR'!D$18:E$33,2,FALSE)</f>
        <v>SPECIFICARE______</v>
      </c>
      <c r="C50" s="127"/>
      <c r="D50" s="428"/>
      <c r="E50" s="423"/>
      <c r="F50" s="204"/>
      <c r="G50" s="222"/>
      <c r="H50" s="218"/>
      <c r="I50" s="213"/>
      <c r="J50" s="214"/>
      <c r="K50" s="211"/>
      <c r="L50" s="215"/>
      <c r="M50" s="235">
        <f t="shared" si="17"/>
        <v>0</v>
      </c>
      <c r="N50" s="206"/>
      <c r="O50" s="133"/>
      <c r="P50" s="203"/>
      <c r="Q50" s="133"/>
      <c r="R50" s="133"/>
      <c r="S50" s="203"/>
      <c r="T50" s="495"/>
    </row>
    <row r="51" spans="1:20" x14ac:dyDescent="0.25">
      <c r="A51" s="291" t="s">
        <v>208</v>
      </c>
      <c r="B51" s="426" t="str">
        <f>VLOOKUP(A51,'urbano_PIANO_INV-INFR'!D$18:E$33,2,FALSE)</f>
        <v>SPECIFICARE______</v>
      </c>
      <c r="C51" s="427"/>
      <c r="D51" s="428"/>
      <c r="E51" s="421"/>
      <c r="F51" s="243"/>
      <c r="G51" s="244"/>
      <c r="H51" s="245"/>
      <c r="I51" s="246"/>
      <c r="J51" s="247"/>
      <c r="K51" s="234"/>
      <c r="L51" s="215"/>
      <c r="M51" s="235">
        <f t="shared" si="17"/>
        <v>0</v>
      </c>
      <c r="N51" s="248"/>
      <c r="O51" s="248"/>
      <c r="P51" s="207"/>
      <c r="Q51" s="208"/>
      <c r="R51" s="208"/>
      <c r="S51" s="203"/>
      <c r="T51" s="511"/>
    </row>
    <row r="52" spans="1:20" x14ac:dyDescent="0.25">
      <c r="A52" s="291" t="s">
        <v>209</v>
      </c>
      <c r="B52" s="426" t="str">
        <f>VLOOKUP(A52,'urbano_PIANO_INV-INFR'!D$18:E$33,2,FALSE)</f>
        <v>SPECIFICARE______</v>
      </c>
      <c r="C52" s="429"/>
      <c r="D52" s="430"/>
      <c r="E52" s="422"/>
      <c r="F52" s="209"/>
      <c r="G52" s="221"/>
      <c r="H52" s="217"/>
      <c r="I52" s="204"/>
      <c r="J52" s="205"/>
      <c r="K52" s="202"/>
      <c r="L52" s="203"/>
      <c r="M52" s="235">
        <f t="shared" ref="M52:M59" si="18">K52+L52</f>
        <v>0</v>
      </c>
      <c r="N52" s="206"/>
      <c r="O52" s="206"/>
      <c r="P52" s="210"/>
      <c r="Q52" s="133"/>
      <c r="R52" s="133"/>
      <c r="S52" s="203"/>
      <c r="T52" s="511"/>
    </row>
    <row r="53" spans="1:20" x14ac:dyDescent="0.25">
      <c r="A53" s="291" t="s">
        <v>210</v>
      </c>
      <c r="B53" s="426" t="str">
        <f>VLOOKUP(A53,'urbano_PIANO_INV-INFR'!D$18:E$33,2,FALSE)</f>
        <v>SPECIFICARE______</v>
      </c>
      <c r="C53" s="127"/>
      <c r="D53" s="428"/>
      <c r="E53" s="423"/>
      <c r="F53" s="204"/>
      <c r="G53" s="222"/>
      <c r="H53" s="218"/>
      <c r="I53" s="213"/>
      <c r="J53" s="214"/>
      <c r="K53" s="211"/>
      <c r="L53" s="215"/>
      <c r="M53" s="235">
        <f t="shared" si="18"/>
        <v>0</v>
      </c>
      <c r="N53" s="206"/>
      <c r="O53" s="133"/>
      <c r="P53" s="203"/>
      <c r="Q53" s="133"/>
      <c r="R53" s="133"/>
      <c r="S53" s="203"/>
      <c r="T53" s="495"/>
    </row>
    <row r="54" spans="1:20" x14ac:dyDescent="0.25">
      <c r="A54" s="291" t="s">
        <v>208</v>
      </c>
      <c r="B54" s="426" t="str">
        <f>VLOOKUP(A54,'urbano_PIANO_INV-INFR'!D$18:E$33,2,FALSE)</f>
        <v>SPECIFICARE______</v>
      </c>
      <c r="C54" s="127"/>
      <c r="D54" s="428"/>
      <c r="E54" s="423"/>
      <c r="F54" s="204"/>
      <c r="G54" s="222"/>
      <c r="H54" s="218"/>
      <c r="I54" s="213"/>
      <c r="J54" s="214"/>
      <c r="K54" s="211"/>
      <c r="L54" s="215"/>
      <c r="M54" s="235">
        <f t="shared" si="18"/>
        <v>0</v>
      </c>
      <c r="N54" s="206"/>
      <c r="O54" s="133"/>
      <c r="P54" s="203"/>
      <c r="Q54" s="133"/>
      <c r="R54" s="133"/>
      <c r="S54" s="203"/>
      <c r="T54" s="495"/>
    </row>
    <row r="55" spans="1:20" x14ac:dyDescent="0.25">
      <c r="A55" s="291" t="s">
        <v>208</v>
      </c>
      <c r="B55" s="426" t="str">
        <f>VLOOKUP(A55,'urbano_PIANO_INV-INFR'!D$18:E$33,2,FALSE)</f>
        <v>SPECIFICARE______</v>
      </c>
      <c r="C55" s="127"/>
      <c r="D55" s="428"/>
      <c r="E55" s="423"/>
      <c r="F55" s="204"/>
      <c r="G55" s="222"/>
      <c r="H55" s="218"/>
      <c r="I55" s="213"/>
      <c r="J55" s="214"/>
      <c r="K55" s="211"/>
      <c r="L55" s="215"/>
      <c r="M55" s="235">
        <f t="shared" si="18"/>
        <v>0</v>
      </c>
      <c r="N55" s="206"/>
      <c r="O55" s="133"/>
      <c r="P55" s="203"/>
      <c r="Q55" s="133"/>
      <c r="R55" s="133"/>
      <c r="S55" s="203"/>
      <c r="T55" s="495"/>
    </row>
    <row r="56" spans="1:20" x14ac:dyDescent="0.25">
      <c r="A56" s="291" t="s">
        <v>209</v>
      </c>
      <c r="B56" s="426" t="str">
        <f>VLOOKUP(A56,'urbano_PIANO_INV-INFR'!D$18:E$33,2,FALSE)</f>
        <v>SPECIFICARE______</v>
      </c>
      <c r="C56" s="127"/>
      <c r="D56" s="428"/>
      <c r="E56" s="423"/>
      <c r="F56" s="204"/>
      <c r="G56" s="222"/>
      <c r="H56" s="218"/>
      <c r="I56" s="213"/>
      <c r="J56" s="214"/>
      <c r="K56" s="211"/>
      <c r="L56" s="215"/>
      <c r="M56" s="235">
        <f t="shared" si="18"/>
        <v>0</v>
      </c>
      <c r="N56" s="206"/>
      <c r="O56" s="133"/>
      <c r="P56" s="203"/>
      <c r="Q56" s="133"/>
      <c r="R56" s="133"/>
      <c r="S56" s="203"/>
      <c r="T56" s="495"/>
    </row>
    <row r="57" spans="1:20" x14ac:dyDescent="0.25">
      <c r="A57" s="291" t="s">
        <v>208</v>
      </c>
      <c r="B57" s="426" t="str">
        <f>VLOOKUP(A57,'urbano_PIANO_INV-INFR'!D$18:E$33,2,FALSE)</f>
        <v>SPECIFICARE______</v>
      </c>
      <c r="C57" s="427"/>
      <c r="D57" s="428"/>
      <c r="E57" s="421"/>
      <c r="F57" s="243"/>
      <c r="G57" s="244"/>
      <c r="H57" s="245"/>
      <c r="I57" s="246"/>
      <c r="J57" s="247"/>
      <c r="K57" s="234"/>
      <c r="L57" s="215"/>
      <c r="M57" s="235">
        <f t="shared" si="18"/>
        <v>0</v>
      </c>
      <c r="N57" s="248"/>
      <c r="O57" s="248"/>
      <c r="P57" s="207"/>
      <c r="Q57" s="208"/>
      <c r="R57" s="208"/>
      <c r="S57" s="203"/>
      <c r="T57" s="511"/>
    </row>
    <row r="58" spans="1:20" x14ac:dyDescent="0.25">
      <c r="A58" s="291" t="s">
        <v>209</v>
      </c>
      <c r="B58" s="426" t="str">
        <f>VLOOKUP(A58,'urbano_PIANO_INV-INFR'!D$18:E$33,2,FALSE)</f>
        <v>SPECIFICARE______</v>
      </c>
      <c r="C58" s="429"/>
      <c r="D58" s="430"/>
      <c r="E58" s="422"/>
      <c r="F58" s="209"/>
      <c r="G58" s="221"/>
      <c r="H58" s="217"/>
      <c r="I58" s="204"/>
      <c r="J58" s="205"/>
      <c r="K58" s="202"/>
      <c r="L58" s="203"/>
      <c r="M58" s="235">
        <f t="shared" si="18"/>
        <v>0</v>
      </c>
      <c r="N58" s="206"/>
      <c r="O58" s="206"/>
      <c r="P58" s="210"/>
      <c r="Q58" s="133"/>
      <c r="R58" s="133"/>
      <c r="S58" s="203"/>
      <c r="T58" s="511"/>
    </row>
    <row r="59" spans="1:20" x14ac:dyDescent="0.25">
      <c r="A59" s="291" t="s">
        <v>210</v>
      </c>
      <c r="B59" s="426" t="str">
        <f>VLOOKUP(A59,'urbano_PIANO_INV-INFR'!D$18:E$33,2,FALSE)</f>
        <v>SPECIFICARE______</v>
      </c>
      <c r="C59" s="127"/>
      <c r="D59" s="428"/>
      <c r="E59" s="423"/>
      <c r="F59" s="204"/>
      <c r="G59" s="222"/>
      <c r="H59" s="218"/>
      <c r="I59" s="213"/>
      <c r="J59" s="214"/>
      <c r="K59" s="211"/>
      <c r="L59" s="215"/>
      <c r="M59" s="235">
        <f t="shared" si="18"/>
        <v>0</v>
      </c>
      <c r="N59" s="206"/>
      <c r="O59" s="133"/>
      <c r="P59" s="203"/>
      <c r="Q59" s="133"/>
      <c r="R59" s="133"/>
      <c r="S59" s="203"/>
      <c r="T59" s="495"/>
    </row>
    <row r="60" spans="1:20" x14ac:dyDescent="0.25">
      <c r="A60" s="291" t="s">
        <v>209</v>
      </c>
      <c r="B60" s="426" t="str">
        <f>VLOOKUP(A60,'urbano_PIANO_INV-INFR'!D$18:E$33,2,FALSE)</f>
        <v>SPECIFICARE______</v>
      </c>
      <c r="C60" s="127"/>
      <c r="D60" s="428"/>
      <c r="E60" s="423"/>
      <c r="F60" s="204"/>
      <c r="G60" s="222"/>
      <c r="H60" s="218"/>
      <c r="I60" s="213"/>
      <c r="J60" s="214"/>
      <c r="K60" s="211"/>
      <c r="L60" s="215"/>
      <c r="M60" s="235">
        <f t="shared" si="17"/>
        <v>0</v>
      </c>
      <c r="N60" s="206"/>
      <c r="O60" s="133"/>
      <c r="P60" s="203"/>
      <c r="Q60" s="133"/>
      <c r="R60" s="133"/>
      <c r="S60" s="203"/>
      <c r="T60" s="495"/>
    </row>
    <row r="61" spans="1:20" x14ac:dyDescent="0.25">
      <c r="A61" s="291" t="s">
        <v>210</v>
      </c>
      <c r="B61" s="426" t="str">
        <f>VLOOKUP(A61,'urbano_PIANO_INV-INFR'!D$18:E$33,2,FALSE)</f>
        <v>SPECIFICARE______</v>
      </c>
      <c r="C61" s="127"/>
      <c r="D61" s="428"/>
      <c r="E61" s="423"/>
      <c r="F61" s="204"/>
      <c r="G61" s="222"/>
      <c r="H61" s="218"/>
      <c r="I61" s="213"/>
      <c r="J61" s="214"/>
      <c r="K61" s="211"/>
      <c r="L61" s="215"/>
      <c r="M61" s="235">
        <f t="shared" ref="M61:M70" si="19">K61+L61</f>
        <v>0</v>
      </c>
      <c r="N61" s="206"/>
      <c r="O61" s="133"/>
      <c r="P61" s="203"/>
      <c r="Q61" s="133"/>
      <c r="R61" s="133"/>
      <c r="S61" s="203"/>
      <c r="T61" s="495"/>
    </row>
    <row r="62" spans="1:20" x14ac:dyDescent="0.25">
      <c r="A62" s="291" t="s">
        <v>555</v>
      </c>
      <c r="B62" s="426" t="str">
        <f>VLOOKUP(A62,'urbano_PIANO_INV-INFR'!D$18:E$33,2,FALSE)</f>
        <v>SPECIFICARE______</v>
      </c>
      <c r="C62" s="127"/>
      <c r="D62" s="428"/>
      <c r="E62" s="423"/>
      <c r="F62" s="204"/>
      <c r="G62" s="222"/>
      <c r="H62" s="218"/>
      <c r="I62" s="213"/>
      <c r="J62" s="214"/>
      <c r="K62" s="211"/>
      <c r="L62" s="215"/>
      <c r="M62" s="235">
        <f t="shared" si="19"/>
        <v>0</v>
      </c>
      <c r="N62" s="206"/>
      <c r="O62" s="133"/>
      <c r="P62" s="203"/>
      <c r="Q62" s="133"/>
      <c r="R62" s="133"/>
      <c r="S62" s="203"/>
      <c r="T62" s="495"/>
    </row>
    <row r="63" spans="1:20" x14ac:dyDescent="0.25">
      <c r="A63" s="291" t="s">
        <v>556</v>
      </c>
      <c r="B63" s="426" t="str">
        <f>VLOOKUP(A63,'urbano_PIANO_INV-INFR'!D$18:E$33,2,FALSE)</f>
        <v>SPECIFICARE______</v>
      </c>
      <c r="C63" s="127"/>
      <c r="D63" s="428"/>
      <c r="E63" s="423"/>
      <c r="F63" s="204"/>
      <c r="G63" s="222"/>
      <c r="H63" s="218"/>
      <c r="I63" s="213"/>
      <c r="J63" s="214"/>
      <c r="K63" s="211"/>
      <c r="L63" s="215"/>
      <c r="M63" s="235">
        <f t="shared" si="19"/>
        <v>0</v>
      </c>
      <c r="N63" s="206"/>
      <c r="O63" s="133"/>
      <c r="P63" s="203"/>
      <c r="Q63" s="133"/>
      <c r="R63" s="133"/>
      <c r="S63" s="203"/>
      <c r="T63" s="495"/>
    </row>
    <row r="64" spans="1:20" x14ac:dyDescent="0.25">
      <c r="A64" s="291" t="s">
        <v>210</v>
      </c>
      <c r="B64" s="426" t="str">
        <f>VLOOKUP(A64,'urbano_PIANO_INV-INFR'!D$18:E$33,2,FALSE)</f>
        <v>SPECIFICARE______</v>
      </c>
      <c r="C64" s="127"/>
      <c r="D64" s="428"/>
      <c r="E64" s="423"/>
      <c r="F64" s="204"/>
      <c r="G64" s="222"/>
      <c r="H64" s="218"/>
      <c r="I64" s="213"/>
      <c r="J64" s="214"/>
      <c r="K64" s="211"/>
      <c r="L64" s="215"/>
      <c r="M64" s="235">
        <f t="shared" si="19"/>
        <v>0</v>
      </c>
      <c r="N64" s="206"/>
      <c r="O64" s="133"/>
      <c r="P64" s="203"/>
      <c r="Q64" s="133"/>
      <c r="R64" s="133"/>
      <c r="S64" s="203"/>
      <c r="T64" s="495"/>
    </row>
    <row r="65" spans="1:20" x14ac:dyDescent="0.25">
      <c r="A65" s="291" t="s">
        <v>215</v>
      </c>
      <c r="B65" s="426" t="str">
        <f>VLOOKUP(A65,'urbano_PIANO_INV-INFR'!D$18:E$33,2,FALSE)</f>
        <v>SPECIFICARE______</v>
      </c>
      <c r="C65" s="127"/>
      <c r="D65" s="428"/>
      <c r="E65" s="423"/>
      <c r="F65" s="204"/>
      <c r="G65" s="222"/>
      <c r="H65" s="218"/>
      <c r="I65" s="213"/>
      <c r="J65" s="214"/>
      <c r="K65" s="211"/>
      <c r="L65" s="215"/>
      <c r="M65" s="235">
        <f t="shared" si="19"/>
        <v>0</v>
      </c>
      <c r="N65" s="206"/>
      <c r="O65" s="133"/>
      <c r="P65" s="203"/>
      <c r="Q65" s="133"/>
      <c r="R65" s="133"/>
      <c r="S65" s="203"/>
      <c r="T65" s="495"/>
    </row>
    <row r="66" spans="1:20" x14ac:dyDescent="0.25">
      <c r="A66" s="291" t="s">
        <v>209</v>
      </c>
      <c r="B66" s="426" t="str">
        <f>VLOOKUP(A66,'urbano_PIANO_INV-INFR'!D$18:E$33,2,FALSE)</f>
        <v>SPECIFICARE______</v>
      </c>
      <c r="C66" s="127"/>
      <c r="D66" s="428"/>
      <c r="E66" s="423"/>
      <c r="F66" s="204"/>
      <c r="G66" s="222"/>
      <c r="H66" s="218"/>
      <c r="I66" s="213"/>
      <c r="J66" s="214"/>
      <c r="K66" s="211"/>
      <c r="L66" s="215"/>
      <c r="M66" s="235">
        <f t="shared" si="19"/>
        <v>0</v>
      </c>
      <c r="N66" s="206"/>
      <c r="O66" s="133"/>
      <c r="P66" s="203"/>
      <c r="Q66" s="133"/>
      <c r="R66" s="133"/>
      <c r="S66" s="203"/>
      <c r="T66" s="495"/>
    </row>
    <row r="67" spans="1:20" x14ac:dyDescent="0.25">
      <c r="A67" s="291" t="s">
        <v>218</v>
      </c>
      <c r="B67" s="426" t="str">
        <f>VLOOKUP(A67,'urbano_PIANO_INV-INFR'!D$18:E$33,2,FALSE)</f>
        <v>SPECIFICARE______</v>
      </c>
      <c r="C67" s="127"/>
      <c r="D67" s="428"/>
      <c r="E67" s="423"/>
      <c r="F67" s="204"/>
      <c r="G67" s="222"/>
      <c r="H67" s="218"/>
      <c r="I67" s="213"/>
      <c r="J67" s="214"/>
      <c r="K67" s="211"/>
      <c r="L67" s="215"/>
      <c r="M67" s="235">
        <f t="shared" si="19"/>
        <v>0</v>
      </c>
      <c r="N67" s="206"/>
      <c r="O67" s="133"/>
      <c r="P67" s="203"/>
      <c r="Q67" s="133"/>
      <c r="R67" s="133"/>
      <c r="S67" s="203"/>
      <c r="T67" s="495"/>
    </row>
    <row r="68" spans="1:20" x14ac:dyDescent="0.25">
      <c r="A68" s="291" t="s">
        <v>218</v>
      </c>
      <c r="B68" s="426" t="str">
        <f>VLOOKUP(A68,'urbano_PIANO_INV-INFR'!D$18:E$33,2,FALSE)</f>
        <v>SPECIFICARE______</v>
      </c>
      <c r="C68" s="127"/>
      <c r="D68" s="428"/>
      <c r="E68" s="423"/>
      <c r="F68" s="204"/>
      <c r="G68" s="222"/>
      <c r="H68" s="218"/>
      <c r="I68" s="213"/>
      <c r="J68" s="214"/>
      <c r="K68" s="211"/>
      <c r="L68" s="215"/>
      <c r="M68" s="235">
        <f t="shared" si="19"/>
        <v>0</v>
      </c>
      <c r="N68" s="206"/>
      <c r="O68" s="133"/>
      <c r="P68" s="203"/>
      <c r="Q68" s="133"/>
      <c r="R68" s="133"/>
      <c r="S68" s="203"/>
      <c r="T68" s="495"/>
    </row>
    <row r="69" spans="1:20" x14ac:dyDescent="0.25">
      <c r="A69" s="291" t="s">
        <v>210</v>
      </c>
      <c r="B69" s="426" t="str">
        <f>VLOOKUP(A69,'urbano_PIANO_INV-INFR'!D$18:E$33,2,FALSE)</f>
        <v>SPECIFICARE______</v>
      </c>
      <c r="C69" s="127"/>
      <c r="D69" s="428"/>
      <c r="E69" s="423"/>
      <c r="F69" s="204"/>
      <c r="G69" s="222"/>
      <c r="H69" s="218"/>
      <c r="I69" s="213"/>
      <c r="J69" s="214"/>
      <c r="K69" s="211"/>
      <c r="L69" s="215"/>
      <c r="M69" s="235">
        <f t="shared" si="19"/>
        <v>0</v>
      </c>
      <c r="N69" s="206"/>
      <c r="O69" s="133"/>
      <c r="P69" s="203"/>
      <c r="Q69" s="133"/>
      <c r="R69" s="133"/>
      <c r="S69" s="203"/>
      <c r="T69" s="495"/>
    </row>
    <row r="70" spans="1:20" x14ac:dyDescent="0.25">
      <c r="A70" s="291" t="s">
        <v>209</v>
      </c>
      <c r="B70" s="426" t="str">
        <f>VLOOKUP(A70,'urbano_PIANO_INV-INFR'!D$18:E$33,2,FALSE)</f>
        <v>SPECIFICARE______</v>
      </c>
      <c r="C70" s="127"/>
      <c r="D70" s="428"/>
      <c r="E70" s="423"/>
      <c r="F70" s="204"/>
      <c r="G70" s="222"/>
      <c r="H70" s="218"/>
      <c r="I70" s="213"/>
      <c r="J70" s="214"/>
      <c r="K70" s="211"/>
      <c r="L70" s="215"/>
      <c r="M70" s="235">
        <f t="shared" si="19"/>
        <v>0</v>
      </c>
      <c r="N70" s="206"/>
      <c r="O70" s="133"/>
      <c r="P70" s="203"/>
      <c r="Q70" s="133"/>
      <c r="R70" s="133"/>
      <c r="S70" s="203"/>
      <c r="T70" s="495"/>
    </row>
    <row r="71" spans="1:20" ht="15.75" thickBot="1" x14ac:dyDescent="0.3">
      <c r="A71" s="291" t="s">
        <v>208</v>
      </c>
      <c r="B71" s="426" t="str">
        <f>VLOOKUP(A71,'urbano_PIANO_INV-INFR'!D$18:E$33,2,FALSE)</f>
        <v>SPECIFICARE______</v>
      </c>
      <c r="C71" s="127"/>
      <c r="D71" s="428"/>
      <c r="E71" s="218"/>
      <c r="F71" s="213"/>
      <c r="G71" s="222"/>
      <c r="H71" s="218"/>
      <c r="I71" s="213"/>
      <c r="J71" s="214"/>
      <c r="K71" s="211"/>
      <c r="L71" s="269"/>
      <c r="M71" s="270">
        <f t="shared" si="17"/>
        <v>0</v>
      </c>
      <c r="N71" s="271"/>
      <c r="O71" s="212"/>
      <c r="P71" s="262"/>
      <c r="Q71" s="212"/>
      <c r="R71" s="212"/>
      <c r="S71" s="262"/>
      <c r="T71" s="550"/>
    </row>
    <row r="72" spans="1:20" ht="15.75" thickBot="1" x14ac:dyDescent="0.3">
      <c r="A72" s="551"/>
      <c r="B72" s="552"/>
      <c r="C72" s="433" t="s">
        <v>324</v>
      </c>
      <c r="D72" s="434">
        <f>SUM(D45:D71)</f>
        <v>0</v>
      </c>
      <c r="E72" s="553"/>
      <c r="F72" s="554"/>
      <c r="G72" s="435">
        <f>SUM(G45:G71)</f>
        <v>0</v>
      </c>
      <c r="H72" s="431" t="s">
        <v>324</v>
      </c>
      <c r="I72" s="272"/>
      <c r="J72" s="267"/>
      <c r="K72" s="267">
        <f t="shared" ref="K72:L72" si="20">SUM(K45:K71)</f>
        <v>0</v>
      </c>
      <c r="L72" s="267">
        <f t="shared" si="20"/>
        <v>0</v>
      </c>
      <c r="M72" s="267">
        <f>SUM(M45:M71)</f>
        <v>0</v>
      </c>
      <c r="N72" s="267"/>
      <c r="O72" s="267"/>
      <c r="P72" s="267">
        <f>SUM(P45:P71)</f>
        <v>0</v>
      </c>
      <c r="Q72" s="554"/>
      <c r="R72" s="554"/>
      <c r="S72" s="267">
        <f>SUM(S45:S71)</f>
        <v>0</v>
      </c>
      <c r="T72" s="555"/>
    </row>
    <row r="73" spans="1:20" x14ac:dyDescent="0.25">
      <c r="G73" s="556"/>
    </row>
    <row r="74" spans="1:20" ht="15.75" thickBot="1" x14ac:dyDescent="0.3"/>
    <row r="75" spans="1:20" ht="53.25" customHeight="1" thickBot="1" x14ac:dyDescent="0.3">
      <c r="A75" s="1360" t="s">
        <v>6</v>
      </c>
      <c r="B75" s="1361"/>
      <c r="C75" s="1361"/>
      <c r="D75" s="1361"/>
      <c r="E75" s="1361"/>
      <c r="F75" s="1361"/>
      <c r="G75" s="1361"/>
      <c r="H75" s="1361"/>
      <c r="I75" s="1361"/>
      <c r="J75" s="1361"/>
      <c r="K75" s="1361"/>
      <c r="L75" s="1361"/>
      <c r="M75" s="1361"/>
      <c r="N75" s="1361"/>
      <c r="O75" s="1361"/>
      <c r="P75" s="1361"/>
      <c r="Q75" s="1361"/>
      <c r="R75" s="1361"/>
      <c r="S75" s="1361"/>
      <c r="T75" s="1362"/>
    </row>
  </sheetData>
  <sheetProtection algorithmName="SHA-512" hashValue="Y/ppDd/PaQvIDpuMJsPTpSz47fY6CFFg5ZPmJZO4+BH9d9ojmNuy2fcKqbe9wkUB8VBMZCRo2AiRr8yMGJ0IeA==" saltValue="nkgI55cmEsVRU10Ow5ku/w==" spinCount="100000" sheet="1" objects="1" scenarios="1"/>
  <mergeCells count="27">
    <mergeCell ref="A75:T75"/>
    <mergeCell ref="A6:C7"/>
    <mergeCell ref="D6:F7"/>
    <mergeCell ref="A11:C11"/>
    <mergeCell ref="D15:J15"/>
    <mergeCell ref="K15:Q15"/>
    <mergeCell ref="A42:T42"/>
    <mergeCell ref="R15:R16"/>
    <mergeCell ref="B43:B44"/>
    <mergeCell ref="A43:A44"/>
    <mergeCell ref="A15:A17"/>
    <mergeCell ref="B15:B17"/>
    <mergeCell ref="C15:C17"/>
    <mergeCell ref="A2:R2"/>
    <mergeCell ref="A13:R13"/>
    <mergeCell ref="H11:J11"/>
    <mergeCell ref="H6:K6"/>
    <mergeCell ref="M6:P6"/>
    <mergeCell ref="M7:O7"/>
    <mergeCell ref="M9:O9"/>
    <mergeCell ref="M11:O11"/>
    <mergeCell ref="A9:C9"/>
    <mergeCell ref="D9:F9"/>
    <mergeCell ref="H7:J7"/>
    <mergeCell ref="H9:J9"/>
    <mergeCell ref="D11:F11"/>
    <mergeCell ref="A4:R4"/>
  </mergeCells>
  <phoneticPr fontId="60" type="noConversion"/>
  <dataValidations count="8">
    <dataValidation type="list" allowBlank="1" showInputMessage="1" showErrorMessage="1" sqref="R45:R71" xr:uid="{00000000-0002-0000-0C00-000000000000}">
      <formula1>"si,"</formula1>
    </dataValidation>
    <dataValidation type="list" allowBlank="1" showInputMessage="1" showErrorMessage="1" sqref="R18:R38 T45:T71" xr:uid="{00000000-0002-0000-0C00-000001000000}">
      <formula1>"si"</formula1>
    </dataValidation>
    <dataValidation type="list" allowBlank="1" showInputMessage="1" showErrorMessage="1" sqref="N45:N71" xr:uid="{00000000-0002-0000-0C00-000002000000}">
      <formula1>$B$18:$B$38</formula1>
    </dataValidation>
    <dataValidation allowBlank="1" showErrorMessage="1" sqref="K7:K12 P7:P10" xr:uid="{00000000-0002-0000-0C00-000003000000}"/>
    <dataValidation allowBlank="1" showInputMessage="1" showErrorMessage="1" prompt="è la differenza tra l'importo degli oneri della sicurezza del SAL e il precedente" sqref="G18:G38" xr:uid="{00000000-0002-0000-0C00-000004000000}"/>
    <dataValidation allowBlank="1" showInputMessage="1" showErrorMessage="1" prompt="è la differenza tra l'importo dei lavori del Sal e il precedente" sqref="E18:E38" xr:uid="{00000000-0002-0000-0C00-000005000000}"/>
    <dataValidation allowBlank="1" showInputMessage="1" showErrorMessage="1" promptTitle="ATTENZIONE:" prompt=" è la differenza tra l'importo dei lavori del Sal (esclusivamente legato alle infrastrutture di supporto) e il precedente" sqref="L18:L38" xr:uid="{00000000-0002-0000-0C00-000006000000}"/>
    <dataValidation allowBlank="1" showInputMessage="1" showErrorMessage="1" promptTitle="ATTENZIONE:" prompt=" è la differenza tra l'importo degli onoeri della sicurezza i del Sal (esclusivamente legato alle infrastrutture di supporto) e il precedente" sqref="N18:N38" xr:uid="{00000000-0002-0000-0C00-000007000000}"/>
  </dataValidations>
  <pageMargins left="0.7" right="0.7" top="0.75" bottom="0.75" header="0.3" footer="0.3"/>
  <pageSetup paperSize="8" scale="58"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8000000}">
          <x14:formula1>
            <xm:f>'urbano_PIANO_INV-INFR'!$D$18:$D$33</xm:f>
          </x14:formula1>
          <xm:sqref>A18:A38 A45:A71</xm:sqref>
        </x14:dataValidation>
        <x14:dataValidation type="list" allowBlank="1" showInputMessage="1" showErrorMessage="1" prompt="Scegliere la regione beneficiaria dal menù a tendina_x000a_" xr:uid="{00000000-0002-0000-0C00-000009000000}">
          <x14:formula1>
            <xm:f>'DATI EROGAZIONI'!$A$2:$A$20</xm:f>
          </x14:formula1>
          <xm:sqref>D6:F7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CCFFFF"/>
    <pageSetUpPr fitToPage="1"/>
  </sheetPr>
  <dimension ref="A1:AC89"/>
  <sheetViews>
    <sheetView workbookViewId="0">
      <selection activeCell="A11" sqref="A11:C11"/>
    </sheetView>
  </sheetViews>
  <sheetFormatPr defaultColWidth="8.5703125" defaultRowHeight="15" x14ac:dyDescent="0.25"/>
  <cols>
    <col min="1" max="1" width="19.5703125" style="115" customWidth="1"/>
    <col min="2" max="2" width="31.42578125" style="115" customWidth="1"/>
    <col min="3" max="3" width="25.42578125" style="115" bestFit="1" customWidth="1"/>
    <col min="4" max="4" width="15.42578125" style="115" customWidth="1"/>
    <col min="5" max="5" width="11.5703125" style="115" bestFit="1" customWidth="1"/>
    <col min="6" max="6" width="13.42578125" style="115" bestFit="1" customWidth="1"/>
    <col min="7" max="7" width="17.85546875" style="115" bestFit="1" customWidth="1"/>
    <col min="8" max="8" width="17.140625" style="115" customWidth="1"/>
    <col min="9" max="9" width="11.42578125" style="115" bestFit="1" customWidth="1"/>
    <col min="10" max="10" width="14" style="115" customWidth="1"/>
    <col min="11" max="12" width="12.140625" style="115" bestFit="1" customWidth="1"/>
    <col min="13" max="13" width="18" style="115" customWidth="1"/>
    <col min="14" max="14" width="17.85546875" style="115" customWidth="1"/>
    <col min="15" max="15" width="13.5703125" style="115" bestFit="1" customWidth="1"/>
    <col min="16" max="16" width="11.42578125" style="115" bestFit="1" customWidth="1"/>
    <col min="17" max="17" width="13.5703125" style="115" customWidth="1"/>
    <col min="18" max="18" width="16.85546875" style="115" customWidth="1"/>
    <col min="19" max="19" width="14.42578125" style="115" customWidth="1"/>
    <col min="20" max="20" width="31.42578125" style="115" customWidth="1"/>
    <col min="21" max="16384" width="8.5703125" style="115"/>
  </cols>
  <sheetData>
    <row r="1" spans="1:29" ht="15.75" thickBot="1" x14ac:dyDescent="0.3">
      <c r="A1" s="532"/>
      <c r="B1" s="504"/>
      <c r="C1" s="533"/>
      <c r="D1" s="534"/>
      <c r="E1" s="534"/>
      <c r="F1" s="534"/>
      <c r="G1" s="503"/>
      <c r="H1" s="535"/>
      <c r="I1" s="504"/>
      <c r="J1" s="504"/>
      <c r="K1" s="536"/>
      <c r="L1" s="536"/>
      <c r="M1" s="536"/>
      <c r="N1" s="536"/>
      <c r="O1" s="536"/>
      <c r="P1" s="533"/>
      <c r="Q1" s="504"/>
      <c r="R1" s="503"/>
      <c r="S1" s="504"/>
      <c r="T1" s="504"/>
      <c r="U1" s="504"/>
      <c r="V1" s="533"/>
      <c r="W1" s="533"/>
      <c r="X1" s="504"/>
      <c r="Y1" s="533"/>
      <c r="Z1" s="533"/>
      <c r="AA1" s="533"/>
      <c r="AB1" s="533"/>
      <c r="AC1" s="504"/>
    </row>
    <row r="2" spans="1:29" ht="36.75" customHeight="1" thickBot="1" x14ac:dyDescent="0.3">
      <c r="A2" s="947" t="s">
        <v>131</v>
      </c>
      <c r="B2" s="948"/>
      <c r="C2" s="948"/>
      <c r="D2" s="948"/>
      <c r="E2" s="948"/>
      <c r="F2" s="948"/>
      <c r="G2" s="948"/>
      <c r="H2" s="948"/>
      <c r="I2" s="948"/>
      <c r="J2" s="948"/>
      <c r="K2" s="948"/>
      <c r="L2" s="948"/>
      <c r="M2" s="948"/>
      <c r="N2" s="948"/>
      <c r="O2" s="948"/>
      <c r="P2" s="948"/>
      <c r="Q2" s="948"/>
      <c r="R2" s="949"/>
      <c r="S2" s="117"/>
      <c r="T2" s="117"/>
      <c r="U2" s="117"/>
      <c r="V2" s="117"/>
      <c r="W2" s="117"/>
      <c r="X2" s="117"/>
      <c r="Y2" s="117"/>
      <c r="Z2" s="117"/>
      <c r="AA2" s="117"/>
      <c r="AB2" s="117"/>
      <c r="AC2" s="117"/>
    </row>
    <row r="3" spans="1:29" ht="23.25" thickBot="1" x14ac:dyDescent="0.3">
      <c r="A3" s="537"/>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row>
    <row r="4" spans="1:29" ht="18" customHeight="1" thickBot="1" x14ac:dyDescent="0.3">
      <c r="A4" s="957" t="s">
        <v>449</v>
      </c>
      <c r="B4" s="958"/>
      <c r="C4" s="958"/>
      <c r="D4" s="958"/>
      <c r="E4" s="958"/>
      <c r="F4" s="958"/>
      <c r="G4" s="958"/>
      <c r="H4" s="958"/>
      <c r="I4" s="958"/>
      <c r="J4" s="958"/>
      <c r="K4" s="958"/>
      <c r="L4" s="958"/>
      <c r="M4" s="958"/>
      <c r="N4" s="958"/>
      <c r="O4" s="958"/>
      <c r="P4" s="958"/>
      <c r="Q4" s="958"/>
      <c r="R4" s="965"/>
      <c r="S4" s="118"/>
      <c r="T4" s="118"/>
      <c r="U4" s="118"/>
      <c r="V4" s="118"/>
      <c r="W4" s="118"/>
      <c r="X4" s="118"/>
      <c r="Y4" s="118"/>
      <c r="Z4" s="118"/>
      <c r="AA4" s="118"/>
      <c r="AB4" s="118"/>
      <c r="AC4" s="118"/>
    </row>
    <row r="5" spans="1:29" ht="18.75" thickBot="1" x14ac:dyDescent="0.3">
      <c r="A5" s="261"/>
      <c r="B5" s="66"/>
      <c r="C5" s="66"/>
      <c r="D5" s="66"/>
      <c r="E5" s="66"/>
      <c r="F5" s="66"/>
      <c r="G5" s="66"/>
      <c r="H5" s="66"/>
      <c r="I5" s="118"/>
      <c r="J5" s="118"/>
      <c r="K5" s="118"/>
      <c r="L5" s="118"/>
      <c r="M5" s="118"/>
      <c r="N5" s="118"/>
      <c r="O5" s="118"/>
      <c r="P5" s="118"/>
      <c r="Q5" s="118"/>
      <c r="R5" s="118"/>
      <c r="S5" s="118"/>
      <c r="T5" s="118"/>
      <c r="U5" s="118"/>
      <c r="V5" s="118"/>
      <c r="W5" s="118"/>
      <c r="X5" s="118"/>
      <c r="Y5" s="118"/>
      <c r="Z5" s="118"/>
      <c r="AA5" s="118"/>
      <c r="AB5" s="118"/>
      <c r="AC5" s="118"/>
    </row>
    <row r="6" spans="1:29" ht="27.75" thickBot="1" x14ac:dyDescent="0.3">
      <c r="A6" s="1363" t="s">
        <v>2</v>
      </c>
      <c r="B6" s="1364"/>
      <c r="C6" s="1364"/>
      <c r="D6" s="1367" t="s">
        <v>469</v>
      </c>
      <c r="E6" s="1367"/>
      <c r="F6" s="1368"/>
      <c r="G6" s="34"/>
      <c r="H6" s="1343"/>
      <c r="I6" s="1343"/>
      <c r="J6" s="1343"/>
      <c r="K6" s="1343"/>
      <c r="L6" s="34"/>
      <c r="M6" s="1344" t="s">
        <v>403</v>
      </c>
      <c r="N6" s="1345"/>
      <c r="O6" s="1345"/>
      <c r="P6" s="1346"/>
      <c r="Q6" s="34"/>
      <c r="R6" s="34"/>
      <c r="S6" s="34"/>
      <c r="T6" s="34"/>
      <c r="U6" s="34"/>
      <c r="V6" s="34"/>
      <c r="W6" s="34"/>
      <c r="X6" s="34"/>
      <c r="Y6" s="34"/>
      <c r="Z6" s="34"/>
      <c r="AA6" s="34"/>
      <c r="AB6" s="34"/>
      <c r="AC6" s="34"/>
    </row>
    <row r="7" spans="1:29" ht="15" customHeight="1" thickBot="1" x14ac:dyDescent="0.3">
      <c r="A7" s="1365"/>
      <c r="B7" s="1366"/>
      <c r="C7" s="1366"/>
      <c r="D7" s="1369"/>
      <c r="E7" s="1369"/>
      <c r="F7" s="1370"/>
      <c r="H7" s="1357"/>
      <c r="I7" s="1357"/>
      <c r="J7" s="1357"/>
      <c r="K7" s="465"/>
      <c r="L7" s="52"/>
      <c r="M7" s="1347" t="s">
        <v>404</v>
      </c>
      <c r="N7" s="1348"/>
      <c r="O7" s="1349"/>
      <c r="P7" s="260">
        <f>M86</f>
        <v>0</v>
      </c>
    </row>
    <row r="8" spans="1:29" ht="12.75" customHeight="1" thickBot="1" x14ac:dyDescent="0.5">
      <c r="A8" s="29"/>
      <c r="B8" s="29"/>
      <c r="C8" s="29"/>
      <c r="D8" s="29"/>
      <c r="E8" s="538"/>
      <c r="F8" s="538"/>
      <c r="I8" s="538"/>
      <c r="J8" s="538"/>
      <c r="K8" s="538"/>
      <c r="L8" s="538"/>
      <c r="M8" s="537"/>
      <c r="N8" s="538"/>
      <c r="O8" s="538"/>
      <c r="P8" s="539"/>
      <c r="Q8" s="538"/>
      <c r="R8" s="538"/>
      <c r="S8" s="538"/>
      <c r="T8" s="538"/>
      <c r="U8" s="538"/>
      <c r="V8" s="540"/>
      <c r="W8" s="540"/>
      <c r="X8" s="540"/>
      <c r="Y8" s="541"/>
      <c r="Z8" s="198"/>
      <c r="AA8" s="33"/>
      <c r="AB8" s="33"/>
      <c r="AC8" s="33"/>
    </row>
    <row r="9" spans="1:29" ht="38.450000000000003" customHeight="1" thickBot="1" x14ac:dyDescent="0.3">
      <c r="A9" s="1353" t="s">
        <v>22</v>
      </c>
      <c r="B9" s="1354"/>
      <c r="C9" s="1354"/>
      <c r="D9" s="1355">
        <f>'EXTRA-urbano_PIANO_INV-INFR '!G14</f>
        <v>0</v>
      </c>
      <c r="E9" s="1355"/>
      <c r="F9" s="1356"/>
      <c r="H9" s="1342"/>
      <c r="I9" s="1342"/>
      <c r="J9" s="1342"/>
      <c r="K9" s="465"/>
      <c r="L9" s="113"/>
      <c r="M9" s="1350" t="s">
        <v>406</v>
      </c>
      <c r="N9" s="1351"/>
      <c r="O9" s="1352"/>
      <c r="P9" s="260">
        <f>S86</f>
        <v>0</v>
      </c>
      <c r="Q9" s="113"/>
      <c r="R9" s="113"/>
      <c r="S9" s="113"/>
      <c r="T9" s="113"/>
      <c r="U9" s="113"/>
      <c r="V9" s="113"/>
      <c r="W9" s="113"/>
      <c r="X9" s="113"/>
      <c r="Y9" s="113"/>
      <c r="Z9" s="113"/>
      <c r="AA9" s="113"/>
      <c r="AB9" s="113"/>
      <c r="AC9" s="113"/>
    </row>
    <row r="10" spans="1:29" ht="15" customHeight="1" thickBot="1" x14ac:dyDescent="0.3">
      <c r="K10" s="542"/>
      <c r="M10" s="543"/>
      <c r="N10" s="455"/>
      <c r="O10" s="455"/>
      <c r="P10" s="544"/>
    </row>
    <row r="11" spans="1:29" ht="33.6" customHeight="1" thickBot="1" x14ac:dyDescent="0.3">
      <c r="A11" s="803" t="s">
        <v>4</v>
      </c>
      <c r="B11" s="804"/>
      <c r="C11" s="1371"/>
      <c r="D11" s="1358"/>
      <c r="E11" s="1358"/>
      <c r="F11" s="1359"/>
      <c r="H11" s="1342"/>
      <c r="I11" s="1342"/>
      <c r="J11" s="1342"/>
      <c r="K11" s="465"/>
      <c r="L11" s="136"/>
      <c r="M11" s="1350" t="s">
        <v>407</v>
      </c>
      <c r="N11" s="1351"/>
      <c r="O11" s="1352"/>
      <c r="P11" s="472">
        <f>P7-P9</f>
        <v>0</v>
      </c>
      <c r="Q11" s="136"/>
    </row>
    <row r="12" spans="1:29" ht="15.75" thickBot="1" x14ac:dyDescent="0.3"/>
    <row r="13" spans="1:29" ht="36.6" customHeight="1" thickBot="1" x14ac:dyDescent="0.3">
      <c r="A13" s="1132" t="s">
        <v>450</v>
      </c>
      <c r="B13" s="1133"/>
      <c r="C13" s="1133"/>
      <c r="D13" s="1133"/>
      <c r="E13" s="1133"/>
      <c r="F13" s="1133"/>
      <c r="G13" s="1133"/>
      <c r="H13" s="1133"/>
      <c r="I13" s="1133"/>
      <c r="J13" s="1133"/>
      <c r="K13" s="1133"/>
      <c r="L13" s="1133"/>
      <c r="M13" s="1133"/>
      <c r="N13" s="1133"/>
      <c r="O13" s="1133"/>
      <c r="P13" s="1133"/>
      <c r="Q13" s="1133"/>
      <c r="R13" s="1134"/>
      <c r="S13" s="273"/>
      <c r="T13" s="273"/>
    </row>
    <row r="14" spans="1:29" ht="15.75" thickBot="1" x14ac:dyDescent="0.3">
      <c r="K14" s="128"/>
    </row>
    <row r="15" spans="1:29" ht="15.95" customHeight="1" thickBot="1" x14ac:dyDescent="0.3">
      <c r="A15" s="1386" t="s">
        <v>409</v>
      </c>
      <c r="B15" s="1389" t="s">
        <v>410</v>
      </c>
      <c r="C15" s="1392" t="s">
        <v>411</v>
      </c>
      <c r="D15" s="1372" t="s">
        <v>412</v>
      </c>
      <c r="E15" s="1373"/>
      <c r="F15" s="1373"/>
      <c r="G15" s="1373"/>
      <c r="H15" s="1373"/>
      <c r="I15" s="1373"/>
      <c r="J15" s="1374"/>
      <c r="K15" s="1375" t="s">
        <v>413</v>
      </c>
      <c r="L15" s="1373"/>
      <c r="M15" s="1373"/>
      <c r="N15" s="1373"/>
      <c r="O15" s="1373"/>
      <c r="P15" s="1373"/>
      <c r="Q15" s="1374"/>
      <c r="R15" s="1380" t="s">
        <v>414</v>
      </c>
    </row>
    <row r="16" spans="1:29" ht="60.75" x14ac:dyDescent="0.25">
      <c r="A16" s="1387"/>
      <c r="B16" s="1390"/>
      <c r="C16" s="1393"/>
      <c r="D16" s="294" t="s">
        <v>415</v>
      </c>
      <c r="E16" s="228" t="s">
        <v>416</v>
      </c>
      <c r="F16" s="228" t="s">
        <v>417</v>
      </c>
      <c r="G16" s="228" t="s">
        <v>418</v>
      </c>
      <c r="H16" s="228" t="s">
        <v>419</v>
      </c>
      <c r="I16" s="228" t="s">
        <v>420</v>
      </c>
      <c r="J16" s="229" t="s">
        <v>421</v>
      </c>
      <c r="K16" s="230" t="s">
        <v>422</v>
      </c>
      <c r="L16" s="231" t="s">
        <v>423</v>
      </c>
      <c r="M16" s="231" t="s">
        <v>424</v>
      </c>
      <c r="N16" s="231" t="s">
        <v>425</v>
      </c>
      <c r="O16" s="231" t="s">
        <v>426</v>
      </c>
      <c r="P16" s="232" t="s">
        <v>420</v>
      </c>
      <c r="Q16" s="233" t="s">
        <v>421</v>
      </c>
      <c r="R16" s="1381"/>
    </row>
    <row r="17" spans="1:18" ht="15.75" thickBot="1" x14ac:dyDescent="0.3">
      <c r="A17" s="1388"/>
      <c r="B17" s="1391"/>
      <c r="C17" s="1394"/>
      <c r="D17" s="295" t="s">
        <v>374</v>
      </c>
      <c r="E17" s="239" t="s">
        <v>374</v>
      </c>
      <c r="F17" s="239" t="s">
        <v>374</v>
      </c>
      <c r="G17" s="239" t="s">
        <v>374</v>
      </c>
      <c r="H17" s="239" t="s">
        <v>374</v>
      </c>
      <c r="I17" s="239" t="s">
        <v>374</v>
      </c>
      <c r="J17" s="240" t="s">
        <v>374</v>
      </c>
      <c r="K17" s="241" t="s">
        <v>374</v>
      </c>
      <c r="L17" s="239" t="s">
        <v>374</v>
      </c>
      <c r="M17" s="239" t="s">
        <v>374</v>
      </c>
      <c r="N17" s="239" t="s">
        <v>374</v>
      </c>
      <c r="O17" s="239" t="s">
        <v>374</v>
      </c>
      <c r="P17" s="239" t="s">
        <v>374</v>
      </c>
      <c r="Q17" s="240" t="s">
        <v>374</v>
      </c>
      <c r="R17" s="284" t="s">
        <v>427</v>
      </c>
    </row>
    <row r="18" spans="1:18" x14ac:dyDescent="0.25">
      <c r="A18" s="242" t="s">
        <v>270</v>
      </c>
      <c r="B18" s="208"/>
      <c r="C18" s="290"/>
      <c r="D18" s="287"/>
      <c r="E18" s="215"/>
      <c r="F18" s="215"/>
      <c r="G18" s="215"/>
      <c r="H18" s="235">
        <f>E18+G18</f>
        <v>0</v>
      </c>
      <c r="I18" s="215">
        <f>H18*0.5%</f>
        <v>0</v>
      </c>
      <c r="J18" s="236">
        <f>H18-I18</f>
        <v>0</v>
      </c>
      <c r="K18" s="466"/>
      <c r="L18" s="467"/>
      <c r="M18" s="467"/>
      <c r="N18" s="467"/>
      <c r="O18" s="237">
        <f>N18+L18</f>
        <v>0</v>
      </c>
      <c r="P18" s="467">
        <f t="shared" ref="P18:P43" si="0">O18*0.5%</f>
        <v>0</v>
      </c>
      <c r="Q18" s="238">
        <f t="shared" ref="Q18:Q43" si="1">O18-P18</f>
        <v>0</v>
      </c>
      <c r="R18" s="545"/>
    </row>
    <row r="19" spans="1:18" x14ac:dyDescent="0.25">
      <c r="A19" s="216" t="s">
        <v>271</v>
      </c>
      <c r="B19" s="133"/>
      <c r="C19" s="292"/>
      <c r="D19" s="288"/>
      <c r="E19" s="203"/>
      <c r="F19" s="203"/>
      <c r="G19" s="203"/>
      <c r="H19" s="235">
        <f t="shared" ref="H19:H20" si="2">E19+G19</f>
        <v>0</v>
      </c>
      <c r="I19" s="203">
        <f>H19*0.5%</f>
        <v>0</v>
      </c>
      <c r="J19" s="225">
        <f>H19-I19</f>
        <v>0</v>
      </c>
      <c r="K19" s="468"/>
      <c r="L19" s="469"/>
      <c r="M19" s="469"/>
      <c r="N19" s="469"/>
      <c r="O19" s="226">
        <f t="shared" ref="O19:O43" si="3">N19+L19</f>
        <v>0</v>
      </c>
      <c r="P19" s="469">
        <f t="shared" si="0"/>
        <v>0</v>
      </c>
      <c r="Q19" s="227">
        <f t="shared" si="1"/>
        <v>0</v>
      </c>
      <c r="R19" s="546"/>
    </row>
    <row r="20" spans="1:18" x14ac:dyDescent="0.25">
      <c r="A20" s="242" t="s">
        <v>272</v>
      </c>
      <c r="B20" s="208"/>
      <c r="C20" s="290"/>
      <c r="D20" s="287"/>
      <c r="E20" s="215"/>
      <c r="F20" s="215"/>
      <c r="G20" s="215"/>
      <c r="H20" s="235">
        <f t="shared" si="2"/>
        <v>0</v>
      </c>
      <c r="I20" s="215">
        <f t="shared" ref="I20:I35" si="4">H20*0.5%</f>
        <v>0</v>
      </c>
      <c r="J20" s="236">
        <f t="shared" ref="J20:J35" si="5">H20-I20</f>
        <v>0</v>
      </c>
      <c r="K20" s="466"/>
      <c r="L20" s="467"/>
      <c r="M20" s="467"/>
      <c r="N20" s="467"/>
      <c r="O20" s="237">
        <f t="shared" si="3"/>
        <v>0</v>
      </c>
      <c r="P20" s="467">
        <f t="shared" ref="P20:P35" si="6">O20*0.5%</f>
        <v>0</v>
      </c>
      <c r="Q20" s="238">
        <f t="shared" ref="Q20:Q35" si="7">O20-P20</f>
        <v>0</v>
      </c>
      <c r="R20" s="545"/>
    </row>
    <row r="21" spans="1:18" x14ac:dyDescent="0.25">
      <c r="A21" s="216" t="s">
        <v>560</v>
      </c>
      <c r="B21" s="133"/>
      <c r="C21" s="292"/>
      <c r="D21" s="288"/>
      <c r="E21" s="203"/>
      <c r="F21" s="203"/>
      <c r="G21" s="203"/>
      <c r="H21" s="235">
        <f t="shared" ref="H21:H35" si="8">E21+G21</f>
        <v>0</v>
      </c>
      <c r="I21" s="203">
        <f t="shared" si="4"/>
        <v>0</v>
      </c>
      <c r="J21" s="225">
        <f t="shared" si="5"/>
        <v>0</v>
      </c>
      <c r="K21" s="468"/>
      <c r="L21" s="469"/>
      <c r="M21" s="469"/>
      <c r="N21" s="469"/>
      <c r="O21" s="226">
        <f t="shared" ref="O21:O35" si="9">N21+L21</f>
        <v>0</v>
      </c>
      <c r="P21" s="469">
        <f t="shared" si="6"/>
        <v>0</v>
      </c>
      <c r="Q21" s="227">
        <f t="shared" si="7"/>
        <v>0</v>
      </c>
      <c r="R21" s="546"/>
    </row>
    <row r="22" spans="1:18" x14ac:dyDescent="0.25">
      <c r="A22" s="242" t="s">
        <v>561</v>
      </c>
      <c r="B22" s="208"/>
      <c r="C22" s="290"/>
      <c r="D22" s="287"/>
      <c r="E22" s="215"/>
      <c r="F22" s="215"/>
      <c r="G22" s="215"/>
      <c r="H22" s="235">
        <f t="shared" si="8"/>
        <v>0</v>
      </c>
      <c r="I22" s="215">
        <f t="shared" si="4"/>
        <v>0</v>
      </c>
      <c r="J22" s="236">
        <f t="shared" si="5"/>
        <v>0</v>
      </c>
      <c r="K22" s="466"/>
      <c r="L22" s="467"/>
      <c r="M22" s="467"/>
      <c r="N22" s="467"/>
      <c r="O22" s="237">
        <f t="shared" si="9"/>
        <v>0</v>
      </c>
      <c r="P22" s="467">
        <f t="shared" si="6"/>
        <v>0</v>
      </c>
      <c r="Q22" s="238">
        <f t="shared" si="7"/>
        <v>0</v>
      </c>
      <c r="R22" s="545"/>
    </row>
    <row r="23" spans="1:18" x14ac:dyDescent="0.25">
      <c r="A23" s="216" t="s">
        <v>590</v>
      </c>
      <c r="B23" s="133"/>
      <c r="C23" s="292"/>
      <c r="D23" s="288"/>
      <c r="E23" s="203"/>
      <c r="F23" s="203"/>
      <c r="G23" s="203"/>
      <c r="H23" s="235">
        <f t="shared" si="8"/>
        <v>0</v>
      </c>
      <c r="I23" s="203">
        <f t="shared" si="4"/>
        <v>0</v>
      </c>
      <c r="J23" s="225">
        <f t="shared" si="5"/>
        <v>0</v>
      </c>
      <c r="K23" s="468"/>
      <c r="L23" s="469"/>
      <c r="M23" s="469"/>
      <c r="N23" s="469"/>
      <c r="O23" s="226">
        <f t="shared" si="9"/>
        <v>0</v>
      </c>
      <c r="P23" s="469">
        <f t="shared" si="6"/>
        <v>0</v>
      </c>
      <c r="Q23" s="227">
        <f t="shared" si="7"/>
        <v>0</v>
      </c>
      <c r="R23" s="546"/>
    </row>
    <row r="24" spans="1:18" x14ac:dyDescent="0.25">
      <c r="A24" s="242" t="s">
        <v>591</v>
      </c>
      <c r="B24" s="208"/>
      <c r="C24" s="290"/>
      <c r="D24" s="287"/>
      <c r="E24" s="215"/>
      <c r="F24" s="215"/>
      <c r="G24" s="215"/>
      <c r="H24" s="235">
        <f t="shared" si="8"/>
        <v>0</v>
      </c>
      <c r="I24" s="215">
        <f t="shared" si="4"/>
        <v>0</v>
      </c>
      <c r="J24" s="236">
        <f t="shared" si="5"/>
        <v>0</v>
      </c>
      <c r="K24" s="466"/>
      <c r="L24" s="467"/>
      <c r="M24" s="467"/>
      <c r="N24" s="467"/>
      <c r="O24" s="237">
        <f t="shared" si="9"/>
        <v>0</v>
      </c>
      <c r="P24" s="467">
        <f t="shared" si="6"/>
        <v>0</v>
      </c>
      <c r="Q24" s="238">
        <f t="shared" si="7"/>
        <v>0</v>
      </c>
      <c r="R24" s="545"/>
    </row>
    <row r="25" spans="1:18" x14ac:dyDescent="0.25">
      <c r="A25" s="216" t="s">
        <v>592</v>
      </c>
      <c r="B25" s="133"/>
      <c r="C25" s="292"/>
      <c r="D25" s="288"/>
      <c r="E25" s="203"/>
      <c r="F25" s="203"/>
      <c r="G25" s="203"/>
      <c r="H25" s="235">
        <f t="shared" si="8"/>
        <v>0</v>
      </c>
      <c r="I25" s="203">
        <f t="shared" si="4"/>
        <v>0</v>
      </c>
      <c r="J25" s="225">
        <f t="shared" si="5"/>
        <v>0</v>
      </c>
      <c r="K25" s="468"/>
      <c r="L25" s="469"/>
      <c r="M25" s="469"/>
      <c r="N25" s="469"/>
      <c r="O25" s="226">
        <f t="shared" si="9"/>
        <v>0</v>
      </c>
      <c r="P25" s="469">
        <f t="shared" si="6"/>
        <v>0</v>
      </c>
      <c r="Q25" s="227">
        <f t="shared" si="7"/>
        <v>0</v>
      </c>
      <c r="R25" s="546"/>
    </row>
    <row r="26" spans="1:18" x14ac:dyDescent="0.25">
      <c r="A26" s="242" t="s">
        <v>593</v>
      </c>
      <c r="B26" s="208"/>
      <c r="C26" s="290"/>
      <c r="D26" s="287"/>
      <c r="E26" s="215"/>
      <c r="F26" s="215"/>
      <c r="G26" s="215"/>
      <c r="H26" s="235">
        <f t="shared" si="8"/>
        <v>0</v>
      </c>
      <c r="I26" s="215">
        <f t="shared" si="4"/>
        <v>0</v>
      </c>
      <c r="J26" s="236">
        <f t="shared" si="5"/>
        <v>0</v>
      </c>
      <c r="K26" s="466"/>
      <c r="L26" s="467"/>
      <c r="M26" s="467"/>
      <c r="N26" s="467"/>
      <c r="O26" s="237">
        <f t="shared" si="9"/>
        <v>0</v>
      </c>
      <c r="P26" s="467">
        <f t="shared" si="6"/>
        <v>0</v>
      </c>
      <c r="Q26" s="238">
        <f t="shared" si="7"/>
        <v>0</v>
      </c>
      <c r="R26" s="545"/>
    </row>
    <row r="27" spans="1:18" x14ac:dyDescent="0.25">
      <c r="A27" s="216" t="s">
        <v>594</v>
      </c>
      <c r="B27" s="133"/>
      <c r="C27" s="292"/>
      <c r="D27" s="288"/>
      <c r="E27" s="203"/>
      <c r="F27" s="203"/>
      <c r="G27" s="203"/>
      <c r="H27" s="235">
        <f t="shared" si="8"/>
        <v>0</v>
      </c>
      <c r="I27" s="203">
        <f t="shared" si="4"/>
        <v>0</v>
      </c>
      <c r="J27" s="225">
        <f t="shared" si="5"/>
        <v>0</v>
      </c>
      <c r="K27" s="468"/>
      <c r="L27" s="469"/>
      <c r="M27" s="469"/>
      <c r="N27" s="469"/>
      <c r="O27" s="226">
        <f t="shared" si="9"/>
        <v>0</v>
      </c>
      <c r="P27" s="469">
        <f t="shared" si="6"/>
        <v>0</v>
      </c>
      <c r="Q27" s="227">
        <f t="shared" si="7"/>
        <v>0</v>
      </c>
      <c r="R27" s="546"/>
    </row>
    <row r="28" spans="1:18" x14ac:dyDescent="0.25">
      <c r="A28" s="242" t="s">
        <v>595</v>
      </c>
      <c r="B28" s="208"/>
      <c r="C28" s="290"/>
      <c r="D28" s="287"/>
      <c r="E28" s="215"/>
      <c r="F28" s="215"/>
      <c r="G28" s="215"/>
      <c r="H28" s="235">
        <f t="shared" si="8"/>
        <v>0</v>
      </c>
      <c r="I28" s="215">
        <f t="shared" si="4"/>
        <v>0</v>
      </c>
      <c r="J28" s="236">
        <f t="shared" si="5"/>
        <v>0</v>
      </c>
      <c r="K28" s="466"/>
      <c r="L28" s="467"/>
      <c r="M28" s="467"/>
      <c r="N28" s="467"/>
      <c r="O28" s="237">
        <f t="shared" si="9"/>
        <v>0</v>
      </c>
      <c r="P28" s="467">
        <f t="shared" si="6"/>
        <v>0</v>
      </c>
      <c r="Q28" s="238">
        <f t="shared" si="7"/>
        <v>0</v>
      </c>
      <c r="R28" s="545"/>
    </row>
    <row r="29" spans="1:18" x14ac:dyDescent="0.25">
      <c r="A29" s="216" t="s">
        <v>596</v>
      </c>
      <c r="B29" s="133"/>
      <c r="C29" s="292"/>
      <c r="D29" s="288"/>
      <c r="E29" s="203"/>
      <c r="F29" s="203"/>
      <c r="G29" s="203"/>
      <c r="H29" s="235">
        <f t="shared" si="8"/>
        <v>0</v>
      </c>
      <c r="I29" s="203">
        <f t="shared" si="4"/>
        <v>0</v>
      </c>
      <c r="J29" s="225">
        <f t="shared" si="5"/>
        <v>0</v>
      </c>
      <c r="K29" s="468"/>
      <c r="L29" s="469"/>
      <c r="M29" s="469"/>
      <c r="N29" s="469"/>
      <c r="O29" s="226">
        <f t="shared" si="9"/>
        <v>0</v>
      </c>
      <c r="P29" s="469">
        <f t="shared" si="6"/>
        <v>0</v>
      </c>
      <c r="Q29" s="227">
        <f t="shared" si="7"/>
        <v>0</v>
      </c>
      <c r="R29" s="546"/>
    </row>
    <row r="30" spans="1:18" x14ac:dyDescent="0.25">
      <c r="A30" s="242" t="s">
        <v>597</v>
      </c>
      <c r="B30" s="208"/>
      <c r="C30" s="290"/>
      <c r="D30" s="287"/>
      <c r="E30" s="215"/>
      <c r="F30" s="215"/>
      <c r="G30" s="215"/>
      <c r="H30" s="235">
        <f t="shared" si="8"/>
        <v>0</v>
      </c>
      <c r="I30" s="215">
        <f t="shared" si="4"/>
        <v>0</v>
      </c>
      <c r="J30" s="236">
        <f t="shared" si="5"/>
        <v>0</v>
      </c>
      <c r="K30" s="466"/>
      <c r="L30" s="467"/>
      <c r="M30" s="467"/>
      <c r="N30" s="467"/>
      <c r="O30" s="237">
        <f t="shared" si="9"/>
        <v>0</v>
      </c>
      <c r="P30" s="467">
        <f t="shared" si="6"/>
        <v>0</v>
      </c>
      <c r="Q30" s="238">
        <f t="shared" si="7"/>
        <v>0</v>
      </c>
      <c r="R30" s="545"/>
    </row>
    <row r="31" spans="1:18" x14ac:dyDescent="0.25">
      <c r="A31" s="216" t="s">
        <v>598</v>
      </c>
      <c r="B31" s="133"/>
      <c r="C31" s="292"/>
      <c r="D31" s="288"/>
      <c r="E31" s="203"/>
      <c r="F31" s="203"/>
      <c r="G31" s="203"/>
      <c r="H31" s="235">
        <f t="shared" si="8"/>
        <v>0</v>
      </c>
      <c r="I31" s="203">
        <f t="shared" si="4"/>
        <v>0</v>
      </c>
      <c r="J31" s="225">
        <f t="shared" si="5"/>
        <v>0</v>
      </c>
      <c r="K31" s="468"/>
      <c r="L31" s="469"/>
      <c r="M31" s="469"/>
      <c r="N31" s="469"/>
      <c r="O31" s="226">
        <f t="shared" si="9"/>
        <v>0</v>
      </c>
      <c r="P31" s="469">
        <f t="shared" si="6"/>
        <v>0</v>
      </c>
      <c r="Q31" s="227">
        <f t="shared" si="7"/>
        <v>0</v>
      </c>
      <c r="R31" s="546"/>
    </row>
    <row r="32" spans="1:18" x14ac:dyDescent="0.25">
      <c r="A32" s="242" t="s">
        <v>599</v>
      </c>
      <c r="B32" s="208"/>
      <c r="C32" s="290"/>
      <c r="D32" s="287"/>
      <c r="E32" s="215"/>
      <c r="F32" s="215"/>
      <c r="G32" s="215"/>
      <c r="H32" s="235">
        <f t="shared" si="8"/>
        <v>0</v>
      </c>
      <c r="I32" s="215">
        <f t="shared" si="4"/>
        <v>0</v>
      </c>
      <c r="J32" s="236">
        <f t="shared" si="5"/>
        <v>0</v>
      </c>
      <c r="K32" s="466"/>
      <c r="L32" s="467"/>
      <c r="M32" s="467"/>
      <c r="N32" s="467"/>
      <c r="O32" s="237">
        <f t="shared" si="9"/>
        <v>0</v>
      </c>
      <c r="P32" s="467">
        <f t="shared" si="6"/>
        <v>0</v>
      </c>
      <c r="Q32" s="238">
        <f t="shared" si="7"/>
        <v>0</v>
      </c>
      <c r="R32" s="545"/>
    </row>
    <row r="33" spans="1:20" x14ac:dyDescent="0.25">
      <c r="A33" s="216" t="s">
        <v>600</v>
      </c>
      <c r="B33" s="133"/>
      <c r="C33" s="292"/>
      <c r="D33" s="288"/>
      <c r="E33" s="203"/>
      <c r="F33" s="203"/>
      <c r="G33" s="203"/>
      <c r="H33" s="235">
        <f t="shared" si="8"/>
        <v>0</v>
      </c>
      <c r="I33" s="203">
        <f t="shared" si="4"/>
        <v>0</v>
      </c>
      <c r="J33" s="225">
        <f t="shared" si="5"/>
        <v>0</v>
      </c>
      <c r="K33" s="468"/>
      <c r="L33" s="469"/>
      <c r="M33" s="469"/>
      <c r="N33" s="469"/>
      <c r="O33" s="226">
        <f t="shared" si="9"/>
        <v>0</v>
      </c>
      <c r="P33" s="469">
        <f t="shared" si="6"/>
        <v>0</v>
      </c>
      <c r="Q33" s="227">
        <f t="shared" si="7"/>
        <v>0</v>
      </c>
      <c r="R33" s="546"/>
    </row>
    <row r="34" spans="1:20" x14ac:dyDescent="0.25">
      <c r="A34" s="242" t="s">
        <v>601</v>
      </c>
      <c r="B34" s="208"/>
      <c r="C34" s="290"/>
      <c r="D34" s="287"/>
      <c r="E34" s="215"/>
      <c r="F34" s="215"/>
      <c r="G34" s="215"/>
      <c r="H34" s="235">
        <f t="shared" si="8"/>
        <v>0</v>
      </c>
      <c r="I34" s="215">
        <f t="shared" si="4"/>
        <v>0</v>
      </c>
      <c r="J34" s="236">
        <f t="shared" si="5"/>
        <v>0</v>
      </c>
      <c r="K34" s="466"/>
      <c r="L34" s="467"/>
      <c r="M34" s="467"/>
      <c r="N34" s="467"/>
      <c r="O34" s="237">
        <f t="shared" si="9"/>
        <v>0</v>
      </c>
      <c r="P34" s="467">
        <f t="shared" si="6"/>
        <v>0</v>
      </c>
      <c r="Q34" s="238">
        <f t="shared" si="7"/>
        <v>0</v>
      </c>
      <c r="R34" s="545"/>
    </row>
    <row r="35" spans="1:20" x14ac:dyDescent="0.25">
      <c r="A35" s="216" t="s">
        <v>602</v>
      </c>
      <c r="B35" s="133"/>
      <c r="C35" s="292"/>
      <c r="D35" s="288"/>
      <c r="E35" s="203"/>
      <c r="F35" s="203"/>
      <c r="G35" s="203"/>
      <c r="H35" s="235">
        <f t="shared" si="8"/>
        <v>0</v>
      </c>
      <c r="I35" s="203">
        <f t="shared" si="4"/>
        <v>0</v>
      </c>
      <c r="J35" s="225">
        <f t="shared" si="5"/>
        <v>0</v>
      </c>
      <c r="K35" s="468"/>
      <c r="L35" s="469"/>
      <c r="M35" s="469"/>
      <c r="N35" s="469"/>
      <c r="O35" s="226">
        <f t="shared" si="9"/>
        <v>0</v>
      </c>
      <c r="P35" s="469">
        <f t="shared" si="6"/>
        <v>0</v>
      </c>
      <c r="Q35" s="227">
        <f t="shared" si="7"/>
        <v>0</v>
      </c>
      <c r="R35" s="546"/>
    </row>
    <row r="36" spans="1:20" x14ac:dyDescent="0.25">
      <c r="A36" s="216" t="s">
        <v>271</v>
      </c>
      <c r="B36" s="133"/>
      <c r="C36" s="292"/>
      <c r="D36" s="288"/>
      <c r="E36" s="203"/>
      <c r="F36" s="203"/>
      <c r="G36" s="203"/>
      <c r="H36" s="235">
        <f t="shared" ref="H36:H39" si="10">E36+G36</f>
        <v>0</v>
      </c>
      <c r="I36" s="203">
        <f t="shared" ref="I36:I39" si="11">H36*0.5%</f>
        <v>0</v>
      </c>
      <c r="J36" s="225">
        <f t="shared" ref="J36:J39" si="12">H36-I36</f>
        <v>0</v>
      </c>
      <c r="K36" s="468"/>
      <c r="L36" s="469"/>
      <c r="M36" s="469"/>
      <c r="N36" s="469"/>
      <c r="O36" s="226">
        <f t="shared" ref="O36:O39" si="13">N36+L36</f>
        <v>0</v>
      </c>
      <c r="P36" s="469">
        <f t="shared" si="0"/>
        <v>0</v>
      </c>
      <c r="Q36" s="227">
        <f t="shared" si="1"/>
        <v>0</v>
      </c>
      <c r="R36" s="546"/>
    </row>
    <row r="37" spans="1:20" x14ac:dyDescent="0.25">
      <c r="A37" s="242" t="s">
        <v>270</v>
      </c>
      <c r="B37" s="133"/>
      <c r="C37" s="292"/>
      <c r="D37" s="287"/>
      <c r="E37" s="215"/>
      <c r="F37" s="215"/>
      <c r="G37" s="215"/>
      <c r="H37" s="235">
        <f t="shared" si="10"/>
        <v>0</v>
      </c>
      <c r="I37" s="215">
        <f t="shared" si="11"/>
        <v>0</v>
      </c>
      <c r="J37" s="236">
        <f t="shared" si="12"/>
        <v>0</v>
      </c>
      <c r="K37" s="466"/>
      <c r="L37" s="467"/>
      <c r="M37" s="467"/>
      <c r="N37" s="467"/>
      <c r="O37" s="237">
        <f t="shared" si="13"/>
        <v>0</v>
      </c>
      <c r="P37" s="467">
        <f t="shared" si="0"/>
        <v>0</v>
      </c>
      <c r="Q37" s="238">
        <f t="shared" si="1"/>
        <v>0</v>
      </c>
      <c r="R37" s="545"/>
    </row>
    <row r="38" spans="1:20" x14ac:dyDescent="0.25">
      <c r="A38" s="216" t="s">
        <v>271</v>
      </c>
      <c r="B38" s="133"/>
      <c r="C38" s="292"/>
      <c r="D38" s="288"/>
      <c r="E38" s="203"/>
      <c r="F38" s="203"/>
      <c r="G38" s="203"/>
      <c r="H38" s="235">
        <f t="shared" si="10"/>
        <v>0</v>
      </c>
      <c r="I38" s="203">
        <f t="shared" si="11"/>
        <v>0</v>
      </c>
      <c r="J38" s="225">
        <f t="shared" si="12"/>
        <v>0</v>
      </c>
      <c r="K38" s="468"/>
      <c r="L38" s="469"/>
      <c r="M38" s="469"/>
      <c r="N38" s="469"/>
      <c r="O38" s="226">
        <f t="shared" si="13"/>
        <v>0</v>
      </c>
      <c r="P38" s="469">
        <f t="shared" si="0"/>
        <v>0</v>
      </c>
      <c r="Q38" s="227">
        <f t="shared" si="1"/>
        <v>0</v>
      </c>
      <c r="R38" s="546"/>
    </row>
    <row r="39" spans="1:20" ht="12" customHeight="1" x14ac:dyDescent="0.25">
      <c r="A39" s="216" t="s">
        <v>275</v>
      </c>
      <c r="B39" s="133"/>
      <c r="C39" s="292"/>
      <c r="D39" s="287"/>
      <c r="E39" s="215"/>
      <c r="F39" s="215"/>
      <c r="G39" s="215"/>
      <c r="H39" s="235">
        <f t="shared" si="10"/>
        <v>0</v>
      </c>
      <c r="I39" s="215">
        <f t="shared" si="11"/>
        <v>0</v>
      </c>
      <c r="J39" s="236">
        <f t="shared" si="12"/>
        <v>0</v>
      </c>
      <c r="K39" s="466"/>
      <c r="L39" s="467"/>
      <c r="M39" s="467"/>
      <c r="N39" s="467"/>
      <c r="O39" s="237">
        <f t="shared" si="13"/>
        <v>0</v>
      </c>
      <c r="P39" s="467">
        <f t="shared" si="0"/>
        <v>0</v>
      </c>
      <c r="Q39" s="238">
        <f t="shared" si="1"/>
        <v>0</v>
      </c>
      <c r="R39" s="545"/>
    </row>
    <row r="40" spans="1:20" x14ac:dyDescent="0.25">
      <c r="A40" s="216" t="s">
        <v>276</v>
      </c>
      <c r="B40" s="133"/>
      <c r="C40" s="292"/>
      <c r="D40" s="288"/>
      <c r="E40" s="203"/>
      <c r="F40" s="203"/>
      <c r="G40" s="203"/>
      <c r="H40" s="224">
        <f t="shared" ref="H40:H43" si="14">G40+E40</f>
        <v>0</v>
      </c>
      <c r="I40" s="203">
        <f t="shared" ref="I40:I43" si="15">H40*0.5%</f>
        <v>0</v>
      </c>
      <c r="J40" s="225">
        <f t="shared" ref="J40:J43" si="16">H40-I40</f>
        <v>0</v>
      </c>
      <c r="K40" s="468"/>
      <c r="L40" s="469"/>
      <c r="M40" s="469"/>
      <c r="N40" s="469"/>
      <c r="O40" s="226">
        <f t="shared" si="3"/>
        <v>0</v>
      </c>
      <c r="P40" s="469">
        <f t="shared" si="0"/>
        <v>0</v>
      </c>
      <c r="Q40" s="227">
        <f t="shared" si="1"/>
        <v>0</v>
      </c>
      <c r="R40" s="546"/>
    </row>
    <row r="41" spans="1:20" x14ac:dyDescent="0.25">
      <c r="A41" s="216" t="s">
        <v>277</v>
      </c>
      <c r="B41" s="133"/>
      <c r="C41" s="292"/>
      <c r="D41" s="288"/>
      <c r="E41" s="203"/>
      <c r="F41" s="203"/>
      <c r="G41" s="203"/>
      <c r="H41" s="224">
        <f t="shared" si="14"/>
        <v>0</v>
      </c>
      <c r="I41" s="203">
        <f t="shared" si="15"/>
        <v>0</v>
      </c>
      <c r="J41" s="225">
        <f t="shared" si="16"/>
        <v>0</v>
      </c>
      <c r="K41" s="468"/>
      <c r="L41" s="469"/>
      <c r="M41" s="469"/>
      <c r="N41" s="469"/>
      <c r="O41" s="226">
        <f t="shared" si="3"/>
        <v>0</v>
      </c>
      <c r="P41" s="469">
        <f t="shared" si="0"/>
        <v>0</v>
      </c>
      <c r="Q41" s="227">
        <f t="shared" si="1"/>
        <v>0</v>
      </c>
      <c r="R41" s="546"/>
    </row>
    <row r="42" spans="1:20" x14ac:dyDescent="0.25">
      <c r="A42" s="216" t="s">
        <v>282</v>
      </c>
      <c r="B42" s="133"/>
      <c r="C42" s="292"/>
      <c r="D42" s="288"/>
      <c r="E42" s="203"/>
      <c r="F42" s="203"/>
      <c r="G42" s="203"/>
      <c r="H42" s="224">
        <f t="shared" si="14"/>
        <v>0</v>
      </c>
      <c r="I42" s="203">
        <f t="shared" si="15"/>
        <v>0</v>
      </c>
      <c r="J42" s="225">
        <f t="shared" si="16"/>
        <v>0</v>
      </c>
      <c r="K42" s="468"/>
      <c r="L42" s="469"/>
      <c r="M42" s="469"/>
      <c r="N42" s="469"/>
      <c r="O42" s="226">
        <f t="shared" si="3"/>
        <v>0</v>
      </c>
      <c r="P42" s="469">
        <f t="shared" si="0"/>
        <v>0</v>
      </c>
      <c r="Q42" s="227">
        <f t="shared" si="1"/>
        <v>0</v>
      </c>
      <c r="R42" s="546"/>
    </row>
    <row r="43" spans="1:20" ht="15.75" thickBot="1" x14ac:dyDescent="0.3">
      <c r="A43" s="356" t="s">
        <v>271</v>
      </c>
      <c r="B43" s="148"/>
      <c r="C43" s="293"/>
      <c r="D43" s="289"/>
      <c r="E43" s="262"/>
      <c r="F43" s="262"/>
      <c r="G43" s="262"/>
      <c r="H43" s="263">
        <f t="shared" si="14"/>
        <v>0</v>
      </c>
      <c r="I43" s="262">
        <f t="shared" si="15"/>
        <v>0</v>
      </c>
      <c r="J43" s="264">
        <f t="shared" si="16"/>
        <v>0</v>
      </c>
      <c r="K43" s="470"/>
      <c r="L43" s="471"/>
      <c r="M43" s="471"/>
      <c r="N43" s="471"/>
      <c r="O43" s="265">
        <f t="shared" si="3"/>
        <v>0</v>
      </c>
      <c r="P43" s="471">
        <f t="shared" si="0"/>
        <v>0</v>
      </c>
      <c r="Q43" s="266">
        <f t="shared" si="1"/>
        <v>0</v>
      </c>
      <c r="R43" s="547"/>
    </row>
    <row r="44" spans="1:20" s="548" customFormat="1" ht="15.75" thickBot="1" x14ac:dyDescent="0.3">
      <c r="C44" s="473" t="s">
        <v>56</v>
      </c>
      <c r="D44" s="474">
        <f>MAXA(D18:D43)</f>
        <v>0</v>
      </c>
      <c r="E44" s="474">
        <f t="shared" ref="E44:Q44" si="17">SUM(E18:E43)</f>
        <v>0</v>
      </c>
      <c r="F44" s="474">
        <f>MAXA(F18:F43)</f>
        <v>0</v>
      </c>
      <c r="G44" s="474">
        <f>SUM(G18:G43)</f>
        <v>0</v>
      </c>
      <c r="H44" s="474">
        <f>SUM(H18:H43)</f>
        <v>0</v>
      </c>
      <c r="I44" s="474">
        <f>SUM(I18:I43)</f>
        <v>0</v>
      </c>
      <c r="J44" s="474">
        <f>SUM(J18:J43)</f>
        <v>0</v>
      </c>
      <c r="K44" s="474">
        <f>MAXA(K18:K43)</f>
        <v>0</v>
      </c>
      <c r="L44" s="474">
        <f t="shared" si="17"/>
        <v>0</v>
      </c>
      <c r="M44" s="474">
        <f>MAXA(M18:M43)</f>
        <v>0</v>
      </c>
      <c r="N44" s="474">
        <f t="shared" si="17"/>
        <v>0</v>
      </c>
      <c r="O44" s="474">
        <f t="shared" si="17"/>
        <v>0</v>
      </c>
      <c r="P44" s="474">
        <f t="shared" si="17"/>
        <v>0</v>
      </c>
      <c r="Q44" s="475">
        <f t="shared" si="17"/>
        <v>0</v>
      </c>
      <c r="R44" s="549"/>
    </row>
    <row r="46" spans="1:20" ht="15.75" thickBot="1" x14ac:dyDescent="0.3"/>
    <row r="47" spans="1:20" ht="15.75" customHeight="1" thickBot="1" x14ac:dyDescent="0.35">
      <c r="A47" s="1376" t="s">
        <v>428</v>
      </c>
      <c r="B47" s="1377"/>
      <c r="C47" s="1377"/>
      <c r="D47" s="1377"/>
      <c r="E47" s="1377"/>
      <c r="F47" s="1377"/>
      <c r="G47" s="1377"/>
      <c r="H47" s="1378"/>
      <c r="I47" s="1378"/>
      <c r="J47" s="1378"/>
      <c r="K47" s="1378"/>
      <c r="L47" s="1378"/>
      <c r="M47" s="1378"/>
      <c r="N47" s="1378"/>
      <c r="O47" s="1378"/>
      <c r="P47" s="1378"/>
      <c r="Q47" s="1378"/>
      <c r="R47" s="1378"/>
      <c r="S47" s="1378"/>
      <c r="T47" s="1379"/>
    </row>
    <row r="48" spans="1:20" ht="60" customHeight="1" x14ac:dyDescent="0.25">
      <c r="A48" s="1384" t="s">
        <v>409</v>
      </c>
      <c r="B48" s="1382" t="s">
        <v>429</v>
      </c>
      <c r="C48" s="432" t="s">
        <v>430</v>
      </c>
      <c r="D48" s="250" t="s">
        <v>431</v>
      </c>
      <c r="E48" s="419" t="s">
        <v>432</v>
      </c>
      <c r="F48" s="219" t="s">
        <v>433</v>
      </c>
      <c r="G48" s="220" t="s">
        <v>434</v>
      </c>
      <c r="H48" s="249" t="s">
        <v>435</v>
      </c>
      <c r="I48" s="250" t="s">
        <v>433</v>
      </c>
      <c r="J48" s="250" t="s">
        <v>436</v>
      </c>
      <c r="K48" s="251" t="s">
        <v>434</v>
      </c>
      <c r="L48" s="250" t="s">
        <v>437</v>
      </c>
      <c r="M48" s="251" t="s">
        <v>438</v>
      </c>
      <c r="N48" s="250" t="s">
        <v>439</v>
      </c>
      <c r="O48" s="251" t="s">
        <v>440</v>
      </c>
      <c r="P48" s="251" t="s">
        <v>441</v>
      </c>
      <c r="Q48" s="251" t="s">
        <v>442</v>
      </c>
      <c r="R48" s="252" t="s">
        <v>443</v>
      </c>
      <c r="S48" s="252" t="s">
        <v>444</v>
      </c>
      <c r="T48" s="252" t="s">
        <v>445</v>
      </c>
    </row>
    <row r="49" spans="1:20" ht="15.75" thickBot="1" x14ac:dyDescent="0.3">
      <c r="A49" s="1385"/>
      <c r="B49" s="1383"/>
      <c r="C49" s="424" t="s">
        <v>446</v>
      </c>
      <c r="D49" s="425" t="s">
        <v>374</v>
      </c>
      <c r="E49" s="420" t="s">
        <v>447</v>
      </c>
      <c r="F49" s="176" t="s">
        <v>448</v>
      </c>
      <c r="G49" s="199" t="s">
        <v>374</v>
      </c>
      <c r="H49" s="253" t="s">
        <v>447</v>
      </c>
      <c r="I49" s="254"/>
      <c r="J49" s="254"/>
      <c r="K49" s="199" t="s">
        <v>374</v>
      </c>
      <c r="L49" s="199" t="s">
        <v>374</v>
      </c>
      <c r="M49" s="199" t="s">
        <v>374</v>
      </c>
      <c r="N49" s="254"/>
      <c r="O49" s="199" t="s">
        <v>376</v>
      </c>
      <c r="P49" s="199" t="s">
        <v>374</v>
      </c>
      <c r="Q49" s="255" t="s">
        <v>376</v>
      </c>
      <c r="R49" s="256" t="s">
        <v>427</v>
      </c>
      <c r="S49" s="199" t="s">
        <v>374</v>
      </c>
      <c r="T49" s="199" t="s">
        <v>427</v>
      </c>
    </row>
    <row r="50" spans="1:20" x14ac:dyDescent="0.25">
      <c r="A50" s="291" t="s">
        <v>271</v>
      </c>
      <c r="B50" s="426" t="str">
        <f>VLOOKUP(A50,'EXTRA-urbano_PIANO_INV-INFR '!$D$18:$H$34,2,FALSE)</f>
        <v>SPECIFICARE______</v>
      </c>
      <c r="C50" s="427"/>
      <c r="D50" s="428"/>
      <c r="E50" s="421"/>
      <c r="F50" s="243"/>
      <c r="G50" s="244"/>
      <c r="H50" s="245"/>
      <c r="I50" s="246"/>
      <c r="J50" s="247"/>
      <c r="K50" s="234"/>
      <c r="L50" s="215"/>
      <c r="M50" s="235">
        <f>K50+L50</f>
        <v>0</v>
      </c>
      <c r="N50" s="248"/>
      <c r="O50" s="248"/>
      <c r="P50" s="207"/>
      <c r="Q50" s="208"/>
      <c r="R50" s="208"/>
      <c r="S50" s="203"/>
      <c r="T50" s="511"/>
    </row>
    <row r="51" spans="1:20" x14ac:dyDescent="0.25">
      <c r="A51" s="291" t="s">
        <v>271</v>
      </c>
      <c r="B51" s="426" t="str">
        <f>VLOOKUP(A51,'EXTRA-urbano_PIANO_INV-INFR '!$D$18:$H$34,2,FALSE)</f>
        <v>SPECIFICARE______</v>
      </c>
      <c r="C51" s="429"/>
      <c r="D51" s="430"/>
      <c r="E51" s="422"/>
      <c r="F51" s="209"/>
      <c r="G51" s="221"/>
      <c r="H51" s="217"/>
      <c r="I51" s="204"/>
      <c r="J51" s="205"/>
      <c r="K51" s="202"/>
      <c r="L51" s="203"/>
      <c r="M51" s="235">
        <f t="shared" ref="M51:M85" si="18">K51+L51</f>
        <v>0</v>
      </c>
      <c r="N51" s="206"/>
      <c r="O51" s="206"/>
      <c r="P51" s="210"/>
      <c r="Q51" s="133"/>
      <c r="R51" s="133"/>
      <c r="S51" s="203"/>
      <c r="T51" s="511"/>
    </row>
    <row r="52" spans="1:20" x14ac:dyDescent="0.25">
      <c r="A52" s="291" t="s">
        <v>271</v>
      </c>
      <c r="B52" s="426" t="str">
        <f>VLOOKUP(A52,'EXTRA-urbano_PIANO_INV-INFR '!$D$18:$H$34,2,FALSE)</f>
        <v>SPECIFICARE______</v>
      </c>
      <c r="C52" s="127"/>
      <c r="D52" s="428"/>
      <c r="E52" s="423"/>
      <c r="F52" s="204"/>
      <c r="G52" s="222"/>
      <c r="H52" s="218"/>
      <c r="I52" s="213"/>
      <c r="J52" s="214"/>
      <c r="K52" s="211"/>
      <c r="L52" s="215"/>
      <c r="M52" s="235">
        <f t="shared" si="18"/>
        <v>0</v>
      </c>
      <c r="N52" s="206"/>
      <c r="O52" s="133"/>
      <c r="P52" s="203"/>
      <c r="Q52" s="133"/>
      <c r="R52" s="133"/>
      <c r="S52" s="203"/>
      <c r="T52" s="495"/>
    </row>
    <row r="53" spans="1:20" x14ac:dyDescent="0.25">
      <c r="A53" s="291" t="s">
        <v>276</v>
      </c>
      <c r="B53" s="426" t="str">
        <f>VLOOKUP(A53,'EXTRA-urbano_PIANO_INV-INFR '!$D$18:$H$34,2,FALSE)</f>
        <v>SPECIFICARE______</v>
      </c>
      <c r="C53" s="127"/>
      <c r="D53" s="428"/>
      <c r="E53" s="423"/>
      <c r="F53" s="204"/>
      <c r="G53" s="222"/>
      <c r="H53" s="218"/>
      <c r="I53" s="213"/>
      <c r="J53" s="214"/>
      <c r="K53" s="211"/>
      <c r="L53" s="215"/>
      <c r="M53" s="235">
        <f t="shared" si="18"/>
        <v>0</v>
      </c>
      <c r="N53" s="206"/>
      <c r="O53" s="133"/>
      <c r="P53" s="203"/>
      <c r="Q53" s="133"/>
      <c r="R53" s="133"/>
      <c r="S53" s="203"/>
      <c r="T53" s="495"/>
    </row>
    <row r="54" spans="1:20" x14ac:dyDescent="0.25">
      <c r="A54" s="291" t="s">
        <v>276</v>
      </c>
      <c r="B54" s="426" t="str">
        <f>VLOOKUP(A54,'EXTRA-urbano_PIANO_INV-INFR '!$D$18:$H$34,2,FALSE)</f>
        <v>SPECIFICARE______</v>
      </c>
      <c r="C54" s="127"/>
      <c r="D54" s="428"/>
      <c r="E54" s="423"/>
      <c r="F54" s="204"/>
      <c r="G54" s="222"/>
      <c r="H54" s="218"/>
      <c r="I54" s="213"/>
      <c r="J54" s="214"/>
      <c r="K54" s="211"/>
      <c r="L54" s="215"/>
      <c r="M54" s="235">
        <f t="shared" si="18"/>
        <v>0</v>
      </c>
      <c r="N54" s="206"/>
      <c r="O54" s="133"/>
      <c r="P54" s="203"/>
      <c r="Q54" s="133"/>
      <c r="R54" s="133"/>
      <c r="S54" s="203"/>
      <c r="T54" s="495"/>
    </row>
    <row r="55" spans="1:20" x14ac:dyDescent="0.25">
      <c r="A55" s="291" t="s">
        <v>276</v>
      </c>
      <c r="B55" s="426" t="str">
        <f>VLOOKUP(A55,'EXTRA-urbano_PIANO_INV-INFR '!$D$18:$H$34,2,FALSE)</f>
        <v>SPECIFICARE______</v>
      </c>
      <c r="C55" s="127"/>
      <c r="D55" s="428"/>
      <c r="E55" s="423"/>
      <c r="F55" s="204"/>
      <c r="G55" s="222"/>
      <c r="H55" s="218"/>
      <c r="I55" s="213"/>
      <c r="J55" s="214"/>
      <c r="K55" s="211"/>
      <c r="L55" s="215"/>
      <c r="M55" s="235">
        <f t="shared" si="18"/>
        <v>0</v>
      </c>
      <c r="N55" s="206"/>
      <c r="O55" s="133"/>
      <c r="P55" s="203"/>
      <c r="Q55" s="133"/>
      <c r="R55" s="133"/>
      <c r="S55" s="203"/>
      <c r="T55" s="495"/>
    </row>
    <row r="56" spans="1:20" x14ac:dyDescent="0.25">
      <c r="A56" s="291" t="s">
        <v>276</v>
      </c>
      <c r="B56" s="426" t="str">
        <f>VLOOKUP(A56,'EXTRA-urbano_PIANO_INV-INFR '!$D$18:$H$34,2,FALSE)</f>
        <v>SPECIFICARE______</v>
      </c>
      <c r="C56" s="127"/>
      <c r="D56" s="428"/>
      <c r="E56" s="423"/>
      <c r="F56" s="204"/>
      <c r="G56" s="222"/>
      <c r="H56" s="218"/>
      <c r="I56" s="213"/>
      <c r="J56" s="214"/>
      <c r="K56" s="211"/>
      <c r="L56" s="215"/>
      <c r="M56" s="235">
        <f t="shared" si="18"/>
        <v>0</v>
      </c>
      <c r="N56" s="206"/>
      <c r="O56" s="133"/>
      <c r="P56" s="203"/>
      <c r="Q56" s="133"/>
      <c r="R56" s="133"/>
      <c r="S56" s="203"/>
      <c r="T56" s="495"/>
    </row>
    <row r="57" spans="1:20" x14ac:dyDescent="0.25">
      <c r="A57" s="291" t="s">
        <v>276</v>
      </c>
      <c r="B57" s="426" t="str">
        <f>VLOOKUP(A57,'EXTRA-urbano_PIANO_INV-INFR '!$D$18:$H$34,2,FALSE)</f>
        <v>SPECIFICARE______</v>
      </c>
      <c r="C57" s="127"/>
      <c r="D57" s="428"/>
      <c r="E57" s="423"/>
      <c r="F57" s="204"/>
      <c r="G57" s="222"/>
      <c r="H57" s="218"/>
      <c r="I57" s="213"/>
      <c r="J57" s="214"/>
      <c r="K57" s="211"/>
      <c r="L57" s="215"/>
      <c r="M57" s="235">
        <f t="shared" si="18"/>
        <v>0</v>
      </c>
      <c r="N57" s="206"/>
      <c r="O57" s="133"/>
      <c r="P57" s="203"/>
      <c r="Q57" s="133"/>
      <c r="R57" s="133"/>
      <c r="S57" s="203"/>
      <c r="T57" s="495"/>
    </row>
    <row r="58" spans="1:20" x14ac:dyDescent="0.25">
      <c r="A58" s="291" t="s">
        <v>276</v>
      </c>
      <c r="B58" s="426" t="str">
        <f>VLOOKUP(A58,'EXTRA-urbano_PIANO_INV-INFR '!$D$18:$H$34,2,FALSE)</f>
        <v>SPECIFICARE______</v>
      </c>
      <c r="C58" s="127"/>
      <c r="D58" s="428"/>
      <c r="E58" s="423"/>
      <c r="F58" s="204"/>
      <c r="G58" s="222"/>
      <c r="H58" s="218"/>
      <c r="I58" s="213"/>
      <c r="J58" s="214"/>
      <c r="K58" s="211"/>
      <c r="L58" s="215"/>
      <c r="M58" s="235">
        <f t="shared" si="18"/>
        <v>0</v>
      </c>
      <c r="N58" s="206"/>
      <c r="O58" s="133"/>
      <c r="P58" s="203"/>
      <c r="Q58" s="133"/>
      <c r="R58" s="133"/>
      <c r="S58" s="203"/>
      <c r="T58" s="495"/>
    </row>
    <row r="59" spans="1:20" x14ac:dyDescent="0.25">
      <c r="A59" s="291" t="s">
        <v>272</v>
      </c>
      <c r="B59" s="426" t="str">
        <f>VLOOKUP(A59,'EXTRA-urbano_PIANO_INV-INFR '!$D$18:$H$34,2,FALSE)</f>
        <v>SPECIFICARE______</v>
      </c>
      <c r="C59" s="127"/>
      <c r="D59" s="428"/>
      <c r="E59" s="423"/>
      <c r="F59" s="204"/>
      <c r="G59" s="222"/>
      <c r="H59" s="218"/>
      <c r="I59" s="213"/>
      <c r="J59" s="214"/>
      <c r="K59" s="211"/>
      <c r="L59" s="215"/>
      <c r="M59" s="235">
        <f t="shared" ref="M59:M74" si="19">K59+L59</f>
        <v>0</v>
      </c>
      <c r="N59" s="206"/>
      <c r="O59" s="133"/>
      <c r="P59" s="203"/>
      <c r="Q59" s="133"/>
      <c r="R59" s="133"/>
      <c r="S59" s="203"/>
      <c r="T59" s="495"/>
    </row>
    <row r="60" spans="1:20" x14ac:dyDescent="0.25">
      <c r="A60" s="291" t="s">
        <v>276</v>
      </c>
      <c r="B60" s="426" t="str">
        <f>VLOOKUP(A60,'EXTRA-urbano_PIANO_INV-INFR '!$D$18:$H$34,2,FALSE)</f>
        <v>SPECIFICARE______</v>
      </c>
      <c r="C60" s="127"/>
      <c r="D60" s="428"/>
      <c r="E60" s="423"/>
      <c r="F60" s="204"/>
      <c r="G60" s="222"/>
      <c r="H60" s="218"/>
      <c r="I60" s="213"/>
      <c r="J60" s="214"/>
      <c r="K60" s="211"/>
      <c r="L60" s="215"/>
      <c r="M60" s="235">
        <f t="shared" si="19"/>
        <v>0</v>
      </c>
      <c r="N60" s="206"/>
      <c r="O60" s="133"/>
      <c r="P60" s="203"/>
      <c r="Q60" s="133"/>
      <c r="R60" s="133"/>
      <c r="S60" s="203"/>
      <c r="T60" s="495"/>
    </row>
    <row r="61" spans="1:20" x14ac:dyDescent="0.25">
      <c r="A61" s="291" t="s">
        <v>276</v>
      </c>
      <c r="B61" s="426" t="str">
        <f>VLOOKUP(A61,'EXTRA-urbano_PIANO_INV-INFR '!$D$18:$H$34,2,FALSE)</f>
        <v>SPECIFICARE______</v>
      </c>
      <c r="C61" s="127"/>
      <c r="D61" s="428"/>
      <c r="E61" s="423"/>
      <c r="F61" s="204"/>
      <c r="G61" s="222"/>
      <c r="H61" s="218"/>
      <c r="I61" s="213"/>
      <c r="J61" s="214"/>
      <c r="K61" s="211"/>
      <c r="L61" s="215"/>
      <c r="M61" s="235">
        <f t="shared" si="19"/>
        <v>0</v>
      </c>
      <c r="N61" s="206"/>
      <c r="O61" s="133"/>
      <c r="P61" s="203"/>
      <c r="Q61" s="133"/>
      <c r="R61" s="133"/>
      <c r="S61" s="203"/>
      <c r="T61" s="495"/>
    </row>
    <row r="62" spans="1:20" x14ac:dyDescent="0.25">
      <c r="A62" s="291" t="s">
        <v>276</v>
      </c>
      <c r="B62" s="426" t="str">
        <f>VLOOKUP(A62,'EXTRA-urbano_PIANO_INV-INFR '!$D$18:$H$34,2,FALSE)</f>
        <v>SPECIFICARE______</v>
      </c>
      <c r="C62" s="127"/>
      <c r="D62" s="428"/>
      <c r="E62" s="423"/>
      <c r="F62" s="204"/>
      <c r="G62" s="222"/>
      <c r="H62" s="218"/>
      <c r="I62" s="213"/>
      <c r="J62" s="214"/>
      <c r="K62" s="211"/>
      <c r="L62" s="215"/>
      <c r="M62" s="235">
        <f t="shared" si="19"/>
        <v>0</v>
      </c>
      <c r="N62" s="206"/>
      <c r="O62" s="133"/>
      <c r="P62" s="203"/>
      <c r="Q62" s="133"/>
      <c r="R62" s="133"/>
      <c r="S62" s="203"/>
      <c r="T62" s="495"/>
    </row>
    <row r="63" spans="1:20" x14ac:dyDescent="0.25">
      <c r="A63" s="291" t="s">
        <v>276</v>
      </c>
      <c r="B63" s="426" t="str">
        <f>VLOOKUP(A63,'EXTRA-urbano_PIANO_INV-INFR '!$D$18:$H$34,2,FALSE)</f>
        <v>SPECIFICARE______</v>
      </c>
      <c r="C63" s="127"/>
      <c r="D63" s="428"/>
      <c r="E63" s="423"/>
      <c r="F63" s="204"/>
      <c r="G63" s="222"/>
      <c r="H63" s="218"/>
      <c r="I63" s="213"/>
      <c r="J63" s="214"/>
      <c r="K63" s="211"/>
      <c r="L63" s="215"/>
      <c r="M63" s="235">
        <f t="shared" si="19"/>
        <v>0</v>
      </c>
      <c r="N63" s="206"/>
      <c r="O63" s="133"/>
      <c r="P63" s="203"/>
      <c r="Q63" s="133"/>
      <c r="R63" s="133"/>
      <c r="S63" s="203"/>
      <c r="T63" s="495"/>
    </row>
    <row r="64" spans="1:20" x14ac:dyDescent="0.25">
      <c r="A64" s="291" t="s">
        <v>276</v>
      </c>
      <c r="B64" s="426" t="str">
        <f>VLOOKUP(A64,'EXTRA-urbano_PIANO_INV-INFR '!$D$18:$H$34,2,FALSE)</f>
        <v>SPECIFICARE______</v>
      </c>
      <c r="C64" s="127"/>
      <c r="D64" s="428"/>
      <c r="E64" s="423"/>
      <c r="F64" s="204"/>
      <c r="G64" s="222"/>
      <c r="H64" s="218"/>
      <c r="I64" s="213"/>
      <c r="J64" s="214"/>
      <c r="K64" s="211"/>
      <c r="L64" s="215"/>
      <c r="M64" s="235">
        <f t="shared" si="19"/>
        <v>0</v>
      </c>
      <c r="N64" s="206"/>
      <c r="O64" s="133"/>
      <c r="P64" s="203"/>
      <c r="Q64" s="133"/>
      <c r="R64" s="133"/>
      <c r="S64" s="203"/>
      <c r="T64" s="495"/>
    </row>
    <row r="65" spans="1:20" x14ac:dyDescent="0.25">
      <c r="A65" s="291" t="s">
        <v>276</v>
      </c>
      <c r="B65" s="426" t="str">
        <f>VLOOKUP(A65,'EXTRA-urbano_PIANO_INV-INFR '!$D$18:$H$34,2,FALSE)</f>
        <v>SPECIFICARE______</v>
      </c>
      <c r="C65" s="127"/>
      <c r="D65" s="428"/>
      <c r="E65" s="423"/>
      <c r="F65" s="204"/>
      <c r="G65" s="222"/>
      <c r="H65" s="218"/>
      <c r="I65" s="213"/>
      <c r="J65" s="214"/>
      <c r="K65" s="211"/>
      <c r="L65" s="215"/>
      <c r="M65" s="235">
        <f t="shared" si="19"/>
        <v>0</v>
      </c>
      <c r="N65" s="206"/>
      <c r="O65" s="133"/>
      <c r="P65" s="203"/>
      <c r="Q65" s="133"/>
      <c r="R65" s="133"/>
      <c r="S65" s="203"/>
      <c r="T65" s="495"/>
    </row>
    <row r="66" spans="1:20" x14ac:dyDescent="0.25">
      <c r="A66" s="291" t="s">
        <v>560</v>
      </c>
      <c r="B66" s="426" t="str">
        <f>VLOOKUP(A66,'EXTRA-urbano_PIANO_INV-INFR '!$D$18:$H$34,2,FALSE)</f>
        <v>SPECIFICARE______</v>
      </c>
      <c r="C66" s="127"/>
      <c r="D66" s="428"/>
      <c r="E66" s="423"/>
      <c r="F66" s="204"/>
      <c r="G66" s="222"/>
      <c r="H66" s="218"/>
      <c r="I66" s="213"/>
      <c r="J66" s="214"/>
      <c r="K66" s="211"/>
      <c r="L66" s="215"/>
      <c r="M66" s="235">
        <f t="shared" si="19"/>
        <v>0</v>
      </c>
      <c r="N66" s="206"/>
      <c r="O66" s="133"/>
      <c r="P66" s="203"/>
      <c r="Q66" s="133"/>
      <c r="R66" s="133"/>
      <c r="S66" s="203"/>
      <c r="T66" s="495"/>
    </row>
    <row r="67" spans="1:20" x14ac:dyDescent="0.25">
      <c r="A67" s="291" t="s">
        <v>276</v>
      </c>
      <c r="B67" s="426" t="str">
        <f>VLOOKUP(A67,'EXTRA-urbano_PIANO_INV-INFR '!$D$18:$H$34,2,FALSE)</f>
        <v>SPECIFICARE______</v>
      </c>
      <c r="C67" s="127"/>
      <c r="D67" s="428"/>
      <c r="E67" s="423"/>
      <c r="F67" s="204"/>
      <c r="G67" s="222"/>
      <c r="H67" s="218"/>
      <c r="I67" s="213"/>
      <c r="J67" s="214"/>
      <c r="K67" s="211"/>
      <c r="L67" s="215"/>
      <c r="M67" s="235">
        <f t="shared" si="19"/>
        <v>0</v>
      </c>
      <c r="N67" s="206"/>
      <c r="O67" s="133"/>
      <c r="P67" s="203"/>
      <c r="Q67" s="133"/>
      <c r="R67" s="133"/>
      <c r="S67" s="203"/>
      <c r="T67" s="495"/>
    </row>
    <row r="68" spans="1:20" x14ac:dyDescent="0.25">
      <c r="A68" s="291" t="s">
        <v>276</v>
      </c>
      <c r="B68" s="426" t="str">
        <f>VLOOKUP(A68,'EXTRA-urbano_PIANO_INV-INFR '!$D$18:$H$34,2,FALSE)</f>
        <v>SPECIFICARE______</v>
      </c>
      <c r="C68" s="127"/>
      <c r="D68" s="428"/>
      <c r="E68" s="423"/>
      <c r="F68" s="204"/>
      <c r="G68" s="222"/>
      <c r="H68" s="218"/>
      <c r="I68" s="213"/>
      <c r="J68" s="214"/>
      <c r="K68" s="211"/>
      <c r="L68" s="215"/>
      <c r="M68" s="235">
        <f t="shared" si="19"/>
        <v>0</v>
      </c>
      <c r="N68" s="206"/>
      <c r="O68" s="133"/>
      <c r="P68" s="203"/>
      <c r="Q68" s="133"/>
      <c r="R68" s="133"/>
      <c r="S68" s="203"/>
      <c r="T68" s="495"/>
    </row>
    <row r="69" spans="1:20" x14ac:dyDescent="0.25">
      <c r="A69" s="291" t="s">
        <v>276</v>
      </c>
      <c r="B69" s="426" t="str">
        <f>VLOOKUP(A69,'EXTRA-urbano_PIANO_INV-INFR '!$D$18:$H$34,2,FALSE)</f>
        <v>SPECIFICARE______</v>
      </c>
      <c r="C69" s="127"/>
      <c r="D69" s="428"/>
      <c r="E69" s="423"/>
      <c r="F69" s="204"/>
      <c r="G69" s="222"/>
      <c r="H69" s="218"/>
      <c r="I69" s="213"/>
      <c r="J69" s="214"/>
      <c r="K69" s="211"/>
      <c r="L69" s="215"/>
      <c r="M69" s="235">
        <f t="shared" si="19"/>
        <v>0</v>
      </c>
      <c r="N69" s="206"/>
      <c r="O69" s="133"/>
      <c r="P69" s="203"/>
      <c r="Q69" s="133"/>
      <c r="R69" s="133"/>
      <c r="S69" s="203"/>
      <c r="T69" s="495"/>
    </row>
    <row r="70" spans="1:20" x14ac:dyDescent="0.25">
      <c r="A70" s="291" t="s">
        <v>276</v>
      </c>
      <c r="B70" s="426" t="str">
        <f>VLOOKUP(A70,'EXTRA-urbano_PIANO_INV-INFR '!$D$18:$H$34,2,FALSE)</f>
        <v>SPECIFICARE______</v>
      </c>
      <c r="C70" s="127"/>
      <c r="D70" s="428"/>
      <c r="E70" s="423"/>
      <c r="F70" s="204"/>
      <c r="G70" s="222"/>
      <c r="H70" s="218"/>
      <c r="I70" s="213"/>
      <c r="J70" s="214"/>
      <c r="K70" s="211"/>
      <c r="L70" s="215"/>
      <c r="M70" s="235">
        <f t="shared" si="19"/>
        <v>0</v>
      </c>
      <c r="N70" s="206"/>
      <c r="O70" s="133"/>
      <c r="P70" s="203"/>
      <c r="Q70" s="133"/>
      <c r="R70" s="133"/>
      <c r="S70" s="203"/>
      <c r="T70" s="495"/>
    </row>
    <row r="71" spans="1:20" x14ac:dyDescent="0.25">
      <c r="A71" s="291" t="s">
        <v>276</v>
      </c>
      <c r="B71" s="426" t="str">
        <f>VLOOKUP(A71,'EXTRA-urbano_PIANO_INV-INFR '!$D$18:$H$34,2,FALSE)</f>
        <v>SPECIFICARE______</v>
      </c>
      <c r="C71" s="127"/>
      <c r="D71" s="428"/>
      <c r="E71" s="423"/>
      <c r="F71" s="204"/>
      <c r="G71" s="222"/>
      <c r="H71" s="218"/>
      <c r="I71" s="213"/>
      <c r="J71" s="214"/>
      <c r="K71" s="211"/>
      <c r="L71" s="215"/>
      <c r="M71" s="235">
        <f t="shared" si="19"/>
        <v>0</v>
      </c>
      <c r="N71" s="206"/>
      <c r="O71" s="133"/>
      <c r="P71" s="203"/>
      <c r="Q71" s="133"/>
      <c r="R71" s="133"/>
      <c r="S71" s="203"/>
      <c r="T71" s="495"/>
    </row>
    <row r="72" spans="1:20" x14ac:dyDescent="0.25">
      <c r="A72" s="291" t="s">
        <v>276</v>
      </c>
      <c r="B72" s="426" t="str">
        <f>VLOOKUP(A72,'EXTRA-urbano_PIANO_INV-INFR '!$D$18:$H$34,2,FALSE)</f>
        <v>SPECIFICARE______</v>
      </c>
      <c r="C72" s="127"/>
      <c r="D72" s="428"/>
      <c r="E72" s="423"/>
      <c r="F72" s="204"/>
      <c r="G72" s="222"/>
      <c r="H72" s="218"/>
      <c r="I72" s="213"/>
      <c r="J72" s="214"/>
      <c r="K72" s="211"/>
      <c r="L72" s="215"/>
      <c r="M72" s="235">
        <f t="shared" si="19"/>
        <v>0</v>
      </c>
      <c r="N72" s="206"/>
      <c r="O72" s="133"/>
      <c r="P72" s="203"/>
      <c r="Q72" s="133"/>
      <c r="R72" s="133"/>
      <c r="S72" s="203"/>
      <c r="T72" s="495"/>
    </row>
    <row r="73" spans="1:20" x14ac:dyDescent="0.25">
      <c r="A73" s="291" t="s">
        <v>561</v>
      </c>
      <c r="B73" s="426" t="str">
        <f>VLOOKUP(A73,'EXTRA-urbano_PIANO_INV-INFR '!$D$18:$H$34,2,FALSE)</f>
        <v>SPECIFICARE______</v>
      </c>
      <c r="C73" s="127"/>
      <c r="D73" s="428"/>
      <c r="E73" s="423"/>
      <c r="F73" s="204"/>
      <c r="G73" s="222"/>
      <c r="H73" s="218"/>
      <c r="I73" s="213"/>
      <c r="J73" s="214"/>
      <c r="K73" s="211"/>
      <c r="L73" s="215"/>
      <c r="M73" s="235">
        <f t="shared" si="19"/>
        <v>0</v>
      </c>
      <c r="N73" s="206"/>
      <c r="O73" s="133"/>
      <c r="P73" s="203"/>
      <c r="Q73" s="133"/>
      <c r="R73" s="133"/>
      <c r="S73" s="203"/>
      <c r="T73" s="495"/>
    </row>
    <row r="74" spans="1:20" x14ac:dyDescent="0.25">
      <c r="A74" s="291" t="s">
        <v>276</v>
      </c>
      <c r="B74" s="426" t="str">
        <f>VLOOKUP(A74,'EXTRA-urbano_PIANO_INV-INFR '!$D$18:$H$34,2,FALSE)</f>
        <v>SPECIFICARE______</v>
      </c>
      <c r="C74" s="127"/>
      <c r="D74" s="428"/>
      <c r="E74" s="423"/>
      <c r="F74" s="204"/>
      <c r="G74" s="222"/>
      <c r="H74" s="218"/>
      <c r="I74" s="213"/>
      <c r="J74" s="214"/>
      <c r="K74" s="211"/>
      <c r="L74" s="215"/>
      <c r="M74" s="235">
        <f t="shared" si="19"/>
        <v>0</v>
      </c>
      <c r="N74" s="206"/>
      <c r="O74" s="133"/>
      <c r="P74" s="203"/>
      <c r="Q74" s="133"/>
      <c r="R74" s="133"/>
      <c r="S74" s="203"/>
      <c r="T74" s="495"/>
    </row>
    <row r="75" spans="1:20" x14ac:dyDescent="0.25">
      <c r="A75" s="291" t="s">
        <v>276</v>
      </c>
      <c r="B75" s="426" t="str">
        <f>VLOOKUP(A75,'EXTRA-urbano_PIANO_INV-INFR '!$D$18:$H$34,2,FALSE)</f>
        <v>SPECIFICARE______</v>
      </c>
      <c r="C75" s="127"/>
      <c r="D75" s="428"/>
      <c r="E75" s="423"/>
      <c r="F75" s="204"/>
      <c r="G75" s="222"/>
      <c r="H75" s="218"/>
      <c r="I75" s="213"/>
      <c r="J75" s="214"/>
      <c r="K75" s="211"/>
      <c r="L75" s="215"/>
      <c r="M75" s="235">
        <f t="shared" si="18"/>
        <v>0</v>
      </c>
      <c r="N75" s="206"/>
      <c r="O75" s="133"/>
      <c r="P75" s="203"/>
      <c r="Q75" s="133"/>
      <c r="R75" s="133"/>
      <c r="S75" s="203"/>
      <c r="T75" s="495"/>
    </row>
    <row r="76" spans="1:20" x14ac:dyDescent="0.25">
      <c r="A76" s="291" t="s">
        <v>276</v>
      </c>
      <c r="B76" s="426" t="str">
        <f>VLOOKUP(A76,'EXTRA-urbano_PIANO_INV-INFR '!$D$18:$H$34,2,FALSE)</f>
        <v>SPECIFICARE______</v>
      </c>
      <c r="C76" s="127"/>
      <c r="D76" s="428"/>
      <c r="E76" s="423"/>
      <c r="F76" s="204"/>
      <c r="G76" s="222"/>
      <c r="H76" s="218"/>
      <c r="I76" s="213"/>
      <c r="J76" s="214"/>
      <c r="K76" s="211"/>
      <c r="L76" s="215"/>
      <c r="M76" s="235">
        <f t="shared" si="18"/>
        <v>0</v>
      </c>
      <c r="N76" s="206"/>
      <c r="O76" s="133"/>
      <c r="P76" s="203"/>
      <c r="Q76" s="133"/>
      <c r="R76" s="133"/>
      <c r="S76" s="203"/>
      <c r="T76" s="495"/>
    </row>
    <row r="77" spans="1:20" x14ac:dyDescent="0.25">
      <c r="A77" s="291" t="s">
        <v>276</v>
      </c>
      <c r="B77" s="426" t="str">
        <f>VLOOKUP(A77,'EXTRA-urbano_PIANO_INV-INFR '!$D$18:$H$34,2,FALSE)</f>
        <v>SPECIFICARE______</v>
      </c>
      <c r="C77" s="127"/>
      <c r="D77" s="428"/>
      <c r="E77" s="423"/>
      <c r="F77" s="204"/>
      <c r="G77" s="222"/>
      <c r="H77" s="218"/>
      <c r="I77" s="213"/>
      <c r="J77" s="214"/>
      <c r="K77" s="211"/>
      <c r="L77" s="215"/>
      <c r="M77" s="235">
        <f t="shared" si="18"/>
        <v>0</v>
      </c>
      <c r="N77" s="206"/>
      <c r="O77" s="133"/>
      <c r="P77" s="203"/>
      <c r="Q77" s="133"/>
      <c r="R77" s="133"/>
      <c r="S77" s="203"/>
      <c r="T77" s="495"/>
    </row>
    <row r="78" spans="1:20" x14ac:dyDescent="0.25">
      <c r="A78" s="291" t="s">
        <v>276</v>
      </c>
      <c r="B78" s="426" t="str">
        <f>VLOOKUP(A78,'EXTRA-urbano_PIANO_INV-INFR '!$D$18:$H$34,2,FALSE)</f>
        <v>SPECIFICARE______</v>
      </c>
      <c r="C78" s="127"/>
      <c r="D78" s="428"/>
      <c r="E78" s="423"/>
      <c r="F78" s="204"/>
      <c r="G78" s="222"/>
      <c r="H78" s="218"/>
      <c r="I78" s="213"/>
      <c r="J78" s="214"/>
      <c r="K78" s="211"/>
      <c r="L78" s="215"/>
      <c r="M78" s="235">
        <f t="shared" si="18"/>
        <v>0</v>
      </c>
      <c r="N78" s="206"/>
      <c r="O78" s="133"/>
      <c r="P78" s="203"/>
      <c r="Q78" s="133"/>
      <c r="R78" s="133"/>
      <c r="S78" s="203"/>
      <c r="T78" s="495"/>
    </row>
    <row r="79" spans="1:20" x14ac:dyDescent="0.25">
      <c r="A79" s="291" t="s">
        <v>277</v>
      </c>
      <c r="B79" s="426" t="str">
        <f>VLOOKUP(A79,'EXTRA-urbano_PIANO_INV-INFR '!$D$18:$H$34,2,FALSE)</f>
        <v>SPECIFICARE______</v>
      </c>
      <c r="C79" s="127"/>
      <c r="D79" s="428"/>
      <c r="E79" s="423"/>
      <c r="F79" s="204"/>
      <c r="G79" s="222"/>
      <c r="H79" s="218"/>
      <c r="I79" s="213"/>
      <c r="J79" s="214"/>
      <c r="K79" s="211"/>
      <c r="L79" s="215"/>
      <c r="M79" s="235">
        <f t="shared" si="18"/>
        <v>0</v>
      </c>
      <c r="N79" s="206"/>
      <c r="O79" s="133"/>
      <c r="P79" s="203"/>
      <c r="Q79" s="133"/>
      <c r="R79" s="133"/>
      <c r="S79" s="203"/>
      <c r="T79" s="495"/>
    </row>
    <row r="80" spans="1:20" x14ac:dyDescent="0.25">
      <c r="A80" s="291" t="s">
        <v>276</v>
      </c>
      <c r="B80" s="426" t="str">
        <f>VLOOKUP(A80,'EXTRA-urbano_PIANO_INV-INFR '!$D$18:$H$34,2,FALSE)</f>
        <v>SPECIFICARE______</v>
      </c>
      <c r="C80" s="127"/>
      <c r="D80" s="428"/>
      <c r="E80" s="423"/>
      <c r="F80" s="204"/>
      <c r="G80" s="222"/>
      <c r="H80" s="218"/>
      <c r="I80" s="213"/>
      <c r="J80" s="214"/>
      <c r="K80" s="211"/>
      <c r="L80" s="215"/>
      <c r="M80" s="235">
        <f t="shared" si="18"/>
        <v>0</v>
      </c>
      <c r="N80" s="206"/>
      <c r="O80" s="133"/>
      <c r="P80" s="203"/>
      <c r="Q80" s="133"/>
      <c r="R80" s="133"/>
      <c r="S80" s="203"/>
      <c r="T80" s="495"/>
    </row>
    <row r="81" spans="1:20" x14ac:dyDescent="0.25">
      <c r="A81" s="291" t="s">
        <v>277</v>
      </c>
      <c r="B81" s="426" t="str">
        <f>VLOOKUP(A81,'EXTRA-urbano_PIANO_INV-INFR '!$D$18:$H$34,2,FALSE)</f>
        <v>SPECIFICARE______</v>
      </c>
      <c r="C81" s="127"/>
      <c r="D81" s="428"/>
      <c r="E81" s="423"/>
      <c r="F81" s="204"/>
      <c r="G81" s="222"/>
      <c r="H81" s="218"/>
      <c r="I81" s="213"/>
      <c r="J81" s="214"/>
      <c r="K81" s="211"/>
      <c r="L81" s="215"/>
      <c r="M81" s="235">
        <f t="shared" si="18"/>
        <v>0</v>
      </c>
      <c r="N81" s="206"/>
      <c r="O81" s="133"/>
      <c r="P81" s="203"/>
      <c r="Q81" s="133"/>
      <c r="R81" s="133"/>
      <c r="S81" s="203"/>
      <c r="T81" s="495"/>
    </row>
    <row r="82" spans="1:20" x14ac:dyDescent="0.25">
      <c r="A82" s="291" t="s">
        <v>272</v>
      </c>
      <c r="B82" s="426" t="str">
        <f>VLOOKUP(A82,'EXTRA-urbano_PIANO_INV-INFR '!$D$18:$H$34,2,FALSE)</f>
        <v>SPECIFICARE______</v>
      </c>
      <c r="C82" s="127"/>
      <c r="D82" s="428"/>
      <c r="E82" s="423"/>
      <c r="F82" s="204"/>
      <c r="G82" s="222"/>
      <c r="H82" s="218"/>
      <c r="I82" s="213"/>
      <c r="J82" s="214"/>
      <c r="K82" s="211"/>
      <c r="L82" s="215"/>
      <c r="M82" s="235">
        <f t="shared" si="18"/>
        <v>0</v>
      </c>
      <c r="N82" s="206"/>
      <c r="O82" s="133"/>
      <c r="P82" s="203"/>
      <c r="Q82" s="133"/>
      <c r="R82" s="133"/>
      <c r="S82" s="203"/>
      <c r="T82" s="495"/>
    </row>
    <row r="83" spans="1:20" x14ac:dyDescent="0.25">
      <c r="A83" s="291" t="s">
        <v>276</v>
      </c>
      <c r="B83" s="426" t="str">
        <f>VLOOKUP(A83,'EXTRA-urbano_PIANO_INV-INFR '!$D$18:$H$34,2,FALSE)</f>
        <v>SPECIFICARE______</v>
      </c>
      <c r="C83" s="127"/>
      <c r="D83" s="428"/>
      <c r="E83" s="423"/>
      <c r="F83" s="204"/>
      <c r="G83" s="222"/>
      <c r="H83" s="218"/>
      <c r="I83" s="213"/>
      <c r="J83" s="214"/>
      <c r="K83" s="211"/>
      <c r="L83" s="215"/>
      <c r="M83" s="235">
        <f t="shared" si="18"/>
        <v>0</v>
      </c>
      <c r="N83" s="206"/>
      <c r="O83" s="133"/>
      <c r="P83" s="203"/>
      <c r="Q83" s="133"/>
      <c r="R83" s="133"/>
      <c r="S83" s="203"/>
      <c r="T83" s="495"/>
    </row>
    <row r="84" spans="1:20" x14ac:dyDescent="0.25">
      <c r="A84" s="291" t="s">
        <v>276</v>
      </c>
      <c r="B84" s="426" t="str">
        <f>VLOOKUP(A84,'EXTRA-urbano_PIANO_INV-INFR '!$D$18:$H$34,2,FALSE)</f>
        <v>SPECIFICARE______</v>
      </c>
      <c r="C84" s="127"/>
      <c r="D84" s="428"/>
      <c r="E84" s="423"/>
      <c r="F84" s="204"/>
      <c r="G84" s="222"/>
      <c r="H84" s="218"/>
      <c r="I84" s="213"/>
      <c r="J84" s="214"/>
      <c r="K84" s="211"/>
      <c r="L84" s="215"/>
      <c r="M84" s="235">
        <f t="shared" si="18"/>
        <v>0</v>
      </c>
      <c r="N84" s="206"/>
      <c r="O84" s="133"/>
      <c r="P84" s="203"/>
      <c r="Q84" s="133"/>
      <c r="R84" s="133"/>
      <c r="S84" s="203"/>
      <c r="T84" s="495"/>
    </row>
    <row r="85" spans="1:20" ht="15.75" thickBot="1" x14ac:dyDescent="0.3">
      <c r="A85" s="291" t="s">
        <v>276</v>
      </c>
      <c r="B85" s="426" t="str">
        <f>VLOOKUP(A85,'EXTRA-urbano_PIANO_INV-INFR '!$D$18:$H$34,2,FALSE)</f>
        <v>SPECIFICARE______</v>
      </c>
      <c r="C85" s="127"/>
      <c r="D85" s="428"/>
      <c r="E85" s="218"/>
      <c r="F85" s="213"/>
      <c r="G85" s="222"/>
      <c r="H85" s="218"/>
      <c r="I85" s="213"/>
      <c r="J85" s="214"/>
      <c r="K85" s="211"/>
      <c r="L85" s="269"/>
      <c r="M85" s="270">
        <f t="shared" si="18"/>
        <v>0</v>
      </c>
      <c r="N85" s="271"/>
      <c r="O85" s="212"/>
      <c r="P85" s="262"/>
      <c r="Q85" s="212"/>
      <c r="R85" s="212"/>
      <c r="S85" s="262"/>
      <c r="T85" s="550"/>
    </row>
    <row r="86" spans="1:20" ht="15.75" thickBot="1" x14ac:dyDescent="0.3">
      <c r="A86" s="551"/>
      <c r="B86" s="552"/>
      <c r="C86" s="433" t="s">
        <v>324</v>
      </c>
      <c r="D86" s="434">
        <f>SUM(D50:D85)</f>
        <v>0</v>
      </c>
      <c r="E86" s="553"/>
      <c r="F86" s="554"/>
      <c r="G86" s="435">
        <f>SUM(G50:G85)</f>
        <v>0</v>
      </c>
      <c r="H86" s="431" t="s">
        <v>324</v>
      </c>
      <c r="I86" s="272"/>
      <c r="J86" s="267"/>
      <c r="K86" s="267">
        <f>SUM(K50:K85)</f>
        <v>0</v>
      </c>
      <c r="L86" s="267">
        <f>SUM(L50:L85)</f>
        <v>0</v>
      </c>
      <c r="M86" s="267">
        <f>SUM(M50:M85)</f>
        <v>0</v>
      </c>
      <c r="N86" s="267"/>
      <c r="O86" s="267"/>
      <c r="P86" s="267">
        <f>SUM(P50:P85)</f>
        <v>0</v>
      </c>
      <c r="Q86" s="554"/>
      <c r="R86" s="554"/>
      <c r="S86" s="267">
        <f>SUM(S50:S85)</f>
        <v>0</v>
      </c>
      <c r="T86" s="555"/>
    </row>
    <row r="87" spans="1:20" x14ac:dyDescent="0.25">
      <c r="G87" s="556"/>
    </row>
    <row r="88" spans="1:20" ht="15.75" thickBot="1" x14ac:dyDescent="0.3"/>
    <row r="89" spans="1:20" ht="53.25" customHeight="1" thickBot="1" x14ac:dyDescent="0.3">
      <c r="A89" s="1360" t="s">
        <v>6</v>
      </c>
      <c r="B89" s="1361"/>
      <c r="C89" s="1361"/>
      <c r="D89" s="1361"/>
      <c r="E89" s="1361"/>
      <c r="F89" s="1361"/>
      <c r="G89" s="1361"/>
      <c r="H89" s="1361"/>
      <c r="I89" s="1361"/>
      <c r="J89" s="1361"/>
      <c r="K89" s="1361"/>
      <c r="L89" s="1361"/>
      <c r="M89" s="1361"/>
      <c r="N89" s="1361"/>
      <c r="O89" s="1361"/>
      <c r="P89" s="1361"/>
      <c r="Q89" s="1361"/>
      <c r="R89" s="1361"/>
      <c r="S89" s="1361"/>
      <c r="T89" s="1362"/>
    </row>
  </sheetData>
  <sheetProtection algorithmName="SHA-512" hashValue="yVjm6u5EMHZ19OtcyGir3VWAGvQFkUXO0eycm+SXAd+QWCplsBOUVHKjY6IhZPDltzcCzPNY+MN0dN6vrQGn6g==" saltValue="ryL6ZqVxXTbHth1E8zmV3A==" spinCount="100000" sheet="1" objects="1" scenarios="1"/>
  <mergeCells count="27">
    <mergeCell ref="A47:T47"/>
    <mergeCell ref="A48:A49"/>
    <mergeCell ref="B48:B49"/>
    <mergeCell ref="A89:T89"/>
    <mergeCell ref="A13:R13"/>
    <mergeCell ref="A15:A17"/>
    <mergeCell ref="B15:B17"/>
    <mergeCell ref="C15:C17"/>
    <mergeCell ref="D15:J15"/>
    <mergeCell ref="K15:Q15"/>
    <mergeCell ref="R15:R16"/>
    <mergeCell ref="A9:C9"/>
    <mergeCell ref="D9:F9"/>
    <mergeCell ref="H9:J9"/>
    <mergeCell ref="M9:O9"/>
    <mergeCell ref="A11:C11"/>
    <mergeCell ref="D11:F11"/>
    <mergeCell ref="H11:J11"/>
    <mergeCell ref="M11:O11"/>
    <mergeCell ref="A2:R2"/>
    <mergeCell ref="A4:R4"/>
    <mergeCell ref="A6:C7"/>
    <mergeCell ref="D6:F7"/>
    <mergeCell ref="H6:K6"/>
    <mergeCell ref="M6:P6"/>
    <mergeCell ref="H7:J7"/>
    <mergeCell ref="M7:O7"/>
  </mergeCells>
  <phoneticPr fontId="60" type="noConversion"/>
  <dataValidations count="8">
    <dataValidation allowBlank="1" showErrorMessage="1" sqref="K7:K12 P7:P10" xr:uid="{00000000-0002-0000-0D00-000000000000}"/>
    <dataValidation type="list" allowBlank="1" showInputMessage="1" showErrorMessage="1" sqref="N50:N85" xr:uid="{00000000-0002-0000-0D00-000001000000}">
      <formula1>$B$18:$B$43</formula1>
    </dataValidation>
    <dataValidation type="list" allowBlank="1" showInputMessage="1" showErrorMessage="1" sqref="T50:T85 R18:R43" xr:uid="{00000000-0002-0000-0D00-000002000000}">
      <formula1>"si"</formula1>
    </dataValidation>
    <dataValidation type="list" allowBlank="1" showInputMessage="1" showErrorMessage="1" sqref="R50:R85" xr:uid="{00000000-0002-0000-0D00-000003000000}">
      <formula1>"si,"</formula1>
    </dataValidation>
    <dataValidation allowBlank="1" showInputMessage="1" showErrorMessage="1" promptTitle="ATTENZIONE:" prompt=" è la differenza tra l'importo dei lavori del Sal (esclusivamente legato alle infrastrutture di supporto) e il precedente" sqref="L18:L43" xr:uid="{00000000-0002-0000-0D00-000004000000}"/>
    <dataValidation allowBlank="1" showInputMessage="1" showErrorMessage="1" promptTitle="ATTENZIONE:" prompt=" è la differenza tra l'importo degli onoeri della sicurezza i del Sal (esclusivamente legato alle infrastrutture di supporto) e il precedente" sqref="N18:N43" xr:uid="{00000000-0002-0000-0D00-000005000000}"/>
    <dataValidation allowBlank="1" showInputMessage="1" showErrorMessage="1" prompt="è la differenza tra l'importo degli oneri della sicurezza del SAL e il precedente" sqref="G18:G43" xr:uid="{00000000-0002-0000-0D00-000006000000}"/>
    <dataValidation allowBlank="1" showInputMessage="1" showErrorMessage="1" prompt="è la differenza tra l'importo dei lavori del Sal e il precedente" sqref="E18:E43" xr:uid="{00000000-0002-0000-0D00-000007000000}"/>
  </dataValidations>
  <pageMargins left="0.7" right="0.7" top="0.75" bottom="0.75" header="0.3" footer="0.3"/>
  <pageSetup paperSize="8" scale="57"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cegliere la regione beneficiaria dal menù a tendina_x000a_" xr:uid="{00000000-0002-0000-0D00-000008000000}">
          <x14:formula1>
            <xm:f>'DATI EROGAZIONI'!$A$2:$A$20</xm:f>
          </x14:formula1>
          <xm:sqref>D6:F7</xm:sqref>
        </x14:dataValidation>
        <x14:dataValidation type="list" allowBlank="1" showInputMessage="1" showErrorMessage="1" xr:uid="{00000000-0002-0000-0D00-000009000000}">
          <x14:formula1>
            <xm:f>'EXTRA-urbano_PIANO_INV-INFR '!$D$18:$D$33</xm:f>
          </x14:formula1>
          <xm:sqref>A50:A85 A18:A43</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9FFCC"/>
    <pageSetUpPr fitToPage="1"/>
  </sheetPr>
  <dimension ref="A1:AC96"/>
  <sheetViews>
    <sheetView workbookViewId="0">
      <selection activeCell="A13" sqref="A13:R13"/>
    </sheetView>
  </sheetViews>
  <sheetFormatPr defaultColWidth="8.5703125" defaultRowHeight="15" x14ac:dyDescent="0.25"/>
  <cols>
    <col min="1" max="1" width="16.42578125" style="115" customWidth="1"/>
    <col min="2" max="2" width="32.5703125" style="115" bestFit="1" customWidth="1"/>
    <col min="3" max="3" width="21.5703125" style="115" bestFit="1" customWidth="1"/>
    <col min="4" max="4" width="15.42578125" style="115" customWidth="1"/>
    <col min="5" max="5" width="11.5703125" style="115" bestFit="1" customWidth="1"/>
    <col min="6" max="6" width="13.42578125" style="115" bestFit="1" customWidth="1"/>
    <col min="7" max="7" width="17.85546875" style="115" customWidth="1"/>
    <col min="8" max="8" width="17.140625" style="115" customWidth="1"/>
    <col min="9" max="9" width="11.42578125" style="115" bestFit="1" customWidth="1"/>
    <col min="10" max="10" width="14" style="115" customWidth="1"/>
    <col min="11" max="12" width="12.140625" style="115" bestFit="1" customWidth="1"/>
    <col min="13" max="13" width="18" style="115" customWidth="1"/>
    <col min="14" max="14" width="17.85546875" style="115" customWidth="1"/>
    <col min="15" max="15" width="13.5703125" style="115" bestFit="1" customWidth="1"/>
    <col min="16" max="16" width="11.42578125" style="115" bestFit="1" customWidth="1"/>
    <col min="17" max="17" width="13.5703125" style="115" customWidth="1"/>
    <col min="18" max="18" width="16.85546875" style="115" customWidth="1"/>
    <col min="19" max="19" width="14.42578125" style="115" customWidth="1"/>
    <col min="20" max="20" width="21.85546875" style="115" customWidth="1"/>
    <col min="21" max="16384" width="8.5703125" style="115"/>
  </cols>
  <sheetData>
    <row r="1" spans="1:29" ht="15.75" thickBot="1" x14ac:dyDescent="0.3">
      <c r="A1" s="532"/>
      <c r="B1" s="504"/>
      <c r="C1" s="533"/>
      <c r="D1" s="534"/>
      <c r="E1" s="534"/>
      <c r="F1" s="534"/>
      <c r="G1" s="503"/>
      <c r="H1" s="535"/>
      <c r="I1" s="504"/>
      <c r="J1" s="504"/>
      <c r="K1" s="536"/>
      <c r="L1" s="536"/>
      <c r="M1" s="536"/>
      <c r="N1" s="536"/>
      <c r="O1" s="536"/>
      <c r="P1" s="533"/>
      <c r="Q1" s="504"/>
      <c r="R1" s="503"/>
      <c r="S1" s="504"/>
      <c r="T1" s="504"/>
      <c r="U1" s="504"/>
      <c r="V1" s="533"/>
      <c r="W1" s="533"/>
      <c r="X1" s="504"/>
      <c r="Y1" s="533"/>
      <c r="Z1" s="533"/>
      <c r="AA1" s="533"/>
      <c r="AB1" s="533"/>
      <c r="AC1" s="504"/>
    </row>
    <row r="2" spans="1:29" ht="36.75" customHeight="1" thickBot="1" x14ac:dyDescent="0.3">
      <c r="A2" s="947" t="s">
        <v>131</v>
      </c>
      <c r="B2" s="948"/>
      <c r="C2" s="948"/>
      <c r="D2" s="948"/>
      <c r="E2" s="948"/>
      <c r="F2" s="948"/>
      <c r="G2" s="948"/>
      <c r="H2" s="948"/>
      <c r="I2" s="948"/>
      <c r="J2" s="948"/>
      <c r="K2" s="948"/>
      <c r="L2" s="948"/>
      <c r="M2" s="948"/>
      <c r="N2" s="948"/>
      <c r="O2" s="948"/>
      <c r="P2" s="948"/>
      <c r="Q2" s="948"/>
      <c r="R2" s="949"/>
      <c r="S2" s="117"/>
      <c r="T2" s="117"/>
      <c r="U2" s="117"/>
      <c r="V2" s="117"/>
      <c r="W2" s="117"/>
      <c r="X2" s="117"/>
      <c r="Y2" s="117"/>
      <c r="Z2" s="117"/>
      <c r="AA2" s="117"/>
      <c r="AB2" s="117"/>
      <c r="AC2" s="117"/>
    </row>
    <row r="3" spans="1:29" ht="23.25" thickBot="1" x14ac:dyDescent="0.3">
      <c r="A3" s="537"/>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row>
    <row r="4" spans="1:29" ht="18.75" thickBot="1" x14ac:dyDescent="0.3">
      <c r="A4" s="957" t="s">
        <v>451</v>
      </c>
      <c r="B4" s="958"/>
      <c r="C4" s="958"/>
      <c r="D4" s="958"/>
      <c r="E4" s="958"/>
      <c r="F4" s="958"/>
      <c r="G4" s="958"/>
      <c r="H4" s="958"/>
      <c r="I4" s="958"/>
      <c r="J4" s="958"/>
      <c r="K4" s="958"/>
      <c r="L4" s="958"/>
      <c r="M4" s="958"/>
      <c r="N4" s="958"/>
      <c r="O4" s="958"/>
      <c r="P4" s="958"/>
      <c r="Q4" s="958"/>
      <c r="R4" s="965"/>
      <c r="S4" s="118"/>
      <c r="T4" s="118"/>
      <c r="U4" s="118"/>
      <c r="V4" s="118"/>
      <c r="W4" s="118"/>
      <c r="X4" s="118"/>
      <c r="Y4" s="118"/>
      <c r="Z4" s="118"/>
      <c r="AA4" s="118"/>
      <c r="AB4" s="118"/>
      <c r="AC4" s="118"/>
    </row>
    <row r="5" spans="1:29" ht="18.75" thickBot="1" x14ac:dyDescent="0.3">
      <c r="A5" s="261"/>
      <c r="B5" s="66"/>
      <c r="C5" s="66"/>
      <c r="D5" s="66"/>
      <c r="E5" s="66"/>
      <c r="F5" s="66"/>
      <c r="G5" s="66"/>
      <c r="H5" s="66"/>
      <c r="I5" s="118"/>
      <c r="J5" s="118"/>
      <c r="K5" s="118"/>
      <c r="L5" s="118"/>
      <c r="M5" s="118"/>
      <c r="N5" s="118"/>
      <c r="O5" s="118"/>
      <c r="P5" s="118"/>
      <c r="Q5" s="118"/>
      <c r="R5" s="118"/>
      <c r="S5" s="118"/>
      <c r="T5" s="118"/>
      <c r="U5" s="118"/>
      <c r="V5" s="118"/>
      <c r="W5" s="118"/>
      <c r="X5" s="118"/>
      <c r="Y5" s="118"/>
      <c r="Z5" s="118"/>
      <c r="AA5" s="118"/>
      <c r="AB5" s="118"/>
      <c r="AC5" s="118"/>
    </row>
    <row r="6" spans="1:29" ht="27.75" thickBot="1" x14ac:dyDescent="0.3">
      <c r="A6" s="1363" t="s">
        <v>266</v>
      </c>
      <c r="B6" s="1364"/>
      <c r="C6" s="1364"/>
      <c r="D6" s="1367" t="s">
        <v>469</v>
      </c>
      <c r="E6" s="1367"/>
      <c r="F6" s="1368"/>
      <c r="G6" s="34"/>
      <c r="H6" s="1343"/>
      <c r="I6" s="1343"/>
      <c r="J6" s="1343"/>
      <c r="K6" s="1343"/>
      <c r="L6" s="34"/>
      <c r="M6" s="1344" t="s">
        <v>403</v>
      </c>
      <c r="N6" s="1345"/>
      <c r="O6" s="1345"/>
      <c r="P6" s="1346"/>
      <c r="Q6" s="34"/>
      <c r="R6" s="34"/>
      <c r="S6" s="34"/>
      <c r="T6" s="34"/>
      <c r="U6" s="34"/>
      <c r="V6" s="34"/>
      <c r="W6" s="34"/>
      <c r="X6" s="34"/>
      <c r="Y6" s="34"/>
      <c r="Z6" s="34"/>
      <c r="AA6" s="34"/>
      <c r="AB6" s="34"/>
      <c r="AC6" s="34"/>
    </row>
    <row r="7" spans="1:29" ht="15" customHeight="1" thickBot="1" x14ac:dyDescent="0.3">
      <c r="A7" s="1365"/>
      <c r="B7" s="1366"/>
      <c r="C7" s="1366"/>
      <c r="D7" s="1369"/>
      <c r="E7" s="1369"/>
      <c r="F7" s="1370"/>
      <c r="H7" s="1357"/>
      <c r="I7" s="1357"/>
      <c r="J7" s="1357"/>
      <c r="K7" s="465"/>
      <c r="L7" s="52"/>
      <c r="M7" s="1347" t="s">
        <v>404</v>
      </c>
      <c r="N7" s="1348"/>
      <c r="O7" s="1349"/>
      <c r="P7" s="260">
        <f>M94</f>
        <v>0</v>
      </c>
    </row>
    <row r="8" spans="1:29" ht="12.75" customHeight="1" thickBot="1" x14ac:dyDescent="0.5">
      <c r="A8" s="29"/>
      <c r="B8" s="29"/>
      <c r="C8" s="29"/>
      <c r="D8" s="29"/>
      <c r="E8" s="538"/>
      <c r="F8" s="538"/>
      <c r="I8" s="538"/>
      <c r="J8" s="538"/>
      <c r="K8" s="538"/>
      <c r="L8" s="538"/>
      <c r="M8" s="537"/>
      <c r="N8" s="538"/>
      <c r="O8" s="538"/>
      <c r="P8" s="539"/>
      <c r="Q8" s="538"/>
      <c r="R8" s="538"/>
      <c r="S8" s="538"/>
      <c r="T8" s="538"/>
      <c r="U8" s="538"/>
      <c r="V8" s="540"/>
      <c r="W8" s="540"/>
      <c r="X8" s="540"/>
      <c r="Y8" s="541"/>
      <c r="Z8" s="198"/>
      <c r="AA8" s="33"/>
      <c r="AB8" s="33"/>
      <c r="AC8" s="33"/>
    </row>
    <row r="9" spans="1:29" ht="38.450000000000003" customHeight="1" thickBot="1" x14ac:dyDescent="0.3">
      <c r="A9" s="1353" t="s">
        <v>405</v>
      </c>
      <c r="B9" s="1354"/>
      <c r="C9" s="1354"/>
      <c r="D9" s="1355">
        <f>'urbano_PIANO_INV-INFR'!G48</f>
        <v>0</v>
      </c>
      <c r="E9" s="1355"/>
      <c r="F9" s="1356"/>
      <c r="H9" s="1342"/>
      <c r="I9" s="1342"/>
      <c r="J9" s="1342"/>
      <c r="K9" s="465"/>
      <c r="L9" s="113"/>
      <c r="M9" s="1350" t="s">
        <v>406</v>
      </c>
      <c r="N9" s="1351"/>
      <c r="O9" s="1352"/>
      <c r="P9" s="260">
        <f>S94</f>
        <v>0</v>
      </c>
      <c r="Q9" s="113"/>
      <c r="R9" s="113"/>
      <c r="S9" s="113"/>
      <c r="T9" s="113"/>
      <c r="U9" s="113"/>
      <c r="V9" s="113"/>
      <c r="W9" s="113"/>
      <c r="X9" s="113"/>
      <c r="Y9" s="113"/>
      <c r="Z9" s="113"/>
      <c r="AA9" s="113"/>
      <c r="AB9" s="113"/>
      <c r="AC9" s="113"/>
    </row>
    <row r="10" spans="1:29" ht="15.75" thickBot="1" x14ac:dyDescent="0.3">
      <c r="K10" s="542"/>
      <c r="M10" s="543"/>
      <c r="N10" s="455"/>
      <c r="O10" s="455"/>
      <c r="P10" s="544"/>
    </row>
    <row r="11" spans="1:29" ht="33.6" customHeight="1" thickBot="1" x14ac:dyDescent="0.3">
      <c r="A11" s="1416" t="s">
        <v>4</v>
      </c>
      <c r="B11" s="1417"/>
      <c r="C11" s="1417"/>
      <c r="D11" s="1358"/>
      <c r="E11" s="1358"/>
      <c r="F11" s="1359"/>
      <c r="H11" s="1342"/>
      <c r="I11" s="1342"/>
      <c r="J11" s="1342"/>
      <c r="K11" s="465"/>
      <c r="L11" s="136"/>
      <c r="M11" s="1350" t="s">
        <v>407</v>
      </c>
      <c r="N11" s="1351"/>
      <c r="O11" s="1352"/>
      <c r="P11" s="472">
        <f>P7-P9</f>
        <v>0</v>
      </c>
      <c r="Q11" s="136"/>
    </row>
    <row r="12" spans="1:29" ht="15.75" thickBot="1" x14ac:dyDescent="0.3"/>
    <row r="13" spans="1:29" ht="36.6" customHeight="1" thickBot="1" x14ac:dyDescent="0.3">
      <c r="A13" s="1198" t="s">
        <v>452</v>
      </c>
      <c r="B13" s="1199"/>
      <c r="C13" s="1199"/>
      <c r="D13" s="1199"/>
      <c r="E13" s="1199"/>
      <c r="F13" s="1199"/>
      <c r="G13" s="1199"/>
      <c r="H13" s="1199"/>
      <c r="I13" s="1199"/>
      <c r="J13" s="1199"/>
      <c r="K13" s="1199"/>
      <c r="L13" s="1199"/>
      <c r="M13" s="1199"/>
      <c r="N13" s="1199"/>
      <c r="O13" s="1199"/>
      <c r="P13" s="1199"/>
      <c r="Q13" s="1199"/>
      <c r="R13" s="1200"/>
      <c r="S13" s="273"/>
      <c r="T13" s="273"/>
    </row>
    <row r="14" spans="1:29" ht="15.75" thickBot="1" x14ac:dyDescent="0.3">
      <c r="K14" s="128"/>
    </row>
    <row r="15" spans="1:29" ht="15.95" customHeight="1" thickBot="1" x14ac:dyDescent="0.3">
      <c r="A15" s="1397" t="s">
        <v>409</v>
      </c>
      <c r="B15" s="1400" t="s">
        <v>410</v>
      </c>
      <c r="C15" s="1403" t="s">
        <v>411</v>
      </c>
      <c r="D15" s="1406" t="s">
        <v>412</v>
      </c>
      <c r="E15" s="1407"/>
      <c r="F15" s="1407"/>
      <c r="G15" s="1407"/>
      <c r="H15" s="1407"/>
      <c r="I15" s="1407"/>
      <c r="J15" s="1408"/>
      <c r="K15" s="1409" t="s">
        <v>413</v>
      </c>
      <c r="L15" s="1407"/>
      <c r="M15" s="1407"/>
      <c r="N15" s="1407"/>
      <c r="O15" s="1407"/>
      <c r="P15" s="1407"/>
      <c r="Q15" s="1408"/>
      <c r="R15" s="1395" t="s">
        <v>414</v>
      </c>
    </row>
    <row r="16" spans="1:29" ht="60.75" x14ac:dyDescent="0.25">
      <c r="A16" s="1398"/>
      <c r="B16" s="1401"/>
      <c r="C16" s="1404"/>
      <c r="D16" s="285" t="s">
        <v>415</v>
      </c>
      <c r="E16" s="274" t="s">
        <v>416</v>
      </c>
      <c r="F16" s="274" t="s">
        <v>417</v>
      </c>
      <c r="G16" s="274" t="s">
        <v>418</v>
      </c>
      <c r="H16" s="274" t="s">
        <v>419</v>
      </c>
      <c r="I16" s="274" t="s">
        <v>420</v>
      </c>
      <c r="J16" s="275" t="s">
        <v>421</v>
      </c>
      <c r="K16" s="276" t="s">
        <v>422</v>
      </c>
      <c r="L16" s="277" t="s">
        <v>423</v>
      </c>
      <c r="M16" s="277" t="s">
        <v>424</v>
      </c>
      <c r="N16" s="277" t="s">
        <v>425</v>
      </c>
      <c r="O16" s="277" t="s">
        <v>426</v>
      </c>
      <c r="P16" s="278" t="s">
        <v>420</v>
      </c>
      <c r="Q16" s="279" t="s">
        <v>421</v>
      </c>
      <c r="R16" s="1396"/>
    </row>
    <row r="17" spans="1:18" ht="15.75" thickBot="1" x14ac:dyDescent="0.3">
      <c r="A17" s="1399"/>
      <c r="B17" s="1402"/>
      <c r="C17" s="1405"/>
      <c r="D17" s="286" t="s">
        <v>374</v>
      </c>
      <c r="E17" s="280" t="s">
        <v>374</v>
      </c>
      <c r="F17" s="280" t="s">
        <v>374</v>
      </c>
      <c r="G17" s="280" t="s">
        <v>374</v>
      </c>
      <c r="H17" s="280" t="s">
        <v>374</v>
      </c>
      <c r="I17" s="280" t="s">
        <v>374</v>
      </c>
      <c r="J17" s="281" t="s">
        <v>374</v>
      </c>
      <c r="K17" s="282" t="s">
        <v>374</v>
      </c>
      <c r="L17" s="280" t="s">
        <v>374</v>
      </c>
      <c r="M17" s="280" t="s">
        <v>374</v>
      </c>
      <c r="N17" s="280" t="s">
        <v>374</v>
      </c>
      <c r="O17" s="280" t="s">
        <v>374</v>
      </c>
      <c r="P17" s="280" t="s">
        <v>374</v>
      </c>
      <c r="Q17" s="281" t="s">
        <v>374</v>
      </c>
      <c r="R17" s="296" t="s">
        <v>427</v>
      </c>
    </row>
    <row r="18" spans="1:18" ht="15" customHeight="1" x14ac:dyDescent="0.25">
      <c r="A18" s="242" t="s">
        <v>232</v>
      </c>
      <c r="B18" s="208"/>
      <c r="C18" s="292"/>
      <c r="D18" s="289"/>
      <c r="E18" s="289"/>
      <c r="F18" s="289"/>
      <c r="G18" s="289"/>
      <c r="H18" s="235">
        <f>E18+G18</f>
        <v>0</v>
      </c>
      <c r="I18" s="215">
        <f>H18*0.5%</f>
        <v>0</v>
      </c>
      <c r="J18" s="236">
        <f>H18-I18</f>
        <v>0</v>
      </c>
      <c r="K18" s="468"/>
      <c r="L18" s="468"/>
      <c r="M18" s="468"/>
      <c r="N18" s="468"/>
      <c r="O18" s="237">
        <f>N18+L18</f>
        <v>0</v>
      </c>
      <c r="P18" s="467">
        <f>O18*0.5%</f>
        <v>0</v>
      </c>
      <c r="Q18" s="238">
        <f>O18-P18</f>
        <v>0</v>
      </c>
      <c r="R18" s="545"/>
    </row>
    <row r="19" spans="1:18" ht="15" customHeight="1" x14ac:dyDescent="0.25">
      <c r="A19" s="216" t="s">
        <v>233</v>
      </c>
      <c r="B19" s="208"/>
      <c r="C19" s="292"/>
      <c r="D19" s="289"/>
      <c r="E19" s="289"/>
      <c r="F19" s="289"/>
      <c r="G19" s="289"/>
      <c r="H19" s="235">
        <f t="shared" ref="H19:H20" si="0">E19+G19</f>
        <v>0</v>
      </c>
      <c r="I19" s="203">
        <f>H19*0.5%</f>
        <v>0</v>
      </c>
      <c r="J19" s="225">
        <f>H19-I19</f>
        <v>0</v>
      </c>
      <c r="K19" s="468"/>
      <c r="L19" s="468"/>
      <c r="M19" s="468"/>
      <c r="N19" s="468"/>
      <c r="O19" s="226">
        <f t="shared" ref="O19:O47" si="1">N19+L19</f>
        <v>0</v>
      </c>
      <c r="P19" s="469">
        <f t="shared" ref="P19:P47" si="2">O19*0.5%</f>
        <v>0</v>
      </c>
      <c r="Q19" s="227">
        <f t="shared" ref="Q19:Q47" si="3">O19-P19</f>
        <v>0</v>
      </c>
      <c r="R19" s="546"/>
    </row>
    <row r="20" spans="1:18" ht="15" customHeight="1" x14ac:dyDescent="0.25">
      <c r="A20" s="242" t="s">
        <v>234</v>
      </c>
      <c r="B20" s="208"/>
      <c r="C20" s="292"/>
      <c r="D20" s="289"/>
      <c r="E20" s="289"/>
      <c r="F20" s="289"/>
      <c r="G20" s="289"/>
      <c r="H20" s="235">
        <f t="shared" si="0"/>
        <v>0</v>
      </c>
      <c r="I20" s="215">
        <f t="shared" ref="I20:I42" si="4">H20*0.5%</f>
        <v>0</v>
      </c>
      <c r="J20" s="236">
        <f t="shared" ref="J20:J42" si="5">H20-I20</f>
        <v>0</v>
      </c>
      <c r="K20" s="468"/>
      <c r="L20" s="468"/>
      <c r="M20" s="468"/>
      <c r="N20" s="468"/>
      <c r="O20" s="237">
        <f t="shared" si="1"/>
        <v>0</v>
      </c>
      <c r="P20" s="467">
        <f t="shared" si="2"/>
        <v>0</v>
      </c>
      <c r="Q20" s="238">
        <f t="shared" si="3"/>
        <v>0</v>
      </c>
      <c r="R20" s="545"/>
    </row>
    <row r="21" spans="1:18" ht="15" customHeight="1" x14ac:dyDescent="0.25">
      <c r="A21" s="216" t="s">
        <v>557</v>
      </c>
      <c r="B21" s="208"/>
      <c r="C21" s="292"/>
      <c r="D21" s="289"/>
      <c r="E21" s="289"/>
      <c r="F21" s="289"/>
      <c r="G21" s="289"/>
      <c r="H21" s="235">
        <f t="shared" ref="H21:H42" si="6">E21+G21</f>
        <v>0</v>
      </c>
      <c r="I21" s="203">
        <f t="shared" si="4"/>
        <v>0</v>
      </c>
      <c r="J21" s="225">
        <f t="shared" si="5"/>
        <v>0</v>
      </c>
      <c r="K21" s="468"/>
      <c r="L21" s="468"/>
      <c r="M21" s="468"/>
      <c r="N21" s="468"/>
      <c r="O21" s="226">
        <f t="shared" ref="O21:O42" si="7">N21+L21</f>
        <v>0</v>
      </c>
      <c r="P21" s="469">
        <f t="shared" ref="P21:P42" si="8">O21*0.5%</f>
        <v>0</v>
      </c>
      <c r="Q21" s="227">
        <f t="shared" ref="Q21:Q42" si="9">O21-P21</f>
        <v>0</v>
      </c>
      <c r="R21" s="546"/>
    </row>
    <row r="22" spans="1:18" ht="15" customHeight="1" x14ac:dyDescent="0.25">
      <c r="A22" s="242" t="s">
        <v>558</v>
      </c>
      <c r="B22" s="208"/>
      <c r="C22" s="292"/>
      <c r="D22" s="289"/>
      <c r="E22" s="289"/>
      <c r="F22" s="289"/>
      <c r="G22" s="289"/>
      <c r="H22" s="235">
        <f t="shared" si="6"/>
        <v>0</v>
      </c>
      <c r="I22" s="215">
        <f t="shared" si="4"/>
        <v>0</v>
      </c>
      <c r="J22" s="236">
        <f t="shared" si="5"/>
        <v>0</v>
      </c>
      <c r="K22" s="468"/>
      <c r="L22" s="468"/>
      <c r="M22" s="468"/>
      <c r="N22" s="468"/>
      <c r="O22" s="237">
        <f t="shared" si="7"/>
        <v>0</v>
      </c>
      <c r="P22" s="467">
        <f t="shared" si="8"/>
        <v>0</v>
      </c>
      <c r="Q22" s="238">
        <f t="shared" si="9"/>
        <v>0</v>
      </c>
      <c r="R22" s="545"/>
    </row>
    <row r="23" spans="1:18" ht="15" customHeight="1" x14ac:dyDescent="0.25">
      <c r="A23" s="216" t="s">
        <v>559</v>
      </c>
      <c r="B23" s="208"/>
      <c r="C23" s="292"/>
      <c r="D23" s="289"/>
      <c r="E23" s="289"/>
      <c r="F23" s="289"/>
      <c r="G23" s="289"/>
      <c r="H23" s="235">
        <f t="shared" si="6"/>
        <v>0</v>
      </c>
      <c r="I23" s="203">
        <f t="shared" si="4"/>
        <v>0</v>
      </c>
      <c r="J23" s="225">
        <f t="shared" si="5"/>
        <v>0</v>
      </c>
      <c r="K23" s="468"/>
      <c r="L23" s="468"/>
      <c r="M23" s="468"/>
      <c r="N23" s="468"/>
      <c r="O23" s="226">
        <f t="shared" si="7"/>
        <v>0</v>
      </c>
      <c r="P23" s="469">
        <f t="shared" si="8"/>
        <v>0</v>
      </c>
      <c r="Q23" s="227">
        <f t="shared" si="9"/>
        <v>0</v>
      </c>
      <c r="R23" s="546"/>
    </row>
    <row r="24" spans="1:18" ht="15" customHeight="1" x14ac:dyDescent="0.25">
      <c r="A24" s="242" t="s">
        <v>603</v>
      </c>
      <c r="B24" s="208"/>
      <c r="C24" s="292"/>
      <c r="D24" s="289"/>
      <c r="E24" s="289"/>
      <c r="F24" s="289"/>
      <c r="G24" s="289"/>
      <c r="H24" s="235">
        <f t="shared" si="6"/>
        <v>0</v>
      </c>
      <c r="I24" s="215">
        <f t="shared" si="4"/>
        <v>0</v>
      </c>
      <c r="J24" s="236">
        <f t="shared" si="5"/>
        <v>0</v>
      </c>
      <c r="K24" s="468"/>
      <c r="L24" s="468"/>
      <c r="M24" s="468"/>
      <c r="N24" s="468"/>
      <c r="O24" s="237">
        <f t="shared" si="7"/>
        <v>0</v>
      </c>
      <c r="P24" s="467">
        <f t="shared" si="8"/>
        <v>0</v>
      </c>
      <c r="Q24" s="238">
        <f t="shared" si="9"/>
        <v>0</v>
      </c>
      <c r="R24" s="545"/>
    </row>
    <row r="25" spans="1:18" ht="15" customHeight="1" x14ac:dyDescent="0.25">
      <c r="A25" s="216" t="s">
        <v>604</v>
      </c>
      <c r="B25" s="208"/>
      <c r="C25" s="292"/>
      <c r="D25" s="289"/>
      <c r="E25" s="289"/>
      <c r="F25" s="289"/>
      <c r="G25" s="289"/>
      <c r="H25" s="235">
        <f t="shared" si="6"/>
        <v>0</v>
      </c>
      <c r="I25" s="203">
        <f t="shared" si="4"/>
        <v>0</v>
      </c>
      <c r="J25" s="225">
        <f t="shared" si="5"/>
        <v>0</v>
      </c>
      <c r="K25" s="468"/>
      <c r="L25" s="468"/>
      <c r="M25" s="468"/>
      <c r="N25" s="468"/>
      <c r="O25" s="226">
        <f t="shared" si="7"/>
        <v>0</v>
      </c>
      <c r="P25" s="469">
        <f t="shared" si="8"/>
        <v>0</v>
      </c>
      <c r="Q25" s="227">
        <f t="shared" si="9"/>
        <v>0</v>
      </c>
      <c r="R25" s="546"/>
    </row>
    <row r="26" spans="1:18" ht="15" customHeight="1" x14ac:dyDescent="0.25">
      <c r="A26" s="242" t="s">
        <v>605</v>
      </c>
      <c r="B26" s="208"/>
      <c r="C26" s="292"/>
      <c r="D26" s="289"/>
      <c r="E26" s="289"/>
      <c r="F26" s="289"/>
      <c r="G26" s="289"/>
      <c r="H26" s="235">
        <f t="shared" si="6"/>
        <v>0</v>
      </c>
      <c r="I26" s="215">
        <f t="shared" si="4"/>
        <v>0</v>
      </c>
      <c r="J26" s="236">
        <f t="shared" si="5"/>
        <v>0</v>
      </c>
      <c r="K26" s="468"/>
      <c r="L26" s="468"/>
      <c r="M26" s="468"/>
      <c r="N26" s="468"/>
      <c r="O26" s="237">
        <f t="shared" si="7"/>
        <v>0</v>
      </c>
      <c r="P26" s="467">
        <f t="shared" si="8"/>
        <v>0</v>
      </c>
      <c r="Q26" s="238">
        <f t="shared" si="9"/>
        <v>0</v>
      </c>
      <c r="R26" s="545"/>
    </row>
    <row r="27" spans="1:18" ht="15" customHeight="1" x14ac:dyDescent="0.25">
      <c r="A27" s="216" t="s">
        <v>606</v>
      </c>
      <c r="B27" s="208"/>
      <c r="C27" s="292"/>
      <c r="D27" s="289"/>
      <c r="E27" s="289"/>
      <c r="F27" s="289"/>
      <c r="G27" s="289"/>
      <c r="H27" s="235">
        <f t="shared" si="6"/>
        <v>0</v>
      </c>
      <c r="I27" s="203">
        <f t="shared" si="4"/>
        <v>0</v>
      </c>
      <c r="J27" s="225">
        <f t="shared" si="5"/>
        <v>0</v>
      </c>
      <c r="K27" s="468"/>
      <c r="L27" s="468"/>
      <c r="M27" s="468"/>
      <c r="N27" s="468"/>
      <c r="O27" s="226">
        <f t="shared" si="7"/>
        <v>0</v>
      </c>
      <c r="P27" s="469">
        <f t="shared" si="8"/>
        <v>0</v>
      </c>
      <c r="Q27" s="227">
        <f t="shared" si="9"/>
        <v>0</v>
      </c>
      <c r="R27" s="546"/>
    </row>
    <row r="28" spans="1:18" ht="15" customHeight="1" x14ac:dyDescent="0.25">
      <c r="A28" s="242" t="s">
        <v>607</v>
      </c>
      <c r="B28" s="208"/>
      <c r="C28" s="292"/>
      <c r="D28" s="289"/>
      <c r="E28" s="289"/>
      <c r="F28" s="289"/>
      <c r="G28" s="289"/>
      <c r="H28" s="235">
        <f t="shared" si="6"/>
        <v>0</v>
      </c>
      <c r="I28" s="215">
        <f t="shared" si="4"/>
        <v>0</v>
      </c>
      <c r="J28" s="236">
        <f t="shared" si="5"/>
        <v>0</v>
      </c>
      <c r="K28" s="468"/>
      <c r="L28" s="468"/>
      <c r="M28" s="468"/>
      <c r="N28" s="468"/>
      <c r="O28" s="237">
        <f t="shared" si="7"/>
        <v>0</v>
      </c>
      <c r="P28" s="467">
        <f t="shared" si="8"/>
        <v>0</v>
      </c>
      <c r="Q28" s="238">
        <f t="shared" si="9"/>
        <v>0</v>
      </c>
      <c r="R28" s="545"/>
    </row>
    <row r="29" spans="1:18" ht="15" customHeight="1" x14ac:dyDescent="0.25">
      <c r="A29" s="216" t="s">
        <v>608</v>
      </c>
      <c r="B29" s="208"/>
      <c r="C29" s="292"/>
      <c r="D29" s="289"/>
      <c r="E29" s="289"/>
      <c r="F29" s="289"/>
      <c r="G29" s="289"/>
      <c r="H29" s="235">
        <f t="shared" si="6"/>
        <v>0</v>
      </c>
      <c r="I29" s="203">
        <f t="shared" si="4"/>
        <v>0</v>
      </c>
      <c r="J29" s="225">
        <f t="shared" si="5"/>
        <v>0</v>
      </c>
      <c r="K29" s="468"/>
      <c r="L29" s="468"/>
      <c r="M29" s="468"/>
      <c r="N29" s="468"/>
      <c r="O29" s="226">
        <f t="shared" si="7"/>
        <v>0</v>
      </c>
      <c r="P29" s="469">
        <f t="shared" si="8"/>
        <v>0</v>
      </c>
      <c r="Q29" s="227">
        <f t="shared" si="9"/>
        <v>0</v>
      </c>
      <c r="R29" s="546"/>
    </row>
    <row r="30" spans="1:18" ht="15" customHeight="1" x14ac:dyDescent="0.25">
      <c r="A30" s="242" t="s">
        <v>609</v>
      </c>
      <c r="B30" s="208"/>
      <c r="C30" s="292"/>
      <c r="D30" s="289"/>
      <c r="E30" s="289"/>
      <c r="F30" s="289"/>
      <c r="G30" s="289"/>
      <c r="H30" s="235">
        <f t="shared" si="6"/>
        <v>0</v>
      </c>
      <c r="I30" s="215">
        <f t="shared" si="4"/>
        <v>0</v>
      </c>
      <c r="J30" s="236">
        <f t="shared" si="5"/>
        <v>0</v>
      </c>
      <c r="K30" s="468"/>
      <c r="L30" s="468"/>
      <c r="M30" s="468"/>
      <c r="N30" s="468"/>
      <c r="O30" s="237">
        <f t="shared" si="7"/>
        <v>0</v>
      </c>
      <c r="P30" s="467">
        <f t="shared" si="8"/>
        <v>0</v>
      </c>
      <c r="Q30" s="238">
        <f t="shared" si="9"/>
        <v>0</v>
      </c>
      <c r="R30" s="545"/>
    </row>
    <row r="31" spans="1:18" ht="15" customHeight="1" x14ac:dyDescent="0.25">
      <c r="A31" s="216" t="s">
        <v>610</v>
      </c>
      <c r="B31" s="208"/>
      <c r="C31" s="292"/>
      <c r="D31" s="289"/>
      <c r="E31" s="289"/>
      <c r="F31" s="289"/>
      <c r="G31" s="289"/>
      <c r="H31" s="235">
        <f t="shared" si="6"/>
        <v>0</v>
      </c>
      <c r="I31" s="203">
        <f t="shared" si="4"/>
        <v>0</v>
      </c>
      <c r="J31" s="225">
        <f t="shared" si="5"/>
        <v>0</v>
      </c>
      <c r="K31" s="468"/>
      <c r="L31" s="468"/>
      <c r="M31" s="468"/>
      <c r="N31" s="468"/>
      <c r="O31" s="226">
        <f t="shared" si="7"/>
        <v>0</v>
      </c>
      <c r="P31" s="469">
        <f t="shared" si="8"/>
        <v>0</v>
      </c>
      <c r="Q31" s="227">
        <f t="shared" si="9"/>
        <v>0</v>
      </c>
      <c r="R31" s="546"/>
    </row>
    <row r="32" spans="1:18" ht="15" customHeight="1" x14ac:dyDescent="0.25">
      <c r="A32" s="242" t="s">
        <v>611</v>
      </c>
      <c r="B32" s="208"/>
      <c r="C32" s="292"/>
      <c r="D32" s="289"/>
      <c r="E32" s="289"/>
      <c r="F32" s="289"/>
      <c r="G32" s="289"/>
      <c r="H32" s="235">
        <f t="shared" si="6"/>
        <v>0</v>
      </c>
      <c r="I32" s="215">
        <f t="shared" si="4"/>
        <v>0</v>
      </c>
      <c r="J32" s="236">
        <f t="shared" si="5"/>
        <v>0</v>
      </c>
      <c r="K32" s="468"/>
      <c r="L32" s="468"/>
      <c r="M32" s="468"/>
      <c r="N32" s="468"/>
      <c r="O32" s="237">
        <f t="shared" si="7"/>
        <v>0</v>
      </c>
      <c r="P32" s="467">
        <f t="shared" si="8"/>
        <v>0</v>
      </c>
      <c r="Q32" s="238">
        <f t="shared" si="9"/>
        <v>0</v>
      </c>
      <c r="R32" s="545"/>
    </row>
    <row r="33" spans="1:18" ht="15" customHeight="1" x14ac:dyDescent="0.25">
      <c r="A33" s="216" t="s">
        <v>612</v>
      </c>
      <c r="B33" s="208"/>
      <c r="C33" s="292"/>
      <c r="D33" s="289"/>
      <c r="E33" s="289"/>
      <c r="F33" s="289"/>
      <c r="G33" s="289"/>
      <c r="H33" s="235">
        <f t="shared" si="6"/>
        <v>0</v>
      </c>
      <c r="I33" s="203">
        <f t="shared" si="4"/>
        <v>0</v>
      </c>
      <c r="J33" s="225">
        <f t="shared" si="5"/>
        <v>0</v>
      </c>
      <c r="K33" s="468"/>
      <c r="L33" s="468"/>
      <c r="M33" s="468"/>
      <c r="N33" s="468"/>
      <c r="O33" s="226">
        <f t="shared" si="7"/>
        <v>0</v>
      </c>
      <c r="P33" s="469">
        <f t="shared" si="8"/>
        <v>0</v>
      </c>
      <c r="Q33" s="227">
        <f t="shared" si="9"/>
        <v>0</v>
      </c>
      <c r="R33" s="546"/>
    </row>
    <row r="34" spans="1:18" ht="15" customHeight="1" x14ac:dyDescent="0.25">
      <c r="A34" s="242" t="s">
        <v>613</v>
      </c>
      <c r="B34" s="208"/>
      <c r="C34" s="292"/>
      <c r="D34" s="289"/>
      <c r="E34" s="289"/>
      <c r="F34" s="289"/>
      <c r="G34" s="289"/>
      <c r="H34" s="235">
        <f t="shared" si="6"/>
        <v>0</v>
      </c>
      <c r="I34" s="215">
        <f t="shared" si="4"/>
        <v>0</v>
      </c>
      <c r="J34" s="236">
        <f t="shared" si="5"/>
        <v>0</v>
      </c>
      <c r="K34" s="468"/>
      <c r="L34" s="468"/>
      <c r="M34" s="468"/>
      <c r="N34" s="468"/>
      <c r="O34" s="237">
        <f t="shared" si="7"/>
        <v>0</v>
      </c>
      <c r="P34" s="467">
        <f t="shared" si="8"/>
        <v>0</v>
      </c>
      <c r="Q34" s="238">
        <f t="shared" si="9"/>
        <v>0</v>
      </c>
      <c r="R34" s="545"/>
    </row>
    <row r="35" spans="1:18" ht="15" customHeight="1" x14ac:dyDescent="0.25">
      <c r="A35" s="216" t="s">
        <v>614</v>
      </c>
      <c r="B35" s="208"/>
      <c r="C35" s="292"/>
      <c r="D35" s="289"/>
      <c r="E35" s="289"/>
      <c r="F35" s="289"/>
      <c r="G35" s="289"/>
      <c r="H35" s="235">
        <f t="shared" si="6"/>
        <v>0</v>
      </c>
      <c r="I35" s="203">
        <f t="shared" si="4"/>
        <v>0</v>
      </c>
      <c r="J35" s="225">
        <f t="shared" si="5"/>
        <v>0</v>
      </c>
      <c r="K35" s="468"/>
      <c r="L35" s="468"/>
      <c r="M35" s="468"/>
      <c r="N35" s="468"/>
      <c r="O35" s="226">
        <f t="shared" si="7"/>
        <v>0</v>
      </c>
      <c r="P35" s="469">
        <f t="shared" si="8"/>
        <v>0</v>
      </c>
      <c r="Q35" s="227">
        <f t="shared" si="9"/>
        <v>0</v>
      </c>
      <c r="R35" s="546"/>
    </row>
    <row r="36" spans="1:18" ht="15" customHeight="1" x14ac:dyDescent="0.25">
      <c r="A36" s="242" t="s">
        <v>615</v>
      </c>
      <c r="B36" s="208"/>
      <c r="C36" s="292"/>
      <c r="D36" s="289"/>
      <c r="E36" s="289"/>
      <c r="F36" s="289"/>
      <c r="G36" s="289"/>
      <c r="H36" s="235">
        <f t="shared" si="6"/>
        <v>0</v>
      </c>
      <c r="I36" s="215">
        <f t="shared" si="4"/>
        <v>0</v>
      </c>
      <c r="J36" s="236">
        <f t="shared" si="5"/>
        <v>0</v>
      </c>
      <c r="K36" s="468"/>
      <c r="L36" s="468"/>
      <c r="M36" s="468"/>
      <c r="N36" s="468"/>
      <c r="O36" s="237">
        <f t="shared" si="7"/>
        <v>0</v>
      </c>
      <c r="P36" s="467">
        <f t="shared" si="8"/>
        <v>0</v>
      </c>
      <c r="Q36" s="238">
        <f t="shared" si="9"/>
        <v>0</v>
      </c>
      <c r="R36" s="545"/>
    </row>
    <row r="37" spans="1:18" ht="15" customHeight="1" x14ac:dyDescent="0.25">
      <c r="A37" s="216" t="s">
        <v>616</v>
      </c>
      <c r="B37" s="208"/>
      <c r="C37" s="292"/>
      <c r="D37" s="289"/>
      <c r="E37" s="289"/>
      <c r="F37" s="289"/>
      <c r="G37" s="289"/>
      <c r="H37" s="235">
        <f t="shared" si="6"/>
        <v>0</v>
      </c>
      <c r="I37" s="203">
        <f t="shared" si="4"/>
        <v>0</v>
      </c>
      <c r="J37" s="225">
        <f t="shared" si="5"/>
        <v>0</v>
      </c>
      <c r="K37" s="468"/>
      <c r="L37" s="468"/>
      <c r="M37" s="468"/>
      <c r="N37" s="468"/>
      <c r="O37" s="226">
        <f t="shared" si="7"/>
        <v>0</v>
      </c>
      <c r="P37" s="469">
        <f t="shared" si="8"/>
        <v>0</v>
      </c>
      <c r="Q37" s="227">
        <f t="shared" si="9"/>
        <v>0</v>
      </c>
      <c r="R37" s="546"/>
    </row>
    <row r="38" spans="1:18" ht="15" customHeight="1" x14ac:dyDescent="0.25">
      <c r="A38" s="242" t="s">
        <v>617</v>
      </c>
      <c r="B38" s="208"/>
      <c r="C38" s="292"/>
      <c r="D38" s="289"/>
      <c r="E38" s="289"/>
      <c r="F38" s="289"/>
      <c r="G38" s="289"/>
      <c r="H38" s="235">
        <f t="shared" si="6"/>
        <v>0</v>
      </c>
      <c r="I38" s="215">
        <f t="shared" si="4"/>
        <v>0</v>
      </c>
      <c r="J38" s="236">
        <f t="shared" si="5"/>
        <v>0</v>
      </c>
      <c r="K38" s="468"/>
      <c r="L38" s="468"/>
      <c r="M38" s="468"/>
      <c r="N38" s="468"/>
      <c r="O38" s="237">
        <f t="shared" si="7"/>
        <v>0</v>
      </c>
      <c r="P38" s="467">
        <f t="shared" si="8"/>
        <v>0</v>
      </c>
      <c r="Q38" s="238">
        <f t="shared" si="9"/>
        <v>0</v>
      </c>
      <c r="R38" s="545"/>
    </row>
    <row r="39" spans="1:18" ht="15" customHeight="1" x14ac:dyDescent="0.25">
      <c r="A39" s="216" t="s">
        <v>618</v>
      </c>
      <c r="B39" s="208"/>
      <c r="C39" s="292"/>
      <c r="D39" s="289"/>
      <c r="E39" s="289"/>
      <c r="F39" s="289"/>
      <c r="G39" s="289"/>
      <c r="H39" s="235">
        <f t="shared" si="6"/>
        <v>0</v>
      </c>
      <c r="I39" s="203">
        <f t="shared" si="4"/>
        <v>0</v>
      </c>
      <c r="J39" s="225">
        <f t="shared" si="5"/>
        <v>0</v>
      </c>
      <c r="K39" s="468"/>
      <c r="L39" s="468"/>
      <c r="M39" s="468"/>
      <c r="N39" s="468"/>
      <c r="O39" s="226">
        <f t="shared" si="7"/>
        <v>0</v>
      </c>
      <c r="P39" s="469">
        <f t="shared" si="8"/>
        <v>0</v>
      </c>
      <c r="Q39" s="227">
        <f t="shared" si="9"/>
        <v>0</v>
      </c>
      <c r="R39" s="546"/>
    </row>
    <row r="40" spans="1:18" ht="15" customHeight="1" x14ac:dyDescent="0.25">
      <c r="A40" s="242" t="s">
        <v>619</v>
      </c>
      <c r="B40" s="208"/>
      <c r="C40" s="292"/>
      <c r="D40" s="289"/>
      <c r="E40" s="289"/>
      <c r="F40" s="289"/>
      <c r="G40" s="289"/>
      <c r="H40" s="235">
        <f t="shared" si="6"/>
        <v>0</v>
      </c>
      <c r="I40" s="215">
        <f t="shared" si="4"/>
        <v>0</v>
      </c>
      <c r="J40" s="236">
        <f t="shared" si="5"/>
        <v>0</v>
      </c>
      <c r="K40" s="468"/>
      <c r="L40" s="468"/>
      <c r="M40" s="468"/>
      <c r="N40" s="468"/>
      <c r="O40" s="237">
        <f t="shared" si="7"/>
        <v>0</v>
      </c>
      <c r="P40" s="467">
        <f t="shared" si="8"/>
        <v>0</v>
      </c>
      <c r="Q40" s="238">
        <f t="shared" si="9"/>
        <v>0</v>
      </c>
      <c r="R40" s="545"/>
    </row>
    <row r="41" spans="1:18" ht="15" customHeight="1" x14ac:dyDescent="0.25">
      <c r="A41" s="216" t="s">
        <v>620</v>
      </c>
      <c r="B41" s="208"/>
      <c r="C41" s="292"/>
      <c r="D41" s="289"/>
      <c r="E41" s="289"/>
      <c r="F41" s="289"/>
      <c r="G41" s="289"/>
      <c r="H41" s="235">
        <f t="shared" si="6"/>
        <v>0</v>
      </c>
      <c r="I41" s="203">
        <f t="shared" si="4"/>
        <v>0</v>
      </c>
      <c r="J41" s="225">
        <f t="shared" si="5"/>
        <v>0</v>
      </c>
      <c r="K41" s="468"/>
      <c r="L41" s="468"/>
      <c r="M41" s="468"/>
      <c r="N41" s="468"/>
      <c r="O41" s="226">
        <f t="shared" si="7"/>
        <v>0</v>
      </c>
      <c r="P41" s="469">
        <f t="shared" si="8"/>
        <v>0</v>
      </c>
      <c r="Q41" s="227">
        <f t="shared" si="9"/>
        <v>0</v>
      </c>
      <c r="R41" s="546"/>
    </row>
    <row r="42" spans="1:18" ht="15" customHeight="1" x14ac:dyDescent="0.25">
      <c r="A42" s="242" t="s">
        <v>621</v>
      </c>
      <c r="B42" s="208"/>
      <c r="C42" s="292"/>
      <c r="D42" s="289"/>
      <c r="E42" s="289"/>
      <c r="F42" s="289"/>
      <c r="G42" s="289"/>
      <c r="H42" s="235">
        <f t="shared" si="6"/>
        <v>0</v>
      </c>
      <c r="I42" s="215">
        <f t="shared" si="4"/>
        <v>0</v>
      </c>
      <c r="J42" s="236">
        <f t="shared" si="5"/>
        <v>0</v>
      </c>
      <c r="K42" s="468"/>
      <c r="L42" s="468"/>
      <c r="M42" s="468"/>
      <c r="N42" s="468"/>
      <c r="O42" s="237">
        <f t="shared" si="7"/>
        <v>0</v>
      </c>
      <c r="P42" s="467">
        <f t="shared" si="8"/>
        <v>0</v>
      </c>
      <c r="Q42" s="238">
        <f t="shared" si="9"/>
        <v>0</v>
      </c>
      <c r="R42" s="545"/>
    </row>
    <row r="43" spans="1:18" ht="15" customHeight="1" x14ac:dyDescent="0.25">
      <c r="A43" s="216" t="s">
        <v>232</v>
      </c>
      <c r="B43" s="208"/>
      <c r="C43" s="292"/>
      <c r="D43" s="289"/>
      <c r="E43" s="289"/>
      <c r="F43" s="289"/>
      <c r="G43" s="289"/>
      <c r="H43" s="224">
        <f t="shared" ref="H43:H47" si="10">G43+E43</f>
        <v>0</v>
      </c>
      <c r="I43" s="203">
        <f t="shared" ref="I43:I47" si="11">H43*0.5%</f>
        <v>0</v>
      </c>
      <c r="J43" s="225">
        <f t="shared" ref="J43:J47" si="12">H43-I43</f>
        <v>0</v>
      </c>
      <c r="K43" s="468"/>
      <c r="L43" s="468"/>
      <c r="M43" s="468"/>
      <c r="N43" s="468"/>
      <c r="O43" s="226">
        <f t="shared" si="1"/>
        <v>0</v>
      </c>
      <c r="P43" s="469">
        <f t="shared" si="2"/>
        <v>0</v>
      </c>
      <c r="Q43" s="227">
        <f t="shared" si="3"/>
        <v>0</v>
      </c>
      <c r="R43" s="546"/>
    </row>
    <row r="44" spans="1:18" ht="15" customHeight="1" x14ac:dyDescent="0.25">
      <c r="A44" s="216" t="s">
        <v>232</v>
      </c>
      <c r="B44" s="208"/>
      <c r="C44" s="292"/>
      <c r="D44" s="289"/>
      <c r="E44" s="289"/>
      <c r="F44" s="289"/>
      <c r="G44" s="289"/>
      <c r="H44" s="224">
        <f t="shared" si="10"/>
        <v>0</v>
      </c>
      <c r="I44" s="203">
        <f t="shared" si="11"/>
        <v>0</v>
      </c>
      <c r="J44" s="225">
        <f t="shared" si="12"/>
        <v>0</v>
      </c>
      <c r="K44" s="468"/>
      <c r="L44" s="468"/>
      <c r="M44" s="468"/>
      <c r="N44" s="468"/>
      <c r="O44" s="226">
        <f t="shared" si="1"/>
        <v>0</v>
      </c>
      <c r="P44" s="469">
        <f t="shared" si="2"/>
        <v>0</v>
      </c>
      <c r="Q44" s="227">
        <f t="shared" si="3"/>
        <v>0</v>
      </c>
      <c r="R44" s="546"/>
    </row>
    <row r="45" spans="1:18" ht="15" customHeight="1" x14ac:dyDescent="0.25">
      <c r="A45" s="216" t="s">
        <v>232</v>
      </c>
      <c r="B45" s="208"/>
      <c r="C45" s="292"/>
      <c r="D45" s="289"/>
      <c r="E45" s="289"/>
      <c r="F45" s="289"/>
      <c r="G45" s="289"/>
      <c r="H45" s="224">
        <f t="shared" si="10"/>
        <v>0</v>
      </c>
      <c r="I45" s="203">
        <f t="shared" si="11"/>
        <v>0</v>
      </c>
      <c r="J45" s="225">
        <f t="shared" si="12"/>
        <v>0</v>
      </c>
      <c r="K45" s="468"/>
      <c r="L45" s="468"/>
      <c r="M45" s="468"/>
      <c r="N45" s="468"/>
      <c r="O45" s="226">
        <f t="shared" si="1"/>
        <v>0</v>
      </c>
      <c r="P45" s="469">
        <f t="shared" si="2"/>
        <v>0</v>
      </c>
      <c r="Q45" s="227">
        <f t="shared" si="3"/>
        <v>0</v>
      </c>
      <c r="R45" s="546"/>
    </row>
    <row r="46" spans="1:18" ht="15" customHeight="1" x14ac:dyDescent="0.25">
      <c r="A46" s="216" t="s">
        <v>232</v>
      </c>
      <c r="B46" s="208"/>
      <c r="C46" s="292"/>
      <c r="D46" s="289"/>
      <c r="E46" s="289"/>
      <c r="F46" s="289"/>
      <c r="G46" s="289"/>
      <c r="H46" s="224">
        <f t="shared" si="10"/>
        <v>0</v>
      </c>
      <c r="I46" s="203">
        <f t="shared" si="11"/>
        <v>0</v>
      </c>
      <c r="J46" s="225">
        <f t="shared" si="12"/>
        <v>0</v>
      </c>
      <c r="K46" s="468"/>
      <c r="L46" s="468"/>
      <c r="M46" s="468"/>
      <c r="N46" s="468"/>
      <c r="O46" s="226">
        <f t="shared" si="1"/>
        <v>0</v>
      </c>
      <c r="P46" s="469">
        <f t="shared" si="2"/>
        <v>0</v>
      </c>
      <c r="Q46" s="227">
        <f t="shared" si="3"/>
        <v>0</v>
      </c>
      <c r="R46" s="546"/>
    </row>
    <row r="47" spans="1:18" ht="15.75" customHeight="1" thickBot="1" x14ac:dyDescent="0.3">
      <c r="A47" s="356" t="s">
        <v>232</v>
      </c>
      <c r="B47" s="355"/>
      <c r="C47" s="293"/>
      <c r="D47" s="289"/>
      <c r="E47" s="262"/>
      <c r="F47" s="262"/>
      <c r="G47" s="262"/>
      <c r="H47" s="263">
        <f t="shared" si="10"/>
        <v>0</v>
      </c>
      <c r="I47" s="262">
        <f t="shared" si="11"/>
        <v>0</v>
      </c>
      <c r="J47" s="264">
        <f t="shared" si="12"/>
        <v>0</v>
      </c>
      <c r="K47" s="470"/>
      <c r="L47" s="471"/>
      <c r="M47" s="471"/>
      <c r="N47" s="471"/>
      <c r="O47" s="265">
        <f t="shared" si="1"/>
        <v>0</v>
      </c>
      <c r="P47" s="471">
        <f t="shared" si="2"/>
        <v>0</v>
      </c>
      <c r="Q47" s="266">
        <f t="shared" si="3"/>
        <v>0</v>
      </c>
      <c r="R47" s="547"/>
    </row>
    <row r="48" spans="1:18" s="548" customFormat="1" ht="15.75" customHeight="1" thickBot="1" x14ac:dyDescent="0.3">
      <c r="C48" s="473" t="s">
        <v>56</v>
      </c>
      <c r="D48" s="474">
        <f>MAXA(D18:D47)</f>
        <v>0</v>
      </c>
      <c r="E48" s="474">
        <f t="shared" ref="E48:Q48" si="13">SUM(E18:E47)</f>
        <v>0</v>
      </c>
      <c r="F48" s="474">
        <f>MAXA(F18:F47)</f>
        <v>0</v>
      </c>
      <c r="G48" s="474">
        <f>SUM(G18:G47)</f>
        <v>0</v>
      </c>
      <c r="H48" s="474">
        <f>SUM(H18:H47)</f>
        <v>0</v>
      </c>
      <c r="I48" s="474">
        <f>SUM(I18:I47)</f>
        <v>0</v>
      </c>
      <c r="J48" s="474">
        <f>SUM(J18:J47)</f>
        <v>0</v>
      </c>
      <c r="K48" s="474">
        <f>MAXA(K18:K47)</f>
        <v>0</v>
      </c>
      <c r="L48" s="474">
        <f t="shared" si="13"/>
        <v>0</v>
      </c>
      <c r="M48" s="474">
        <f>MAXA(M18:M47)</f>
        <v>0</v>
      </c>
      <c r="N48" s="474">
        <f t="shared" si="13"/>
        <v>0</v>
      </c>
      <c r="O48" s="474">
        <f t="shared" si="13"/>
        <v>0</v>
      </c>
      <c r="P48" s="474">
        <f t="shared" si="13"/>
        <v>0</v>
      </c>
      <c r="Q48" s="475">
        <f t="shared" si="13"/>
        <v>0</v>
      </c>
      <c r="R48" s="549"/>
    </row>
    <row r="50" spans="1:20" ht="15.75" thickBot="1" x14ac:dyDescent="0.3"/>
    <row r="51" spans="1:20" ht="15.75" customHeight="1" x14ac:dyDescent="0.3">
      <c r="A51" s="1418" t="s">
        <v>428</v>
      </c>
      <c r="B51" s="1419"/>
      <c r="C51" s="1419"/>
      <c r="D51" s="1419"/>
      <c r="E51" s="1419"/>
      <c r="F51" s="1419"/>
      <c r="G51" s="1419"/>
      <c r="H51" s="1419"/>
      <c r="I51" s="1419"/>
      <c r="J51" s="1419"/>
      <c r="K51" s="1419"/>
      <c r="L51" s="1419"/>
      <c r="M51" s="1419"/>
      <c r="N51" s="1419"/>
      <c r="O51" s="1419"/>
      <c r="P51" s="1419"/>
      <c r="Q51" s="1419"/>
      <c r="R51" s="1419"/>
      <c r="S51" s="1419"/>
      <c r="T51" s="1420"/>
    </row>
    <row r="52" spans="1:20" ht="71.25" customHeight="1" x14ac:dyDescent="0.25">
      <c r="A52" s="1410" t="s">
        <v>409</v>
      </c>
      <c r="B52" s="1412" t="s">
        <v>429</v>
      </c>
      <c r="C52" s="366" t="s">
        <v>430</v>
      </c>
      <c r="D52" s="367" t="s">
        <v>431</v>
      </c>
      <c r="E52" s="366" t="s">
        <v>432</v>
      </c>
      <c r="F52" s="368" t="s">
        <v>433</v>
      </c>
      <c r="G52" s="368" t="s">
        <v>434</v>
      </c>
      <c r="H52" s="367" t="s">
        <v>435</v>
      </c>
      <c r="I52" s="367" t="s">
        <v>433</v>
      </c>
      <c r="J52" s="1414" t="s">
        <v>436</v>
      </c>
      <c r="K52" s="369" t="s">
        <v>434</v>
      </c>
      <c r="L52" s="367" t="s">
        <v>437</v>
      </c>
      <c r="M52" s="369" t="s">
        <v>438</v>
      </c>
      <c r="N52" s="367" t="s">
        <v>439</v>
      </c>
      <c r="O52" s="369" t="s">
        <v>440</v>
      </c>
      <c r="P52" s="369" t="s">
        <v>441</v>
      </c>
      <c r="Q52" s="369" t="s">
        <v>442</v>
      </c>
      <c r="R52" s="366" t="s">
        <v>443</v>
      </c>
      <c r="S52" s="369" t="s">
        <v>444</v>
      </c>
      <c r="T52" s="370" t="s">
        <v>445</v>
      </c>
    </row>
    <row r="53" spans="1:20" ht="15.75" thickBot="1" x14ac:dyDescent="0.3">
      <c r="A53" s="1411"/>
      <c r="B53" s="1413"/>
      <c r="C53" s="640" t="s">
        <v>446</v>
      </c>
      <c r="D53" s="641" t="s">
        <v>374</v>
      </c>
      <c r="E53" s="640" t="s">
        <v>447</v>
      </c>
      <c r="F53" s="640" t="s">
        <v>448</v>
      </c>
      <c r="G53" s="640" t="s">
        <v>374</v>
      </c>
      <c r="H53" s="642" t="s">
        <v>447</v>
      </c>
      <c r="I53" s="640" t="s">
        <v>448</v>
      </c>
      <c r="J53" s="1415"/>
      <c r="K53" s="640" t="s">
        <v>374</v>
      </c>
      <c r="L53" s="640" t="s">
        <v>374</v>
      </c>
      <c r="M53" s="640" t="s">
        <v>374</v>
      </c>
      <c r="N53" s="168" t="s">
        <v>376</v>
      </c>
      <c r="O53" s="168" t="s">
        <v>376</v>
      </c>
      <c r="P53" s="168" t="s">
        <v>374</v>
      </c>
      <c r="Q53" s="371" t="s">
        <v>376</v>
      </c>
      <c r="R53" s="371" t="s">
        <v>427</v>
      </c>
      <c r="S53" s="168" t="s">
        <v>374</v>
      </c>
      <c r="T53" s="283" t="s">
        <v>427</v>
      </c>
    </row>
    <row r="54" spans="1:20" x14ac:dyDescent="0.25">
      <c r="A54" s="133" t="s">
        <v>232</v>
      </c>
      <c r="B54" s="426" t="str">
        <f>VLOOKUP(A54,'urbano_PIANO_INV-INFR'!D$52:E$68,2,FALSE)</f>
        <v>SPECIFICARE______</v>
      </c>
      <c r="C54" s="427"/>
      <c r="D54" s="428"/>
      <c r="E54" s="133"/>
      <c r="F54" s="204"/>
      <c r="G54" s="203"/>
      <c r="H54" s="643"/>
      <c r="I54" s="644"/>
      <c r="J54" s="205"/>
      <c r="K54" s="202"/>
      <c r="L54" s="203"/>
      <c r="M54" s="224">
        <f>K54+L54</f>
        <v>0</v>
      </c>
      <c r="N54" s="248"/>
      <c r="O54" s="248"/>
      <c r="P54" s="207"/>
      <c r="Q54" s="208"/>
      <c r="R54" s="208"/>
      <c r="S54" s="215"/>
      <c r="T54" s="511"/>
    </row>
    <row r="55" spans="1:20" x14ac:dyDescent="0.25">
      <c r="A55" s="645" t="s">
        <v>232</v>
      </c>
      <c r="B55" s="426" t="str">
        <f>VLOOKUP(A55,'urbano_PIANO_INV-INFR'!D$52:E$68,2,FALSE)</f>
        <v>SPECIFICARE______</v>
      </c>
      <c r="C55" s="429"/>
      <c r="D55" s="430"/>
      <c r="E55" s="429"/>
      <c r="F55" s="209"/>
      <c r="G55" s="428"/>
      <c r="H55" s="646"/>
      <c r="I55" s="204"/>
      <c r="J55" s="205"/>
      <c r="K55" s="202"/>
      <c r="L55" s="203"/>
      <c r="M55" s="224">
        <f t="shared" ref="M55:M93" si="14">K55+L55</f>
        <v>0</v>
      </c>
      <c r="N55" s="206"/>
      <c r="O55" s="206"/>
      <c r="P55" s="210"/>
      <c r="Q55" s="133"/>
      <c r="R55" s="133"/>
      <c r="S55" s="203"/>
      <c r="T55" s="511"/>
    </row>
    <row r="56" spans="1:20" x14ac:dyDescent="0.25">
      <c r="A56" s="133" t="s">
        <v>232</v>
      </c>
      <c r="B56" s="426" t="str">
        <f>VLOOKUP(A56,'urbano_PIANO_INV-INFR'!D$52:E$68,2,FALSE)</f>
        <v>SPECIFICARE______</v>
      </c>
      <c r="C56" s="429"/>
      <c r="D56" s="430"/>
      <c r="E56" s="429"/>
      <c r="F56" s="209"/>
      <c r="G56" s="428"/>
      <c r="H56" s="646"/>
      <c r="I56" s="204"/>
      <c r="J56" s="205"/>
      <c r="K56" s="202"/>
      <c r="L56" s="203"/>
      <c r="M56" s="224">
        <f t="shared" si="14"/>
        <v>0</v>
      </c>
      <c r="N56" s="206"/>
      <c r="O56" s="206"/>
      <c r="P56" s="210"/>
      <c r="Q56" s="133"/>
      <c r="R56" s="133"/>
      <c r="S56" s="203"/>
      <c r="T56" s="511"/>
    </row>
    <row r="57" spans="1:20" x14ac:dyDescent="0.25">
      <c r="A57" s="645" t="s">
        <v>232</v>
      </c>
      <c r="B57" s="426" t="str">
        <f>VLOOKUP(A57,'urbano_PIANO_INV-INFR'!D$52:E$68,2,FALSE)</f>
        <v>SPECIFICARE______</v>
      </c>
      <c r="C57" s="429"/>
      <c r="D57" s="430"/>
      <c r="E57" s="429"/>
      <c r="F57" s="209"/>
      <c r="G57" s="428"/>
      <c r="H57" s="646"/>
      <c r="I57" s="204"/>
      <c r="J57" s="205"/>
      <c r="K57" s="202"/>
      <c r="L57" s="203"/>
      <c r="M57" s="224">
        <f t="shared" si="14"/>
        <v>0</v>
      </c>
      <c r="N57" s="206"/>
      <c r="O57" s="206"/>
      <c r="P57" s="210"/>
      <c r="Q57" s="133"/>
      <c r="R57" s="133"/>
      <c r="S57" s="203"/>
      <c r="T57" s="511"/>
    </row>
    <row r="58" spans="1:20" x14ac:dyDescent="0.25">
      <c r="A58" s="133" t="s">
        <v>232</v>
      </c>
      <c r="B58" s="426" t="str">
        <f>VLOOKUP(A58,'urbano_PIANO_INV-INFR'!D$52:E$68,2,FALSE)</f>
        <v>SPECIFICARE______</v>
      </c>
      <c r="C58" s="429"/>
      <c r="D58" s="430"/>
      <c r="E58" s="429"/>
      <c r="F58" s="209"/>
      <c r="G58" s="428"/>
      <c r="H58" s="646"/>
      <c r="I58" s="204"/>
      <c r="J58" s="205"/>
      <c r="K58" s="202"/>
      <c r="L58" s="203"/>
      <c r="M58" s="224">
        <f t="shared" si="14"/>
        <v>0</v>
      </c>
      <c r="N58" s="206"/>
      <c r="O58" s="206"/>
      <c r="P58" s="210"/>
      <c r="Q58" s="133"/>
      <c r="R58" s="133"/>
      <c r="S58" s="203"/>
      <c r="T58" s="511"/>
    </row>
    <row r="59" spans="1:20" x14ac:dyDescent="0.25">
      <c r="A59" s="645" t="s">
        <v>232</v>
      </c>
      <c r="B59" s="426" t="str">
        <f>VLOOKUP(A59,'urbano_PIANO_INV-INFR'!D$52:E$68,2,FALSE)</f>
        <v>SPECIFICARE______</v>
      </c>
      <c r="C59" s="429"/>
      <c r="D59" s="430"/>
      <c r="E59" s="429"/>
      <c r="F59" s="209"/>
      <c r="G59" s="428"/>
      <c r="H59" s="646"/>
      <c r="I59" s="204"/>
      <c r="J59" s="205"/>
      <c r="K59" s="202"/>
      <c r="L59" s="203"/>
      <c r="M59" s="224">
        <f t="shared" si="14"/>
        <v>0</v>
      </c>
      <c r="N59" s="206"/>
      <c r="O59" s="206"/>
      <c r="P59" s="210"/>
      <c r="Q59" s="133"/>
      <c r="R59" s="133"/>
      <c r="S59" s="203"/>
      <c r="T59" s="511"/>
    </row>
    <row r="60" spans="1:20" x14ac:dyDescent="0.25">
      <c r="A60" s="133" t="s">
        <v>232</v>
      </c>
      <c r="B60" s="426" t="str">
        <f>VLOOKUP(A60,'urbano_PIANO_INV-INFR'!D$52:E$68,2,FALSE)</f>
        <v>SPECIFICARE______</v>
      </c>
      <c r="C60" s="429"/>
      <c r="D60" s="430"/>
      <c r="E60" s="429"/>
      <c r="F60" s="209"/>
      <c r="G60" s="428"/>
      <c r="H60" s="646"/>
      <c r="I60" s="204"/>
      <c r="J60" s="205"/>
      <c r="K60" s="202"/>
      <c r="L60" s="203"/>
      <c r="M60" s="224">
        <f t="shared" si="14"/>
        <v>0</v>
      </c>
      <c r="N60" s="206"/>
      <c r="O60" s="206"/>
      <c r="P60" s="210"/>
      <c r="Q60" s="133"/>
      <c r="R60" s="133"/>
      <c r="S60" s="203"/>
      <c r="T60" s="511"/>
    </row>
    <row r="61" spans="1:20" x14ac:dyDescent="0.25">
      <c r="A61" s="645" t="s">
        <v>232</v>
      </c>
      <c r="B61" s="426" t="str">
        <f>VLOOKUP(A61,'urbano_PIANO_INV-INFR'!D$52:E$68,2,FALSE)</f>
        <v>SPECIFICARE______</v>
      </c>
      <c r="C61" s="127"/>
      <c r="D61" s="428"/>
      <c r="E61" s="133"/>
      <c r="F61" s="204"/>
      <c r="G61" s="202"/>
      <c r="H61" s="133"/>
      <c r="I61" s="204"/>
      <c r="J61" s="205"/>
      <c r="K61" s="202"/>
      <c r="L61" s="203"/>
      <c r="M61" s="224">
        <f t="shared" si="14"/>
        <v>0</v>
      </c>
      <c r="N61" s="206"/>
      <c r="O61" s="133"/>
      <c r="P61" s="203"/>
      <c r="Q61" s="133"/>
      <c r="R61" s="133"/>
      <c r="S61" s="203"/>
      <c r="T61" s="495"/>
    </row>
    <row r="62" spans="1:20" x14ac:dyDescent="0.25">
      <c r="A62" s="133" t="s">
        <v>232</v>
      </c>
      <c r="B62" s="426" t="str">
        <f>VLOOKUP(A62,'urbano_PIANO_INV-INFR'!D$52:E$68,2,FALSE)</f>
        <v>SPECIFICARE______</v>
      </c>
      <c r="C62" s="429"/>
      <c r="D62" s="430"/>
      <c r="E62" s="429"/>
      <c r="F62" s="209"/>
      <c r="G62" s="428"/>
      <c r="H62" s="646"/>
      <c r="I62" s="204"/>
      <c r="J62" s="205"/>
      <c r="K62" s="202"/>
      <c r="L62" s="203"/>
      <c r="M62" s="224">
        <f t="shared" ref="M62:M86" si="15">K62+L62</f>
        <v>0</v>
      </c>
      <c r="N62" s="206"/>
      <c r="O62" s="206"/>
      <c r="P62" s="210"/>
      <c r="Q62" s="133"/>
      <c r="R62" s="133"/>
      <c r="S62" s="203"/>
      <c r="T62" s="511"/>
    </row>
    <row r="63" spans="1:20" x14ac:dyDescent="0.25">
      <c r="A63" s="645" t="s">
        <v>232</v>
      </c>
      <c r="B63" s="426" t="str">
        <f>VLOOKUP(A63,'urbano_PIANO_INV-INFR'!D$52:E$68,2,FALSE)</f>
        <v>SPECIFICARE______</v>
      </c>
      <c r="C63" s="429"/>
      <c r="D63" s="430"/>
      <c r="E63" s="429"/>
      <c r="F63" s="209"/>
      <c r="G63" s="428"/>
      <c r="H63" s="646"/>
      <c r="I63" s="204"/>
      <c r="J63" s="205"/>
      <c r="K63" s="202"/>
      <c r="L63" s="203"/>
      <c r="M63" s="224">
        <f t="shared" si="15"/>
        <v>0</v>
      </c>
      <c r="N63" s="206"/>
      <c r="O63" s="206"/>
      <c r="P63" s="210"/>
      <c r="Q63" s="133"/>
      <c r="R63" s="133"/>
      <c r="S63" s="203"/>
      <c r="T63" s="511"/>
    </row>
    <row r="64" spans="1:20" x14ac:dyDescent="0.25">
      <c r="A64" s="133" t="s">
        <v>232</v>
      </c>
      <c r="B64" s="426" t="str">
        <f>VLOOKUP(A64,'urbano_PIANO_INV-INFR'!D$52:E$68,2,FALSE)</f>
        <v>SPECIFICARE______</v>
      </c>
      <c r="C64" s="429"/>
      <c r="D64" s="430"/>
      <c r="E64" s="429"/>
      <c r="F64" s="209"/>
      <c r="G64" s="428"/>
      <c r="H64" s="646"/>
      <c r="I64" s="204"/>
      <c r="J64" s="205"/>
      <c r="K64" s="202"/>
      <c r="L64" s="203"/>
      <c r="M64" s="224">
        <f t="shared" si="15"/>
        <v>0</v>
      </c>
      <c r="N64" s="206"/>
      <c r="O64" s="206"/>
      <c r="P64" s="210"/>
      <c r="Q64" s="133"/>
      <c r="R64" s="133"/>
      <c r="S64" s="203"/>
      <c r="T64" s="511"/>
    </row>
    <row r="65" spans="1:20" x14ac:dyDescent="0.25">
      <c r="A65" s="645" t="s">
        <v>232</v>
      </c>
      <c r="B65" s="426" t="str">
        <f>VLOOKUP(A65,'urbano_PIANO_INV-INFR'!D$52:E$68,2,FALSE)</f>
        <v>SPECIFICARE______</v>
      </c>
      <c r="C65" s="127"/>
      <c r="D65" s="428"/>
      <c r="E65" s="133"/>
      <c r="F65" s="204"/>
      <c r="G65" s="202"/>
      <c r="H65" s="133"/>
      <c r="I65" s="204"/>
      <c r="J65" s="205"/>
      <c r="K65" s="202"/>
      <c r="L65" s="203"/>
      <c r="M65" s="224">
        <f t="shared" si="15"/>
        <v>0</v>
      </c>
      <c r="N65" s="206"/>
      <c r="O65" s="133"/>
      <c r="P65" s="203"/>
      <c r="Q65" s="133"/>
      <c r="R65" s="133"/>
      <c r="S65" s="203"/>
      <c r="T65" s="495"/>
    </row>
    <row r="66" spans="1:20" x14ac:dyDescent="0.25">
      <c r="A66" s="133" t="s">
        <v>232</v>
      </c>
      <c r="B66" s="426" t="str">
        <f>VLOOKUP(A66,'urbano_PIANO_INV-INFR'!D$52:E$68,2,FALSE)</f>
        <v>SPECIFICARE______</v>
      </c>
      <c r="C66" s="429"/>
      <c r="D66" s="430"/>
      <c r="E66" s="429"/>
      <c r="F66" s="209"/>
      <c r="G66" s="428"/>
      <c r="H66" s="646"/>
      <c r="I66" s="204"/>
      <c r="J66" s="205"/>
      <c r="K66" s="202"/>
      <c r="L66" s="203"/>
      <c r="M66" s="224">
        <f t="shared" si="15"/>
        <v>0</v>
      </c>
      <c r="N66" s="206"/>
      <c r="O66" s="206"/>
      <c r="P66" s="210"/>
      <c r="Q66" s="133"/>
      <c r="R66" s="133"/>
      <c r="S66" s="203"/>
      <c r="T66" s="511"/>
    </row>
    <row r="67" spans="1:20" x14ac:dyDescent="0.25">
      <c r="A67" s="645" t="s">
        <v>232</v>
      </c>
      <c r="B67" s="426" t="str">
        <f>VLOOKUP(A67,'urbano_PIANO_INV-INFR'!D$52:E$68,2,FALSE)</f>
        <v>SPECIFICARE______</v>
      </c>
      <c r="C67" s="429"/>
      <c r="D67" s="430"/>
      <c r="E67" s="429"/>
      <c r="F67" s="209"/>
      <c r="G67" s="428"/>
      <c r="H67" s="646"/>
      <c r="I67" s="204"/>
      <c r="J67" s="205"/>
      <c r="K67" s="202"/>
      <c r="L67" s="203"/>
      <c r="M67" s="224">
        <f t="shared" si="15"/>
        <v>0</v>
      </c>
      <c r="N67" s="206"/>
      <c r="O67" s="206"/>
      <c r="P67" s="210"/>
      <c r="Q67" s="133"/>
      <c r="R67" s="133"/>
      <c r="S67" s="203"/>
      <c r="T67" s="511"/>
    </row>
    <row r="68" spans="1:20" x14ac:dyDescent="0.25">
      <c r="A68" s="133" t="s">
        <v>232</v>
      </c>
      <c r="B68" s="426" t="str">
        <f>VLOOKUP(A68,'urbano_PIANO_INV-INFR'!D$52:E$68,2,FALSE)</f>
        <v>SPECIFICARE______</v>
      </c>
      <c r="C68" s="429"/>
      <c r="D68" s="430"/>
      <c r="E68" s="429"/>
      <c r="F68" s="209"/>
      <c r="G68" s="428"/>
      <c r="H68" s="646"/>
      <c r="I68" s="204"/>
      <c r="J68" s="205"/>
      <c r="K68" s="202"/>
      <c r="L68" s="203"/>
      <c r="M68" s="224">
        <f t="shared" si="15"/>
        <v>0</v>
      </c>
      <c r="N68" s="206"/>
      <c r="O68" s="206"/>
      <c r="P68" s="210"/>
      <c r="Q68" s="133"/>
      <c r="R68" s="133"/>
      <c r="S68" s="203"/>
      <c r="T68" s="511"/>
    </row>
    <row r="69" spans="1:20" x14ac:dyDescent="0.25">
      <c r="A69" s="645" t="s">
        <v>232</v>
      </c>
      <c r="B69" s="426" t="str">
        <f>VLOOKUP(A69,'urbano_PIANO_INV-INFR'!D$52:E$68,2,FALSE)</f>
        <v>SPECIFICARE______</v>
      </c>
      <c r="C69" s="127"/>
      <c r="D69" s="428"/>
      <c r="E69" s="133"/>
      <c r="F69" s="204"/>
      <c r="G69" s="202"/>
      <c r="H69" s="133"/>
      <c r="I69" s="204"/>
      <c r="J69" s="205"/>
      <c r="K69" s="202"/>
      <c r="L69" s="203"/>
      <c r="M69" s="224">
        <f t="shared" si="15"/>
        <v>0</v>
      </c>
      <c r="N69" s="206"/>
      <c r="O69" s="133"/>
      <c r="P69" s="203"/>
      <c r="Q69" s="133"/>
      <c r="R69" s="133"/>
      <c r="S69" s="203"/>
      <c r="T69" s="495"/>
    </row>
    <row r="70" spans="1:20" x14ac:dyDescent="0.25">
      <c r="A70" s="133" t="s">
        <v>232</v>
      </c>
      <c r="B70" s="426" t="str">
        <f>VLOOKUP(A70,'urbano_PIANO_INV-INFR'!D$52:E$68,2,FALSE)</f>
        <v>SPECIFICARE______</v>
      </c>
      <c r="C70" s="429"/>
      <c r="D70" s="430"/>
      <c r="E70" s="429"/>
      <c r="F70" s="209"/>
      <c r="G70" s="428"/>
      <c r="H70" s="646"/>
      <c r="I70" s="204"/>
      <c r="J70" s="205"/>
      <c r="K70" s="202"/>
      <c r="L70" s="203"/>
      <c r="M70" s="224">
        <f t="shared" si="15"/>
        <v>0</v>
      </c>
      <c r="N70" s="206"/>
      <c r="O70" s="206"/>
      <c r="P70" s="210"/>
      <c r="Q70" s="133"/>
      <c r="R70" s="133"/>
      <c r="S70" s="203"/>
      <c r="T70" s="511"/>
    </row>
    <row r="71" spans="1:20" x14ac:dyDescent="0.25">
      <c r="A71" s="645" t="s">
        <v>232</v>
      </c>
      <c r="B71" s="426" t="str">
        <f>VLOOKUP(A71,'urbano_PIANO_INV-INFR'!D$52:E$68,2,FALSE)</f>
        <v>SPECIFICARE______</v>
      </c>
      <c r="C71" s="429"/>
      <c r="D71" s="430"/>
      <c r="E71" s="429"/>
      <c r="F71" s="209"/>
      <c r="G71" s="428"/>
      <c r="H71" s="646"/>
      <c r="I71" s="204"/>
      <c r="J71" s="205"/>
      <c r="K71" s="202"/>
      <c r="L71" s="203"/>
      <c r="M71" s="224">
        <f t="shared" si="15"/>
        <v>0</v>
      </c>
      <c r="N71" s="206"/>
      <c r="O71" s="206"/>
      <c r="P71" s="210"/>
      <c r="Q71" s="133"/>
      <c r="R71" s="133"/>
      <c r="S71" s="203"/>
      <c r="T71" s="511"/>
    </row>
    <row r="72" spans="1:20" x14ac:dyDescent="0.25">
      <c r="A72" s="133" t="s">
        <v>232</v>
      </c>
      <c r="B72" s="426" t="str">
        <f>VLOOKUP(A72,'urbano_PIANO_INV-INFR'!D$52:E$68,2,FALSE)</f>
        <v>SPECIFICARE______</v>
      </c>
      <c r="C72" s="429"/>
      <c r="D72" s="430"/>
      <c r="E72" s="429"/>
      <c r="F72" s="209"/>
      <c r="G72" s="428"/>
      <c r="H72" s="646"/>
      <c r="I72" s="204"/>
      <c r="J72" s="205"/>
      <c r="K72" s="202"/>
      <c r="L72" s="203"/>
      <c r="M72" s="224">
        <f t="shared" si="15"/>
        <v>0</v>
      </c>
      <c r="N72" s="206"/>
      <c r="O72" s="206"/>
      <c r="P72" s="210"/>
      <c r="Q72" s="133"/>
      <c r="R72" s="133"/>
      <c r="S72" s="203"/>
      <c r="T72" s="511"/>
    </row>
    <row r="73" spans="1:20" x14ac:dyDescent="0.25">
      <c r="A73" s="645" t="s">
        <v>232</v>
      </c>
      <c r="B73" s="426" t="str">
        <f>VLOOKUP(A73,'urbano_PIANO_INV-INFR'!D$52:E$68,2,FALSE)</f>
        <v>SPECIFICARE______</v>
      </c>
      <c r="C73" s="127"/>
      <c r="D73" s="428"/>
      <c r="E73" s="133"/>
      <c r="F73" s="204"/>
      <c r="G73" s="202"/>
      <c r="H73" s="133"/>
      <c r="I73" s="204"/>
      <c r="J73" s="205"/>
      <c r="K73" s="202"/>
      <c r="L73" s="203"/>
      <c r="M73" s="224">
        <f t="shared" si="15"/>
        <v>0</v>
      </c>
      <c r="N73" s="206"/>
      <c r="O73" s="133"/>
      <c r="P73" s="203"/>
      <c r="Q73" s="133"/>
      <c r="R73" s="133"/>
      <c r="S73" s="203"/>
      <c r="T73" s="495"/>
    </row>
    <row r="74" spans="1:20" x14ac:dyDescent="0.25">
      <c r="A74" s="133" t="s">
        <v>232</v>
      </c>
      <c r="B74" s="426" t="str">
        <f>VLOOKUP(A74,'urbano_PIANO_INV-INFR'!D$52:E$68,2,FALSE)</f>
        <v>SPECIFICARE______</v>
      </c>
      <c r="C74" s="429"/>
      <c r="D74" s="430"/>
      <c r="E74" s="429"/>
      <c r="F74" s="209"/>
      <c r="G74" s="428"/>
      <c r="H74" s="646"/>
      <c r="I74" s="204"/>
      <c r="J74" s="205"/>
      <c r="K74" s="202"/>
      <c r="L74" s="203"/>
      <c r="M74" s="224">
        <f t="shared" si="15"/>
        <v>0</v>
      </c>
      <c r="N74" s="206"/>
      <c r="O74" s="206"/>
      <c r="P74" s="210"/>
      <c r="Q74" s="133"/>
      <c r="R74" s="133"/>
      <c r="S74" s="203"/>
      <c r="T74" s="511"/>
    </row>
    <row r="75" spans="1:20" x14ac:dyDescent="0.25">
      <c r="A75" s="645" t="s">
        <v>232</v>
      </c>
      <c r="B75" s="426" t="str">
        <f>VLOOKUP(A75,'urbano_PIANO_INV-INFR'!D$52:E$68,2,FALSE)</f>
        <v>SPECIFICARE______</v>
      </c>
      <c r="C75" s="429"/>
      <c r="D75" s="430"/>
      <c r="E75" s="429"/>
      <c r="F75" s="209"/>
      <c r="G75" s="428"/>
      <c r="H75" s="646"/>
      <c r="I75" s="204"/>
      <c r="J75" s="205"/>
      <c r="K75" s="202"/>
      <c r="L75" s="203"/>
      <c r="M75" s="224">
        <f t="shared" si="15"/>
        <v>0</v>
      </c>
      <c r="N75" s="206"/>
      <c r="O75" s="206"/>
      <c r="P75" s="210"/>
      <c r="Q75" s="133"/>
      <c r="R75" s="133"/>
      <c r="S75" s="203"/>
      <c r="T75" s="511"/>
    </row>
    <row r="76" spans="1:20" x14ac:dyDescent="0.25">
      <c r="A76" s="133" t="s">
        <v>232</v>
      </c>
      <c r="B76" s="426" t="str">
        <f>VLOOKUP(A76,'urbano_PIANO_INV-INFR'!D$52:E$68,2,FALSE)</f>
        <v>SPECIFICARE______</v>
      </c>
      <c r="C76" s="429"/>
      <c r="D76" s="430"/>
      <c r="E76" s="429"/>
      <c r="F76" s="209"/>
      <c r="G76" s="428"/>
      <c r="H76" s="646"/>
      <c r="I76" s="204"/>
      <c r="J76" s="205"/>
      <c r="K76" s="202"/>
      <c r="L76" s="203"/>
      <c r="M76" s="224">
        <f t="shared" si="15"/>
        <v>0</v>
      </c>
      <c r="N76" s="206"/>
      <c r="O76" s="206"/>
      <c r="P76" s="210"/>
      <c r="Q76" s="133"/>
      <c r="R76" s="133"/>
      <c r="S76" s="203"/>
      <c r="T76" s="511"/>
    </row>
    <row r="77" spans="1:20" x14ac:dyDescent="0.25">
      <c r="A77" s="645" t="s">
        <v>232</v>
      </c>
      <c r="B77" s="426" t="str">
        <f>VLOOKUP(A77,'urbano_PIANO_INV-INFR'!D$52:E$68,2,FALSE)</f>
        <v>SPECIFICARE______</v>
      </c>
      <c r="C77" s="127"/>
      <c r="D77" s="428"/>
      <c r="E77" s="133"/>
      <c r="F77" s="204"/>
      <c r="G77" s="202"/>
      <c r="H77" s="133"/>
      <c r="I77" s="204"/>
      <c r="J77" s="205"/>
      <c r="K77" s="202"/>
      <c r="L77" s="203"/>
      <c r="M77" s="224">
        <f t="shared" si="15"/>
        <v>0</v>
      </c>
      <c r="N77" s="206"/>
      <c r="O77" s="133"/>
      <c r="P77" s="203"/>
      <c r="Q77" s="133"/>
      <c r="R77" s="133"/>
      <c r="S77" s="203"/>
      <c r="T77" s="495"/>
    </row>
    <row r="78" spans="1:20" x14ac:dyDescent="0.25">
      <c r="A78" s="133" t="s">
        <v>232</v>
      </c>
      <c r="B78" s="426" t="str">
        <f>VLOOKUP(A78,'urbano_PIANO_INV-INFR'!D$52:E$68,2,FALSE)</f>
        <v>SPECIFICARE______</v>
      </c>
      <c r="C78" s="429"/>
      <c r="D78" s="430"/>
      <c r="E78" s="429"/>
      <c r="F78" s="209"/>
      <c r="G78" s="428"/>
      <c r="H78" s="646"/>
      <c r="I78" s="204"/>
      <c r="J78" s="205"/>
      <c r="K78" s="202"/>
      <c r="L78" s="203"/>
      <c r="M78" s="224">
        <f t="shared" si="15"/>
        <v>0</v>
      </c>
      <c r="N78" s="206"/>
      <c r="O78" s="206"/>
      <c r="P78" s="210"/>
      <c r="Q78" s="133"/>
      <c r="R78" s="133"/>
      <c r="S78" s="203"/>
      <c r="T78" s="511"/>
    </row>
    <row r="79" spans="1:20" x14ac:dyDescent="0.25">
      <c r="A79" s="645" t="s">
        <v>232</v>
      </c>
      <c r="B79" s="426" t="str">
        <f>VLOOKUP(A79,'urbano_PIANO_INV-INFR'!D$52:E$68,2,FALSE)</f>
        <v>SPECIFICARE______</v>
      </c>
      <c r="C79" s="429"/>
      <c r="D79" s="430"/>
      <c r="E79" s="429"/>
      <c r="F79" s="209"/>
      <c r="G79" s="428"/>
      <c r="H79" s="646"/>
      <c r="I79" s="204"/>
      <c r="J79" s="205"/>
      <c r="K79" s="202"/>
      <c r="L79" s="203"/>
      <c r="M79" s="224">
        <f t="shared" si="15"/>
        <v>0</v>
      </c>
      <c r="N79" s="206"/>
      <c r="O79" s="206"/>
      <c r="P79" s="210"/>
      <c r="Q79" s="133"/>
      <c r="R79" s="133"/>
      <c r="S79" s="203"/>
      <c r="T79" s="511"/>
    </row>
    <row r="80" spans="1:20" x14ac:dyDescent="0.25">
      <c r="A80" s="133" t="s">
        <v>232</v>
      </c>
      <c r="B80" s="426" t="str">
        <f>VLOOKUP(A80,'urbano_PIANO_INV-INFR'!D$52:E$68,2,FALSE)</f>
        <v>SPECIFICARE______</v>
      </c>
      <c r="C80" s="429"/>
      <c r="D80" s="430"/>
      <c r="E80" s="429"/>
      <c r="F80" s="209"/>
      <c r="G80" s="428"/>
      <c r="H80" s="646"/>
      <c r="I80" s="204"/>
      <c r="J80" s="205"/>
      <c r="K80" s="202"/>
      <c r="L80" s="203"/>
      <c r="M80" s="224">
        <f t="shared" si="15"/>
        <v>0</v>
      </c>
      <c r="N80" s="206"/>
      <c r="O80" s="206"/>
      <c r="P80" s="210"/>
      <c r="Q80" s="133"/>
      <c r="R80" s="133"/>
      <c r="S80" s="203"/>
      <c r="T80" s="511"/>
    </row>
    <row r="81" spans="1:20" x14ac:dyDescent="0.25">
      <c r="A81" s="645" t="s">
        <v>232</v>
      </c>
      <c r="B81" s="426" t="str">
        <f>VLOOKUP(A81,'urbano_PIANO_INV-INFR'!D$52:E$68,2,FALSE)</f>
        <v>SPECIFICARE______</v>
      </c>
      <c r="C81" s="127"/>
      <c r="D81" s="428"/>
      <c r="E81" s="133"/>
      <c r="F81" s="204"/>
      <c r="G81" s="202"/>
      <c r="H81" s="133"/>
      <c r="I81" s="204"/>
      <c r="J81" s="205"/>
      <c r="K81" s="202"/>
      <c r="L81" s="203"/>
      <c r="M81" s="224">
        <f t="shared" si="15"/>
        <v>0</v>
      </c>
      <c r="N81" s="206"/>
      <c r="O81" s="133"/>
      <c r="P81" s="203"/>
      <c r="Q81" s="133"/>
      <c r="R81" s="133"/>
      <c r="S81" s="203"/>
      <c r="T81" s="495"/>
    </row>
    <row r="82" spans="1:20" x14ac:dyDescent="0.25">
      <c r="A82" s="133" t="s">
        <v>232</v>
      </c>
      <c r="B82" s="426" t="str">
        <f>VLOOKUP(A82,'urbano_PIANO_INV-INFR'!D$52:E$68,2,FALSE)</f>
        <v>SPECIFICARE______</v>
      </c>
      <c r="C82" s="429"/>
      <c r="D82" s="430"/>
      <c r="E82" s="429"/>
      <c r="F82" s="209"/>
      <c r="G82" s="428"/>
      <c r="H82" s="646"/>
      <c r="I82" s="204"/>
      <c r="J82" s="205"/>
      <c r="K82" s="202"/>
      <c r="L82" s="203"/>
      <c r="M82" s="224">
        <f t="shared" si="15"/>
        <v>0</v>
      </c>
      <c r="N82" s="206"/>
      <c r="O82" s="206"/>
      <c r="P82" s="210"/>
      <c r="Q82" s="133"/>
      <c r="R82" s="133"/>
      <c r="S82" s="203"/>
      <c r="T82" s="511"/>
    </row>
    <row r="83" spans="1:20" x14ac:dyDescent="0.25">
      <c r="A83" s="645" t="s">
        <v>232</v>
      </c>
      <c r="B83" s="426" t="str">
        <f>VLOOKUP(A83,'urbano_PIANO_INV-INFR'!D$52:E$68,2,FALSE)</f>
        <v>SPECIFICARE______</v>
      </c>
      <c r="C83" s="429"/>
      <c r="D83" s="430"/>
      <c r="E83" s="429"/>
      <c r="F83" s="209"/>
      <c r="G83" s="428"/>
      <c r="H83" s="646"/>
      <c r="I83" s="204"/>
      <c r="J83" s="205"/>
      <c r="K83" s="202"/>
      <c r="L83" s="203"/>
      <c r="M83" s="224">
        <f t="shared" si="15"/>
        <v>0</v>
      </c>
      <c r="N83" s="206"/>
      <c r="O83" s="206"/>
      <c r="P83" s="210"/>
      <c r="Q83" s="133"/>
      <c r="R83" s="133"/>
      <c r="S83" s="203"/>
      <c r="T83" s="511"/>
    </row>
    <row r="84" spans="1:20" x14ac:dyDescent="0.25">
      <c r="A84" s="133" t="s">
        <v>232</v>
      </c>
      <c r="B84" s="426" t="str">
        <f>VLOOKUP(A84,'urbano_PIANO_INV-INFR'!D$52:E$68,2,FALSE)</f>
        <v>SPECIFICARE______</v>
      </c>
      <c r="C84" s="429"/>
      <c r="D84" s="430"/>
      <c r="E84" s="429"/>
      <c r="F84" s="209"/>
      <c r="G84" s="428"/>
      <c r="H84" s="646"/>
      <c r="I84" s="204"/>
      <c r="J84" s="205"/>
      <c r="K84" s="202"/>
      <c r="L84" s="203"/>
      <c r="M84" s="224">
        <f t="shared" si="15"/>
        <v>0</v>
      </c>
      <c r="N84" s="206"/>
      <c r="O84" s="206"/>
      <c r="P84" s="210"/>
      <c r="Q84" s="133"/>
      <c r="R84" s="133"/>
      <c r="S84" s="203"/>
      <c r="T84" s="511"/>
    </row>
    <row r="85" spans="1:20" x14ac:dyDescent="0.25">
      <c r="A85" s="645" t="s">
        <v>232</v>
      </c>
      <c r="B85" s="426" t="str">
        <f>VLOOKUP(A85,'urbano_PIANO_INV-INFR'!D$52:E$68,2,FALSE)</f>
        <v>SPECIFICARE______</v>
      </c>
      <c r="C85" s="127"/>
      <c r="D85" s="428"/>
      <c r="E85" s="133"/>
      <c r="F85" s="204"/>
      <c r="G85" s="202"/>
      <c r="H85" s="133"/>
      <c r="I85" s="204"/>
      <c r="J85" s="205"/>
      <c r="K85" s="202"/>
      <c r="L85" s="203"/>
      <c r="M85" s="224">
        <f t="shared" si="15"/>
        <v>0</v>
      </c>
      <c r="N85" s="206"/>
      <c r="O85" s="133"/>
      <c r="P85" s="203"/>
      <c r="Q85" s="133"/>
      <c r="R85" s="133"/>
      <c r="S85" s="203"/>
      <c r="T85" s="495"/>
    </row>
    <row r="86" spans="1:20" x14ac:dyDescent="0.25">
      <c r="A86" s="133" t="s">
        <v>232</v>
      </c>
      <c r="B86" s="426" t="str">
        <f>VLOOKUP(A86,'urbano_PIANO_INV-INFR'!D$52:E$68,2,FALSE)</f>
        <v>SPECIFICARE______</v>
      </c>
      <c r="C86" s="429"/>
      <c r="D86" s="430"/>
      <c r="E86" s="429"/>
      <c r="F86" s="209"/>
      <c r="G86" s="428"/>
      <c r="H86" s="646"/>
      <c r="I86" s="204"/>
      <c r="J86" s="205"/>
      <c r="K86" s="202"/>
      <c r="L86" s="203"/>
      <c r="M86" s="224">
        <f t="shared" si="15"/>
        <v>0</v>
      </c>
      <c r="N86" s="206"/>
      <c r="O86" s="206"/>
      <c r="P86" s="210"/>
      <c r="Q86" s="133"/>
      <c r="R86" s="133"/>
      <c r="S86" s="203"/>
      <c r="T86" s="511"/>
    </row>
    <row r="87" spans="1:20" x14ac:dyDescent="0.25">
      <c r="A87" s="216" t="s">
        <v>233</v>
      </c>
      <c r="B87" s="257" t="str">
        <f>VLOOKUP(A87,'urbano_PIANO_INV-INFR'!D$52:E$68,2,FALSE)</f>
        <v>SPECIFICARE______</v>
      </c>
      <c r="C87" s="223"/>
      <c r="D87" s="221"/>
      <c r="E87" s="216"/>
      <c r="F87" s="204"/>
      <c r="G87" s="222"/>
      <c r="H87" s="218"/>
      <c r="I87" s="213"/>
      <c r="J87" s="214"/>
      <c r="K87" s="211"/>
      <c r="L87" s="215"/>
      <c r="M87" s="235">
        <f t="shared" si="14"/>
        <v>0</v>
      </c>
      <c r="N87" s="206"/>
      <c r="O87" s="133"/>
      <c r="P87" s="203"/>
      <c r="Q87" s="133"/>
      <c r="R87" s="133"/>
      <c r="S87" s="203"/>
      <c r="T87" s="495"/>
    </row>
    <row r="88" spans="1:20" x14ac:dyDescent="0.25">
      <c r="A88" s="216" t="s">
        <v>232</v>
      </c>
      <c r="B88" s="257" t="str">
        <f>VLOOKUP(A88,'urbano_PIANO_INV-INFR'!D$52:E$68,2,FALSE)</f>
        <v>SPECIFICARE______</v>
      </c>
      <c r="C88" s="223"/>
      <c r="D88" s="221"/>
      <c r="E88" s="216"/>
      <c r="F88" s="204"/>
      <c r="G88" s="222"/>
      <c r="H88" s="218"/>
      <c r="I88" s="213"/>
      <c r="J88" s="214"/>
      <c r="K88" s="211"/>
      <c r="L88" s="215"/>
      <c r="M88" s="235">
        <f t="shared" si="14"/>
        <v>0</v>
      </c>
      <c r="N88" s="206"/>
      <c r="O88" s="133"/>
      <c r="P88" s="203"/>
      <c r="Q88" s="133"/>
      <c r="R88" s="133"/>
      <c r="S88" s="203"/>
      <c r="T88" s="495"/>
    </row>
    <row r="89" spans="1:20" x14ac:dyDescent="0.25">
      <c r="A89" s="216" t="s">
        <v>233</v>
      </c>
      <c r="B89" s="257" t="str">
        <f>VLOOKUP(A89,'urbano_PIANO_INV-INFR'!D$52:E$68,2,FALSE)</f>
        <v>SPECIFICARE______</v>
      </c>
      <c r="C89" s="223"/>
      <c r="D89" s="221"/>
      <c r="E89" s="216"/>
      <c r="F89" s="204"/>
      <c r="G89" s="222"/>
      <c r="H89" s="218"/>
      <c r="I89" s="213"/>
      <c r="J89" s="214"/>
      <c r="K89" s="211"/>
      <c r="L89" s="215"/>
      <c r="M89" s="235">
        <f t="shared" si="14"/>
        <v>0</v>
      </c>
      <c r="N89" s="206"/>
      <c r="O89" s="133"/>
      <c r="P89" s="203"/>
      <c r="Q89" s="133"/>
      <c r="R89" s="133"/>
      <c r="S89" s="203"/>
      <c r="T89" s="495"/>
    </row>
    <row r="90" spans="1:20" x14ac:dyDescent="0.25">
      <c r="A90" s="216" t="s">
        <v>232</v>
      </c>
      <c r="B90" s="257" t="str">
        <f>VLOOKUP(A90,'urbano_PIANO_INV-INFR'!D$52:E$68,2,FALSE)</f>
        <v>SPECIFICARE______</v>
      </c>
      <c r="C90" s="223"/>
      <c r="D90" s="221"/>
      <c r="E90" s="216"/>
      <c r="F90" s="204"/>
      <c r="G90" s="222"/>
      <c r="H90" s="218"/>
      <c r="I90" s="213"/>
      <c r="J90" s="214"/>
      <c r="K90" s="211"/>
      <c r="L90" s="215"/>
      <c r="M90" s="235">
        <f t="shared" si="14"/>
        <v>0</v>
      </c>
      <c r="N90" s="206"/>
      <c r="O90" s="133"/>
      <c r="P90" s="203"/>
      <c r="Q90" s="133"/>
      <c r="R90" s="133"/>
      <c r="S90" s="203"/>
      <c r="T90" s="495"/>
    </row>
    <row r="91" spans="1:20" x14ac:dyDescent="0.25">
      <c r="A91" s="216" t="s">
        <v>232</v>
      </c>
      <c r="B91" s="257" t="str">
        <f>VLOOKUP(A91,'urbano_PIANO_INV-INFR'!D$52:E$68,2,FALSE)</f>
        <v>SPECIFICARE______</v>
      </c>
      <c r="C91" s="223"/>
      <c r="D91" s="221"/>
      <c r="E91" s="216"/>
      <c r="F91" s="204"/>
      <c r="G91" s="222"/>
      <c r="H91" s="218"/>
      <c r="I91" s="213"/>
      <c r="J91" s="214"/>
      <c r="K91" s="211"/>
      <c r="L91" s="215"/>
      <c r="M91" s="235">
        <f t="shared" si="14"/>
        <v>0</v>
      </c>
      <c r="N91" s="206"/>
      <c r="O91" s="133"/>
      <c r="P91" s="203"/>
      <c r="Q91" s="133"/>
      <c r="R91" s="133"/>
      <c r="S91" s="203"/>
      <c r="T91" s="495"/>
    </row>
    <row r="92" spans="1:20" x14ac:dyDescent="0.25">
      <c r="A92" s="216" t="s">
        <v>232</v>
      </c>
      <c r="B92" s="257" t="str">
        <f>VLOOKUP(A92,'urbano_PIANO_INV-INFR'!D$52:E$68,2,FALSE)</f>
        <v>SPECIFICARE______</v>
      </c>
      <c r="C92" s="223"/>
      <c r="D92" s="221"/>
      <c r="E92" s="216"/>
      <c r="F92" s="204"/>
      <c r="G92" s="222"/>
      <c r="H92" s="218"/>
      <c r="I92" s="213"/>
      <c r="J92" s="214"/>
      <c r="K92" s="211"/>
      <c r="L92" s="215"/>
      <c r="M92" s="235">
        <f t="shared" si="14"/>
        <v>0</v>
      </c>
      <c r="N92" s="206"/>
      <c r="O92" s="133"/>
      <c r="P92" s="203"/>
      <c r="Q92" s="133"/>
      <c r="R92" s="133"/>
      <c r="S92" s="203"/>
      <c r="T92" s="495"/>
    </row>
    <row r="93" spans="1:20" ht="15.75" thickBot="1" x14ac:dyDescent="0.3">
      <c r="A93" s="216" t="s">
        <v>233</v>
      </c>
      <c r="B93" s="357" t="str">
        <f>VLOOKUP(A93,'urbano_PIANO_INV-INFR'!D$52:E$68,2,FALSE)</f>
        <v>SPECIFICARE______</v>
      </c>
      <c r="C93" s="223"/>
      <c r="D93" s="221"/>
      <c r="E93" s="268"/>
      <c r="F93" s="213"/>
      <c r="G93" s="222"/>
      <c r="H93" s="218"/>
      <c r="I93" s="213"/>
      <c r="J93" s="214"/>
      <c r="K93" s="211"/>
      <c r="L93" s="269"/>
      <c r="M93" s="270">
        <f t="shared" si="14"/>
        <v>0</v>
      </c>
      <c r="N93" s="271"/>
      <c r="O93" s="212"/>
      <c r="P93" s="262"/>
      <c r="Q93" s="212"/>
      <c r="R93" s="212"/>
      <c r="S93" s="262"/>
      <c r="T93" s="550"/>
    </row>
    <row r="94" spans="1:20" ht="15.75" thickBot="1" x14ac:dyDescent="0.3">
      <c r="C94" s="359" t="s">
        <v>324</v>
      </c>
      <c r="D94" s="358">
        <f>SUM(D54:D93)</f>
        <v>0</v>
      </c>
      <c r="E94" s="554"/>
      <c r="F94" s="554"/>
      <c r="G94" s="267">
        <f>SUM(G54:G93)</f>
        <v>0</v>
      </c>
      <c r="H94" s="272" t="s">
        <v>324</v>
      </c>
      <c r="I94" s="272"/>
      <c r="J94" s="267"/>
      <c r="K94" s="267">
        <f>SUM(K54:K93)</f>
        <v>0</v>
      </c>
      <c r="L94" s="267">
        <f t="shared" ref="L94:M94" si="16">SUM(L54:L93)</f>
        <v>0</v>
      </c>
      <c r="M94" s="267">
        <f t="shared" si="16"/>
        <v>0</v>
      </c>
      <c r="N94" s="267"/>
      <c r="O94" s="267"/>
      <c r="P94" s="267">
        <f>SUM(P54:P93)</f>
        <v>0</v>
      </c>
      <c r="Q94" s="554"/>
      <c r="R94" s="554"/>
      <c r="S94" s="267">
        <f>SUM(S54:S93)</f>
        <v>0</v>
      </c>
      <c r="T94" s="555"/>
    </row>
    <row r="95" spans="1:20" ht="15.75" thickBot="1" x14ac:dyDescent="0.3">
      <c r="G95" s="556"/>
    </row>
    <row r="96" spans="1:20" ht="47.25" customHeight="1" thickBot="1" x14ac:dyDescent="0.3">
      <c r="A96" s="1360" t="s">
        <v>6</v>
      </c>
      <c r="B96" s="1361"/>
      <c r="C96" s="1361"/>
      <c r="D96" s="1361"/>
      <c r="E96" s="1361"/>
      <c r="F96" s="1361"/>
      <c r="G96" s="1361"/>
      <c r="H96" s="1361"/>
      <c r="I96" s="1361"/>
      <c r="J96" s="1361"/>
      <c r="K96" s="1361"/>
      <c r="L96" s="1361"/>
      <c r="M96" s="1361"/>
      <c r="N96" s="1361"/>
      <c r="O96" s="1361"/>
      <c r="P96" s="1361"/>
      <c r="Q96" s="1361"/>
      <c r="R96" s="1361"/>
      <c r="S96" s="1361"/>
      <c r="T96" s="1362"/>
    </row>
  </sheetData>
  <sheetProtection algorithmName="SHA-512" hashValue="GwkFg2qMzQaGcmj55/1htdd3xR/ZMC0HucQm/4Ilb9PIi/qOqJrWzXD15NhWKdzWka1u98Rr+xK46PE3gFVlfQ==" saltValue="ovAje3+UGTVUboZE5ajuOw==" spinCount="100000" sheet="1" objects="1" scenarios="1"/>
  <mergeCells count="28">
    <mergeCell ref="A96:T96"/>
    <mergeCell ref="A6:C7"/>
    <mergeCell ref="D6:F7"/>
    <mergeCell ref="A52:A53"/>
    <mergeCell ref="B52:B53"/>
    <mergeCell ref="M11:O11"/>
    <mergeCell ref="J52:J53"/>
    <mergeCell ref="A9:C9"/>
    <mergeCell ref="D9:F9"/>
    <mergeCell ref="H9:J9"/>
    <mergeCell ref="M9:O9"/>
    <mergeCell ref="A11:C11"/>
    <mergeCell ref="D11:F11"/>
    <mergeCell ref="H11:J11"/>
    <mergeCell ref="A51:T51"/>
    <mergeCell ref="A13:R13"/>
    <mergeCell ref="R15:R16"/>
    <mergeCell ref="A2:R2"/>
    <mergeCell ref="H6:K6"/>
    <mergeCell ref="M6:P6"/>
    <mergeCell ref="H7:J7"/>
    <mergeCell ref="M7:O7"/>
    <mergeCell ref="A4:R4"/>
    <mergeCell ref="A15:A17"/>
    <mergeCell ref="B15:B17"/>
    <mergeCell ref="C15:C17"/>
    <mergeCell ref="D15:J15"/>
    <mergeCell ref="K15:Q15"/>
  </mergeCells>
  <phoneticPr fontId="60" type="noConversion"/>
  <dataValidations count="10">
    <dataValidation type="list" allowBlank="1" showInputMessage="1" showErrorMessage="1" sqref="N54:N93" xr:uid="{00000000-0002-0000-0E00-000000000000}">
      <formula1>$B$18:$B$47</formula1>
    </dataValidation>
    <dataValidation type="list" allowBlank="1" showInputMessage="1" showErrorMessage="1" sqref="T54:T93 R18:R47" xr:uid="{00000000-0002-0000-0E00-000001000000}">
      <formula1>"si"</formula1>
    </dataValidation>
    <dataValidation type="list" allowBlank="1" showInputMessage="1" showErrorMessage="1" sqref="R54:R93" xr:uid="{00000000-0002-0000-0E00-000002000000}">
      <formula1>"si,"</formula1>
    </dataValidation>
    <dataValidation allowBlank="1" showErrorMessage="1" prompt="_x000a_" sqref="K7" xr:uid="{00000000-0002-0000-0E00-000003000000}"/>
    <dataValidation allowBlank="1" showErrorMessage="1" prompt="Scegliere il comune beneficiario dal menù a tendina_x000a_" sqref="K9:K11 P7:P9" xr:uid="{00000000-0002-0000-0E00-000004000000}"/>
    <dataValidation allowBlank="1" showInputMessage="1" showErrorMessage="1" promptTitle="ATTENZIONE:" prompt=" è la differenza tra l'importo dei lavori del Sal (esclusivamente legato alle infrastrutture di supporto) e il precedente" sqref="L43:L47" xr:uid="{00000000-0002-0000-0E00-000005000000}"/>
    <dataValidation allowBlank="1" showInputMessage="1" showErrorMessage="1" promptTitle="ATTENZIONE:" prompt=" è la differenza tra l'importo degli onoeri della sicurezza i del Sal (esclusivamente legato alle infrastrutture di supporto) e il precedente" sqref="M43:N47" xr:uid="{00000000-0002-0000-0E00-000006000000}"/>
    <dataValidation allowBlank="1" showInputMessage="1" showErrorMessage="1" promptTitle="ATTENZIONE" prompt="è la differenza tra l'importo degli oneri della sicurezza del SAL e il precedente" sqref="G18 G20 G22 G24 G26 G28 G30 G32 G34 G36 G38 G40 G42" xr:uid="{00000000-0002-0000-0E00-000007000000}"/>
    <dataValidation allowBlank="1" showInputMessage="1" showErrorMessage="1" prompt="è la differenza tra l'importo degli oneri della sicurezza del SAL e il precedente" sqref="G19 G43:G47 G21 G23 G25 G27 G29 G31 G33 G35 G37 G39 G41" xr:uid="{00000000-0002-0000-0E00-000008000000}"/>
    <dataValidation allowBlank="1" showInputMessage="1" showErrorMessage="1" promptTitle="ATTENZIONE" prompt="è la differenza tra l'importo dei lavori del Sal e il precedente_x000a_" sqref="E18:E47" xr:uid="{00000000-0002-0000-0E00-000009000000}"/>
  </dataValidations>
  <pageMargins left="0.7" right="0.7" top="0.75" bottom="0.75" header="0.3" footer="0.3"/>
  <pageSetup paperSize="8" scale="59"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Inserire riferimento voce di spesa da piano di investimento esecutivo infrastrutture_x000a__x000a_" xr:uid="{00000000-0002-0000-0E00-00000A000000}">
          <x14:formula1>
            <xm:f>'urbano_PIANO_INV-INFR'!$D$52:$D$68</xm:f>
          </x14:formula1>
          <xm:sqref>A54:A93</xm:sqref>
        </x14:dataValidation>
        <x14:dataValidation type="list" allowBlank="1" showInputMessage="1" showErrorMessage="1" xr:uid="{00000000-0002-0000-0E00-00000B000000}">
          <x14:formula1>
            <xm:f>'urbano_PIANO_INV-INFR'!$D$52:$D$68</xm:f>
          </x14:formula1>
          <xm:sqref>A18:A47</xm:sqref>
        </x14:dataValidation>
        <x14:dataValidation type="list" allowBlank="1" showInputMessage="1" showErrorMessage="1" prompt="Scegliere la regione beneficiaria dal menù a tendina" xr:uid="{00000000-0002-0000-0E00-00000C000000}">
          <x14:formula1>
            <xm:f>'DATI EROGAZIONI'!$A$2:$A$20</xm:f>
          </x14:formula1>
          <xm:sqref>D6:F7</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2" tint="-0.249977111117893"/>
    <pageSetUpPr fitToPage="1"/>
  </sheetPr>
  <dimension ref="A1:AC86"/>
  <sheetViews>
    <sheetView topLeftCell="M1" workbookViewId="0">
      <selection activeCell="S82" sqref="S82"/>
    </sheetView>
  </sheetViews>
  <sheetFormatPr defaultColWidth="8.5703125" defaultRowHeight="15" x14ac:dyDescent="0.25"/>
  <cols>
    <col min="1" max="1" width="8.5703125" style="115"/>
    <col min="2" max="2" width="26.140625" style="115" customWidth="1"/>
    <col min="3" max="3" width="21.5703125" style="115" bestFit="1" customWidth="1"/>
    <col min="4" max="4" width="15.42578125" style="115" customWidth="1"/>
    <col min="5" max="5" width="11.5703125" style="115" bestFit="1" customWidth="1"/>
    <col min="6" max="6" width="13.42578125" style="115" bestFit="1" customWidth="1"/>
    <col min="7" max="7" width="17.85546875" style="115" customWidth="1"/>
    <col min="8" max="8" width="17.140625" style="115" customWidth="1"/>
    <col min="9" max="9" width="11.42578125" style="115" bestFit="1" customWidth="1"/>
    <col min="10" max="10" width="14" style="115" customWidth="1"/>
    <col min="11" max="12" width="12.140625" style="115" bestFit="1" customWidth="1"/>
    <col min="13" max="13" width="18" style="115" customWidth="1"/>
    <col min="14" max="14" width="17.85546875" style="115" customWidth="1"/>
    <col min="15" max="15" width="13.5703125" style="115" bestFit="1" customWidth="1"/>
    <col min="16" max="16" width="11.42578125" style="115" bestFit="1" customWidth="1"/>
    <col min="17" max="17" width="13.5703125" style="115" customWidth="1"/>
    <col min="18" max="18" width="16.85546875" style="115" customWidth="1"/>
    <col min="19" max="19" width="14.42578125" style="115" customWidth="1"/>
    <col min="20" max="20" width="22.5703125" style="115" customWidth="1"/>
    <col min="21" max="16384" width="8.5703125" style="115"/>
  </cols>
  <sheetData>
    <row r="1" spans="1:29" ht="15.75" thickBot="1" x14ac:dyDescent="0.3">
      <c r="A1" s="532"/>
      <c r="B1" s="504"/>
      <c r="C1" s="533"/>
      <c r="D1" s="534"/>
      <c r="E1" s="534"/>
      <c r="F1" s="534"/>
      <c r="G1" s="503"/>
      <c r="H1" s="535"/>
      <c r="I1" s="504"/>
      <c r="J1" s="504"/>
      <c r="K1" s="536"/>
      <c r="L1" s="536"/>
      <c r="M1" s="536"/>
      <c r="N1" s="536"/>
      <c r="O1" s="536"/>
      <c r="P1" s="533"/>
      <c r="Q1" s="504"/>
      <c r="R1" s="503"/>
      <c r="S1" s="504"/>
      <c r="T1" s="504"/>
      <c r="U1" s="504"/>
      <c r="V1" s="533"/>
      <c r="W1" s="533"/>
      <c r="X1" s="504"/>
      <c r="Y1" s="533"/>
      <c r="Z1" s="533"/>
      <c r="AA1" s="533"/>
      <c r="AB1" s="533"/>
      <c r="AC1" s="504"/>
    </row>
    <row r="2" spans="1:29" ht="36.75" customHeight="1" thickBot="1" x14ac:dyDescent="0.3">
      <c r="A2" s="947" t="s">
        <v>131</v>
      </c>
      <c r="B2" s="948"/>
      <c r="C2" s="948"/>
      <c r="D2" s="948"/>
      <c r="E2" s="948"/>
      <c r="F2" s="948"/>
      <c r="G2" s="948"/>
      <c r="H2" s="948"/>
      <c r="I2" s="948"/>
      <c r="J2" s="948"/>
      <c r="K2" s="948"/>
      <c r="L2" s="948"/>
      <c r="M2" s="948"/>
      <c r="N2" s="948"/>
      <c r="O2" s="948"/>
      <c r="P2" s="948"/>
      <c r="Q2" s="948"/>
      <c r="R2" s="949"/>
      <c r="S2" s="117"/>
      <c r="T2" s="117"/>
      <c r="U2" s="117"/>
      <c r="V2" s="117"/>
      <c r="W2" s="117"/>
      <c r="X2" s="117"/>
      <c r="Y2" s="117"/>
      <c r="Z2" s="117"/>
      <c r="AA2" s="117"/>
      <c r="AB2" s="117"/>
      <c r="AC2" s="117"/>
    </row>
    <row r="3" spans="1:29" ht="23.25" thickBot="1" x14ac:dyDescent="0.3">
      <c r="A3" s="537"/>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row>
    <row r="4" spans="1:29" ht="18.75" thickBot="1" x14ac:dyDescent="0.3">
      <c r="A4" s="957" t="s">
        <v>453</v>
      </c>
      <c r="B4" s="958"/>
      <c r="C4" s="958"/>
      <c r="D4" s="958"/>
      <c r="E4" s="958"/>
      <c r="F4" s="958"/>
      <c r="G4" s="958"/>
      <c r="H4" s="958"/>
      <c r="I4" s="958"/>
      <c r="J4" s="958"/>
      <c r="K4" s="958"/>
      <c r="L4" s="958"/>
      <c r="M4" s="958"/>
      <c r="N4" s="958"/>
      <c r="O4" s="958"/>
      <c r="P4" s="958"/>
      <c r="Q4" s="958"/>
      <c r="R4" s="965"/>
      <c r="S4" s="118"/>
      <c r="T4" s="118"/>
      <c r="U4" s="118"/>
      <c r="V4" s="118"/>
      <c r="W4" s="118"/>
      <c r="X4" s="118"/>
      <c r="Y4" s="118"/>
      <c r="Z4" s="118"/>
      <c r="AA4" s="118"/>
      <c r="AB4" s="118"/>
      <c r="AC4" s="118"/>
    </row>
    <row r="5" spans="1:29" ht="18.75" thickBot="1" x14ac:dyDescent="0.3">
      <c r="A5" s="261"/>
      <c r="B5" s="66"/>
      <c r="C5" s="66"/>
      <c r="D5" s="66"/>
      <c r="E5" s="66"/>
      <c r="F5" s="66"/>
      <c r="G5" s="66"/>
      <c r="H5" s="66"/>
      <c r="I5" s="118"/>
      <c r="J5" s="118"/>
      <c r="K5" s="118"/>
      <c r="L5" s="118"/>
      <c r="M5" s="118"/>
      <c r="N5" s="118"/>
      <c r="O5" s="118"/>
      <c r="P5" s="118"/>
      <c r="Q5" s="118"/>
      <c r="R5" s="118"/>
      <c r="S5" s="118"/>
      <c r="T5" s="118"/>
      <c r="U5" s="118"/>
      <c r="V5" s="118"/>
      <c r="W5" s="118"/>
      <c r="X5" s="118"/>
      <c r="Y5" s="118"/>
      <c r="Z5" s="118"/>
      <c r="AA5" s="118"/>
      <c r="AB5" s="118"/>
      <c r="AC5" s="118"/>
    </row>
    <row r="6" spans="1:29" ht="27.75" thickBot="1" x14ac:dyDescent="0.3">
      <c r="A6" s="1363" t="s">
        <v>266</v>
      </c>
      <c r="B6" s="1364"/>
      <c r="C6" s="1364"/>
      <c r="D6" s="1367" t="s">
        <v>469</v>
      </c>
      <c r="E6" s="1367"/>
      <c r="F6" s="1368"/>
      <c r="G6" s="34"/>
      <c r="H6" s="1343"/>
      <c r="I6" s="1343"/>
      <c r="J6" s="1343"/>
      <c r="K6" s="1343"/>
      <c r="L6" s="34"/>
      <c r="M6" s="1344" t="s">
        <v>403</v>
      </c>
      <c r="N6" s="1345"/>
      <c r="O6" s="1345"/>
      <c r="P6" s="1346"/>
      <c r="Q6" s="34"/>
      <c r="R6" s="34"/>
      <c r="S6" s="34"/>
      <c r="T6" s="34"/>
      <c r="U6" s="34"/>
      <c r="V6" s="34"/>
      <c r="W6" s="34"/>
      <c r="X6" s="34"/>
      <c r="Y6" s="34"/>
      <c r="Z6" s="34"/>
      <c r="AA6" s="34"/>
      <c r="AB6" s="34"/>
      <c r="AC6" s="34"/>
    </row>
    <row r="7" spans="1:29" ht="15" customHeight="1" thickBot="1" x14ac:dyDescent="0.3">
      <c r="A7" s="1365"/>
      <c r="B7" s="1366"/>
      <c r="C7" s="1366"/>
      <c r="D7" s="1369"/>
      <c r="E7" s="1369"/>
      <c r="F7" s="1370"/>
      <c r="H7" s="1357"/>
      <c r="I7" s="1357"/>
      <c r="J7" s="1357"/>
      <c r="K7" s="465"/>
      <c r="L7" s="52"/>
      <c r="M7" s="1347" t="s">
        <v>404</v>
      </c>
      <c r="N7" s="1348"/>
      <c r="O7" s="1349"/>
      <c r="P7" s="260">
        <f>M84</f>
        <v>0</v>
      </c>
    </row>
    <row r="8" spans="1:29" ht="12.75" customHeight="1" thickBot="1" x14ac:dyDescent="0.5">
      <c r="A8" s="29"/>
      <c r="B8" s="29"/>
      <c r="C8" s="29"/>
      <c r="D8" s="29"/>
      <c r="E8" s="538"/>
      <c r="F8" s="538"/>
      <c r="I8" s="538"/>
      <c r="J8" s="538"/>
      <c r="K8" s="538"/>
      <c r="L8" s="538"/>
      <c r="M8" s="537"/>
      <c r="N8" s="538"/>
      <c r="O8" s="538"/>
      <c r="P8" s="539"/>
      <c r="Q8" s="538"/>
      <c r="R8" s="538"/>
      <c r="S8" s="538"/>
      <c r="T8" s="538"/>
      <c r="U8" s="538"/>
      <c r="V8" s="540"/>
      <c r="W8" s="540"/>
      <c r="X8" s="540"/>
      <c r="Y8" s="541"/>
      <c r="Z8" s="198"/>
      <c r="AA8" s="33"/>
      <c r="AB8" s="33"/>
      <c r="AC8" s="33"/>
    </row>
    <row r="9" spans="1:29" ht="38.450000000000003" customHeight="1" thickBot="1" x14ac:dyDescent="0.3">
      <c r="A9" s="1353" t="s">
        <v>22</v>
      </c>
      <c r="B9" s="1354"/>
      <c r="C9" s="1354"/>
      <c r="D9" s="1355">
        <f>'urbano_PIANO_INV-INFR'!G77</f>
        <v>0</v>
      </c>
      <c r="E9" s="1355"/>
      <c r="F9" s="1356"/>
      <c r="H9" s="1342"/>
      <c r="I9" s="1342"/>
      <c r="J9" s="1342"/>
      <c r="K9" s="465"/>
      <c r="L9" s="113"/>
      <c r="M9" s="1350" t="s">
        <v>406</v>
      </c>
      <c r="N9" s="1351"/>
      <c r="O9" s="1352"/>
      <c r="P9" s="260">
        <f>S84</f>
        <v>0</v>
      </c>
      <c r="Q9" s="113"/>
      <c r="R9" s="113"/>
      <c r="S9" s="113"/>
      <c r="T9" s="113"/>
      <c r="U9" s="113"/>
      <c r="V9" s="113"/>
      <c r="W9" s="113"/>
      <c r="X9" s="113"/>
      <c r="Y9" s="113"/>
      <c r="Z9" s="113"/>
      <c r="AA9" s="113"/>
      <c r="AB9" s="113"/>
      <c r="AC9" s="113"/>
    </row>
    <row r="10" spans="1:29" ht="15.75" thickBot="1" x14ac:dyDescent="0.3">
      <c r="K10" s="542"/>
      <c r="M10" s="543"/>
      <c r="N10" s="455"/>
      <c r="O10" s="455"/>
      <c r="P10" s="544"/>
    </row>
    <row r="11" spans="1:29" ht="33.6" customHeight="1" thickBot="1" x14ac:dyDescent="0.3">
      <c r="A11" s="1416" t="s">
        <v>4</v>
      </c>
      <c r="B11" s="1417"/>
      <c r="C11" s="1417"/>
      <c r="D11" s="1358"/>
      <c r="E11" s="1358"/>
      <c r="F11" s="1359"/>
      <c r="H11" s="1342"/>
      <c r="I11" s="1342"/>
      <c r="J11" s="1342"/>
      <c r="K11" s="465"/>
      <c r="L11" s="136"/>
      <c r="M11" s="1350" t="s">
        <v>407</v>
      </c>
      <c r="N11" s="1351"/>
      <c r="O11" s="1352"/>
      <c r="P11" s="472">
        <f>P7-P9</f>
        <v>0</v>
      </c>
      <c r="Q11" s="136"/>
    </row>
    <row r="12" spans="1:29" ht="15.75" thickBot="1" x14ac:dyDescent="0.3"/>
    <row r="13" spans="1:29" ht="36.6" customHeight="1" thickBot="1" x14ac:dyDescent="0.3">
      <c r="A13" s="939" t="s">
        <v>454</v>
      </c>
      <c r="B13" s="1428"/>
      <c r="C13" s="1428"/>
      <c r="D13" s="1428"/>
      <c r="E13" s="1428"/>
      <c r="F13" s="1428"/>
      <c r="G13" s="1428"/>
      <c r="H13" s="1428"/>
      <c r="I13" s="1428"/>
      <c r="J13" s="1428"/>
      <c r="K13" s="1428"/>
      <c r="L13" s="1428"/>
      <c r="M13" s="1428"/>
      <c r="N13" s="1428"/>
      <c r="O13" s="1428"/>
      <c r="P13" s="1428"/>
      <c r="Q13" s="1428"/>
      <c r="R13" s="1429"/>
      <c r="S13" s="273"/>
      <c r="T13" s="273"/>
    </row>
    <row r="14" spans="1:29" ht="15.75" thickBot="1" x14ac:dyDescent="0.3">
      <c r="K14" s="128"/>
    </row>
    <row r="15" spans="1:29" ht="15.95" customHeight="1" thickBot="1" x14ac:dyDescent="0.3">
      <c r="A15" s="1430" t="s">
        <v>409</v>
      </c>
      <c r="B15" s="1433" t="s">
        <v>410</v>
      </c>
      <c r="C15" s="1436" t="s">
        <v>411</v>
      </c>
      <c r="D15" s="1439" t="s">
        <v>412</v>
      </c>
      <c r="E15" s="1440"/>
      <c r="F15" s="1440"/>
      <c r="G15" s="1440"/>
      <c r="H15" s="1440"/>
      <c r="I15" s="1440"/>
      <c r="J15" s="1441"/>
      <c r="K15" s="1442" t="s">
        <v>413</v>
      </c>
      <c r="L15" s="1440"/>
      <c r="M15" s="1440"/>
      <c r="N15" s="1440"/>
      <c r="O15" s="1440"/>
      <c r="P15" s="1440"/>
      <c r="Q15" s="1441"/>
      <c r="R15" s="1443" t="s">
        <v>414</v>
      </c>
    </row>
    <row r="16" spans="1:29" ht="60.75" x14ac:dyDescent="0.25">
      <c r="A16" s="1431"/>
      <c r="B16" s="1434"/>
      <c r="C16" s="1437"/>
      <c r="D16" s="477" t="s">
        <v>455</v>
      </c>
      <c r="E16" s="406" t="s">
        <v>456</v>
      </c>
      <c r="F16" s="406" t="s">
        <v>457</v>
      </c>
      <c r="G16" s="406" t="s">
        <v>418</v>
      </c>
      <c r="H16" s="406" t="s">
        <v>458</v>
      </c>
      <c r="I16" s="406" t="s">
        <v>420</v>
      </c>
      <c r="J16" s="407" t="s">
        <v>421</v>
      </c>
      <c r="K16" s="478" t="s">
        <v>422</v>
      </c>
      <c r="L16" s="479" t="s">
        <v>423</v>
      </c>
      <c r="M16" s="479" t="s">
        <v>424</v>
      </c>
      <c r="N16" s="479" t="s">
        <v>425</v>
      </c>
      <c r="O16" s="479" t="s">
        <v>426</v>
      </c>
      <c r="P16" s="408" t="s">
        <v>420</v>
      </c>
      <c r="Q16" s="409" t="s">
        <v>421</v>
      </c>
      <c r="R16" s="1444"/>
      <c r="T16" s="1447"/>
    </row>
    <row r="17" spans="1:20" ht="15.75" thickBot="1" x14ac:dyDescent="0.3">
      <c r="A17" s="1432"/>
      <c r="B17" s="1435"/>
      <c r="C17" s="1438"/>
      <c r="D17" s="480" t="s">
        <v>374</v>
      </c>
      <c r="E17" s="411" t="s">
        <v>374</v>
      </c>
      <c r="F17" s="411" t="s">
        <v>374</v>
      </c>
      <c r="G17" s="411" t="s">
        <v>374</v>
      </c>
      <c r="H17" s="411" t="s">
        <v>374</v>
      </c>
      <c r="I17" s="411" t="s">
        <v>374</v>
      </c>
      <c r="J17" s="412" t="s">
        <v>374</v>
      </c>
      <c r="K17" s="410" t="s">
        <v>374</v>
      </c>
      <c r="L17" s="411" t="s">
        <v>374</v>
      </c>
      <c r="M17" s="411" t="s">
        <v>374</v>
      </c>
      <c r="N17" s="411" t="s">
        <v>374</v>
      </c>
      <c r="O17" s="411" t="s">
        <v>374</v>
      </c>
      <c r="P17" s="411" t="s">
        <v>374</v>
      </c>
      <c r="Q17" s="412" t="s">
        <v>374</v>
      </c>
      <c r="R17" s="413" t="s">
        <v>427</v>
      </c>
      <c r="T17" s="1447"/>
    </row>
    <row r="18" spans="1:20" x14ac:dyDescent="0.25">
      <c r="A18" s="242" t="s">
        <v>249</v>
      </c>
      <c r="B18" s="208"/>
      <c r="C18" s="290"/>
      <c r="D18" s="287"/>
      <c r="E18" s="215"/>
      <c r="F18" s="215"/>
      <c r="G18" s="215"/>
      <c r="H18" s="235">
        <f>F18+D18</f>
        <v>0</v>
      </c>
      <c r="I18" s="215">
        <f>H18*0.5%</f>
        <v>0</v>
      </c>
      <c r="J18" s="236">
        <f>H18-I18</f>
        <v>0</v>
      </c>
      <c r="K18" s="466"/>
      <c r="L18" s="467"/>
      <c r="M18" s="467"/>
      <c r="N18" s="467"/>
      <c r="O18" s="237">
        <f>N18+L18</f>
        <v>0</v>
      </c>
      <c r="P18" s="467">
        <f>O18*0.5%</f>
        <v>0</v>
      </c>
      <c r="Q18" s="238">
        <f>O18-P18</f>
        <v>0</v>
      </c>
      <c r="R18" s="545"/>
    </row>
    <row r="19" spans="1:20" x14ac:dyDescent="0.25">
      <c r="A19" s="216" t="s">
        <v>250</v>
      </c>
      <c r="B19" s="208"/>
      <c r="C19" s="292"/>
      <c r="D19" s="288"/>
      <c r="E19" s="203"/>
      <c r="F19" s="203"/>
      <c r="G19" s="203"/>
      <c r="H19" s="235">
        <f t="shared" ref="H19:H43" si="0">F19+D19</f>
        <v>0</v>
      </c>
      <c r="I19" s="203">
        <f>H19*0.5%</f>
        <v>0</v>
      </c>
      <c r="J19" s="225">
        <f>H19-I19</f>
        <v>0</v>
      </c>
      <c r="K19" s="468"/>
      <c r="L19" s="469"/>
      <c r="M19" s="469"/>
      <c r="N19" s="469"/>
      <c r="O19" s="226">
        <f t="shared" ref="O19:O43" si="1">N19+L19</f>
        <v>0</v>
      </c>
      <c r="P19" s="469">
        <f t="shared" ref="P19:P43" si="2">O19*0.5%</f>
        <v>0</v>
      </c>
      <c r="Q19" s="227">
        <f t="shared" ref="Q19:Q43" si="3">O19-P19</f>
        <v>0</v>
      </c>
      <c r="R19" s="546"/>
    </row>
    <row r="20" spans="1:20" x14ac:dyDescent="0.25">
      <c r="A20" s="242" t="s">
        <v>251</v>
      </c>
      <c r="B20" s="208"/>
      <c r="C20" s="290"/>
      <c r="D20" s="287"/>
      <c r="E20" s="215"/>
      <c r="F20" s="215"/>
      <c r="G20" s="215"/>
      <c r="H20" s="235">
        <f t="shared" si="0"/>
        <v>0</v>
      </c>
      <c r="I20" s="215">
        <f t="shared" ref="I20:I37" si="4">H20*0.5%</f>
        <v>0</v>
      </c>
      <c r="J20" s="236">
        <f t="shared" ref="J20:J37" si="5">H20-I20</f>
        <v>0</v>
      </c>
      <c r="K20" s="466"/>
      <c r="L20" s="467"/>
      <c r="M20" s="467"/>
      <c r="N20" s="467"/>
      <c r="O20" s="237">
        <f t="shared" si="1"/>
        <v>0</v>
      </c>
      <c r="P20" s="467">
        <f t="shared" si="2"/>
        <v>0</v>
      </c>
      <c r="Q20" s="238">
        <f t="shared" si="3"/>
        <v>0</v>
      </c>
      <c r="R20" s="545"/>
    </row>
    <row r="21" spans="1:20" x14ac:dyDescent="0.25">
      <c r="A21" s="216" t="s">
        <v>553</v>
      </c>
      <c r="B21" s="208"/>
      <c r="C21" s="292"/>
      <c r="D21" s="288"/>
      <c r="E21" s="203"/>
      <c r="F21" s="203"/>
      <c r="G21" s="203"/>
      <c r="H21" s="235">
        <f t="shared" ref="H21:H37" si="6">F21+D21</f>
        <v>0</v>
      </c>
      <c r="I21" s="203">
        <f t="shared" si="4"/>
        <v>0</v>
      </c>
      <c r="J21" s="225">
        <f t="shared" si="5"/>
        <v>0</v>
      </c>
      <c r="K21" s="468"/>
      <c r="L21" s="469"/>
      <c r="M21" s="469"/>
      <c r="N21" s="469"/>
      <c r="O21" s="226">
        <f t="shared" ref="O21:O37" si="7">N21+L21</f>
        <v>0</v>
      </c>
      <c r="P21" s="469">
        <f t="shared" ref="P21:P37" si="8">O21*0.5%</f>
        <v>0</v>
      </c>
      <c r="Q21" s="227">
        <f t="shared" ref="Q21:Q37" si="9">O21-P21</f>
        <v>0</v>
      </c>
      <c r="R21" s="546"/>
    </row>
    <row r="22" spans="1:20" x14ac:dyDescent="0.25">
      <c r="A22" s="242" t="s">
        <v>554</v>
      </c>
      <c r="B22" s="208"/>
      <c r="C22" s="290"/>
      <c r="D22" s="287"/>
      <c r="E22" s="215"/>
      <c r="F22" s="215"/>
      <c r="G22" s="215"/>
      <c r="H22" s="235">
        <f t="shared" si="6"/>
        <v>0</v>
      </c>
      <c r="I22" s="215">
        <f t="shared" si="4"/>
        <v>0</v>
      </c>
      <c r="J22" s="236">
        <f t="shared" si="5"/>
        <v>0</v>
      </c>
      <c r="K22" s="466"/>
      <c r="L22" s="467"/>
      <c r="M22" s="467"/>
      <c r="N22" s="467"/>
      <c r="O22" s="237">
        <f t="shared" si="7"/>
        <v>0</v>
      </c>
      <c r="P22" s="467">
        <f t="shared" si="8"/>
        <v>0</v>
      </c>
      <c r="Q22" s="238">
        <f t="shared" si="9"/>
        <v>0</v>
      </c>
      <c r="R22" s="545"/>
    </row>
    <row r="23" spans="1:20" x14ac:dyDescent="0.25">
      <c r="A23" s="216" t="s">
        <v>564</v>
      </c>
      <c r="B23" s="208"/>
      <c r="C23" s="292"/>
      <c r="D23" s="288"/>
      <c r="E23" s="203"/>
      <c r="F23" s="203"/>
      <c r="G23" s="203"/>
      <c r="H23" s="235">
        <f t="shared" si="6"/>
        <v>0</v>
      </c>
      <c r="I23" s="203">
        <f t="shared" si="4"/>
        <v>0</v>
      </c>
      <c r="J23" s="225">
        <f t="shared" si="5"/>
        <v>0</v>
      </c>
      <c r="K23" s="468"/>
      <c r="L23" s="469"/>
      <c r="M23" s="469"/>
      <c r="N23" s="469"/>
      <c r="O23" s="226">
        <f t="shared" si="7"/>
        <v>0</v>
      </c>
      <c r="P23" s="469">
        <f t="shared" si="8"/>
        <v>0</v>
      </c>
      <c r="Q23" s="227">
        <f t="shared" si="9"/>
        <v>0</v>
      </c>
      <c r="R23" s="546"/>
    </row>
    <row r="24" spans="1:20" x14ac:dyDescent="0.25">
      <c r="A24" s="242" t="s">
        <v>565</v>
      </c>
      <c r="B24" s="208"/>
      <c r="C24" s="290"/>
      <c r="D24" s="287"/>
      <c r="E24" s="215"/>
      <c r="F24" s="215"/>
      <c r="G24" s="215"/>
      <c r="H24" s="235">
        <f t="shared" si="6"/>
        <v>0</v>
      </c>
      <c r="I24" s="215">
        <f t="shared" si="4"/>
        <v>0</v>
      </c>
      <c r="J24" s="236">
        <f t="shared" si="5"/>
        <v>0</v>
      </c>
      <c r="K24" s="466"/>
      <c r="L24" s="467"/>
      <c r="M24" s="467"/>
      <c r="N24" s="467"/>
      <c r="O24" s="237">
        <f t="shared" si="7"/>
        <v>0</v>
      </c>
      <c r="P24" s="467">
        <f t="shared" si="8"/>
        <v>0</v>
      </c>
      <c r="Q24" s="238">
        <f t="shared" si="9"/>
        <v>0</v>
      </c>
      <c r="R24" s="545"/>
    </row>
    <row r="25" spans="1:20" x14ac:dyDescent="0.25">
      <c r="A25" s="216" t="s">
        <v>622</v>
      </c>
      <c r="B25" s="208"/>
      <c r="C25" s="292"/>
      <c r="D25" s="288"/>
      <c r="E25" s="203"/>
      <c r="F25" s="203"/>
      <c r="G25" s="203"/>
      <c r="H25" s="235">
        <f t="shared" si="6"/>
        <v>0</v>
      </c>
      <c r="I25" s="203">
        <f t="shared" si="4"/>
        <v>0</v>
      </c>
      <c r="J25" s="225">
        <f t="shared" si="5"/>
        <v>0</v>
      </c>
      <c r="K25" s="468"/>
      <c r="L25" s="469"/>
      <c r="M25" s="469"/>
      <c r="N25" s="469"/>
      <c r="O25" s="226">
        <f t="shared" si="7"/>
        <v>0</v>
      </c>
      <c r="P25" s="469">
        <f t="shared" si="8"/>
        <v>0</v>
      </c>
      <c r="Q25" s="227">
        <f t="shared" si="9"/>
        <v>0</v>
      </c>
      <c r="R25" s="546"/>
    </row>
    <row r="26" spans="1:20" x14ac:dyDescent="0.25">
      <c r="A26" s="242" t="s">
        <v>623</v>
      </c>
      <c r="B26" s="208"/>
      <c r="C26" s="290"/>
      <c r="D26" s="287"/>
      <c r="E26" s="215"/>
      <c r="F26" s="215"/>
      <c r="G26" s="215"/>
      <c r="H26" s="235">
        <f t="shared" si="6"/>
        <v>0</v>
      </c>
      <c r="I26" s="215">
        <f t="shared" si="4"/>
        <v>0</v>
      </c>
      <c r="J26" s="236">
        <f t="shared" si="5"/>
        <v>0</v>
      </c>
      <c r="K26" s="466"/>
      <c r="L26" s="467"/>
      <c r="M26" s="467"/>
      <c r="N26" s="467"/>
      <c r="O26" s="237">
        <f t="shared" si="7"/>
        <v>0</v>
      </c>
      <c r="P26" s="467">
        <f t="shared" si="8"/>
        <v>0</v>
      </c>
      <c r="Q26" s="238">
        <f t="shared" si="9"/>
        <v>0</v>
      </c>
      <c r="R26" s="545"/>
    </row>
    <row r="27" spans="1:20" x14ac:dyDescent="0.25">
      <c r="A27" s="216" t="s">
        <v>624</v>
      </c>
      <c r="B27" s="208"/>
      <c r="C27" s="292"/>
      <c r="D27" s="288"/>
      <c r="E27" s="203"/>
      <c r="F27" s="203"/>
      <c r="G27" s="203"/>
      <c r="H27" s="235">
        <f t="shared" si="6"/>
        <v>0</v>
      </c>
      <c r="I27" s="203">
        <f t="shared" si="4"/>
        <v>0</v>
      </c>
      <c r="J27" s="225">
        <f t="shared" si="5"/>
        <v>0</v>
      </c>
      <c r="K27" s="468"/>
      <c r="L27" s="469"/>
      <c r="M27" s="469"/>
      <c r="N27" s="469"/>
      <c r="O27" s="226">
        <f t="shared" si="7"/>
        <v>0</v>
      </c>
      <c r="P27" s="469">
        <f t="shared" si="8"/>
        <v>0</v>
      </c>
      <c r="Q27" s="227">
        <f t="shared" si="9"/>
        <v>0</v>
      </c>
      <c r="R27" s="546"/>
    </row>
    <row r="28" spans="1:20" x14ac:dyDescent="0.25">
      <c r="A28" s="242" t="s">
        <v>625</v>
      </c>
      <c r="B28" s="208"/>
      <c r="C28" s="290"/>
      <c r="D28" s="287"/>
      <c r="E28" s="215"/>
      <c r="F28" s="215"/>
      <c r="G28" s="215"/>
      <c r="H28" s="235">
        <f t="shared" si="6"/>
        <v>0</v>
      </c>
      <c r="I28" s="215">
        <f t="shared" si="4"/>
        <v>0</v>
      </c>
      <c r="J28" s="236">
        <f t="shared" si="5"/>
        <v>0</v>
      </c>
      <c r="K28" s="466"/>
      <c r="L28" s="467"/>
      <c r="M28" s="467"/>
      <c r="N28" s="467"/>
      <c r="O28" s="237">
        <f t="shared" si="7"/>
        <v>0</v>
      </c>
      <c r="P28" s="467">
        <f t="shared" si="8"/>
        <v>0</v>
      </c>
      <c r="Q28" s="238">
        <f t="shared" si="9"/>
        <v>0</v>
      </c>
      <c r="R28" s="545"/>
    </row>
    <row r="29" spans="1:20" x14ac:dyDescent="0.25">
      <c r="A29" s="216" t="s">
        <v>626</v>
      </c>
      <c r="B29" s="208"/>
      <c r="C29" s="292"/>
      <c r="D29" s="288"/>
      <c r="E29" s="203"/>
      <c r="F29" s="203"/>
      <c r="G29" s="203"/>
      <c r="H29" s="235">
        <f t="shared" si="6"/>
        <v>0</v>
      </c>
      <c r="I29" s="203">
        <f t="shared" si="4"/>
        <v>0</v>
      </c>
      <c r="J29" s="225">
        <f t="shared" si="5"/>
        <v>0</v>
      </c>
      <c r="K29" s="468"/>
      <c r="L29" s="469"/>
      <c r="M29" s="469"/>
      <c r="N29" s="469"/>
      <c r="O29" s="226">
        <f t="shared" si="7"/>
        <v>0</v>
      </c>
      <c r="P29" s="469">
        <f t="shared" si="8"/>
        <v>0</v>
      </c>
      <c r="Q29" s="227">
        <f t="shared" si="9"/>
        <v>0</v>
      </c>
      <c r="R29" s="546"/>
    </row>
    <row r="30" spans="1:20" x14ac:dyDescent="0.25">
      <c r="A30" s="242" t="s">
        <v>627</v>
      </c>
      <c r="B30" s="208"/>
      <c r="C30" s="290"/>
      <c r="D30" s="287"/>
      <c r="E30" s="215"/>
      <c r="F30" s="215"/>
      <c r="G30" s="215"/>
      <c r="H30" s="235">
        <f t="shared" si="6"/>
        <v>0</v>
      </c>
      <c r="I30" s="215">
        <f t="shared" si="4"/>
        <v>0</v>
      </c>
      <c r="J30" s="236">
        <f t="shared" si="5"/>
        <v>0</v>
      </c>
      <c r="K30" s="466"/>
      <c r="L30" s="467"/>
      <c r="M30" s="467"/>
      <c r="N30" s="467"/>
      <c r="O30" s="237">
        <f t="shared" si="7"/>
        <v>0</v>
      </c>
      <c r="P30" s="467">
        <f t="shared" si="8"/>
        <v>0</v>
      </c>
      <c r="Q30" s="238">
        <f t="shared" si="9"/>
        <v>0</v>
      </c>
      <c r="R30" s="545"/>
    </row>
    <row r="31" spans="1:20" x14ac:dyDescent="0.25">
      <c r="A31" s="216" t="s">
        <v>628</v>
      </c>
      <c r="B31" s="208"/>
      <c r="C31" s="292"/>
      <c r="D31" s="288"/>
      <c r="E31" s="203"/>
      <c r="F31" s="203"/>
      <c r="G31" s="203"/>
      <c r="H31" s="235">
        <f t="shared" si="6"/>
        <v>0</v>
      </c>
      <c r="I31" s="203">
        <f t="shared" si="4"/>
        <v>0</v>
      </c>
      <c r="J31" s="225">
        <f t="shared" si="5"/>
        <v>0</v>
      </c>
      <c r="K31" s="468"/>
      <c r="L31" s="469"/>
      <c r="M31" s="469"/>
      <c r="N31" s="469"/>
      <c r="O31" s="226">
        <f t="shared" si="7"/>
        <v>0</v>
      </c>
      <c r="P31" s="469">
        <f t="shared" si="8"/>
        <v>0</v>
      </c>
      <c r="Q31" s="227">
        <f t="shared" si="9"/>
        <v>0</v>
      </c>
      <c r="R31" s="546"/>
    </row>
    <row r="32" spans="1:20" x14ac:dyDescent="0.25">
      <c r="A32" s="242" t="s">
        <v>629</v>
      </c>
      <c r="B32" s="208"/>
      <c r="C32" s="290"/>
      <c r="D32" s="287"/>
      <c r="E32" s="215"/>
      <c r="F32" s="215"/>
      <c r="G32" s="215"/>
      <c r="H32" s="235">
        <f t="shared" si="6"/>
        <v>0</v>
      </c>
      <c r="I32" s="215">
        <f t="shared" si="4"/>
        <v>0</v>
      </c>
      <c r="J32" s="236">
        <f t="shared" si="5"/>
        <v>0</v>
      </c>
      <c r="K32" s="466"/>
      <c r="L32" s="467"/>
      <c r="M32" s="467"/>
      <c r="N32" s="467"/>
      <c r="O32" s="237">
        <f t="shared" si="7"/>
        <v>0</v>
      </c>
      <c r="P32" s="467">
        <f t="shared" si="8"/>
        <v>0</v>
      </c>
      <c r="Q32" s="238">
        <f t="shared" si="9"/>
        <v>0</v>
      </c>
      <c r="R32" s="545"/>
    </row>
    <row r="33" spans="1:20" x14ac:dyDescent="0.25">
      <c r="A33" s="216" t="s">
        <v>630</v>
      </c>
      <c r="B33" s="208"/>
      <c r="C33" s="292"/>
      <c r="D33" s="288"/>
      <c r="E33" s="203"/>
      <c r="F33" s="203"/>
      <c r="G33" s="203"/>
      <c r="H33" s="235">
        <f t="shared" si="6"/>
        <v>0</v>
      </c>
      <c r="I33" s="203">
        <f t="shared" si="4"/>
        <v>0</v>
      </c>
      <c r="J33" s="225">
        <f t="shared" si="5"/>
        <v>0</v>
      </c>
      <c r="K33" s="468"/>
      <c r="L33" s="469"/>
      <c r="M33" s="469"/>
      <c r="N33" s="469"/>
      <c r="O33" s="226">
        <f t="shared" si="7"/>
        <v>0</v>
      </c>
      <c r="P33" s="469">
        <f t="shared" si="8"/>
        <v>0</v>
      </c>
      <c r="Q33" s="227">
        <f t="shared" si="9"/>
        <v>0</v>
      </c>
      <c r="R33" s="546"/>
    </row>
    <row r="34" spans="1:20" x14ac:dyDescent="0.25">
      <c r="A34" s="242" t="s">
        <v>631</v>
      </c>
      <c r="B34" s="208"/>
      <c r="C34" s="290"/>
      <c r="D34" s="287"/>
      <c r="E34" s="215"/>
      <c r="F34" s="215"/>
      <c r="G34" s="215"/>
      <c r="H34" s="235">
        <f t="shared" si="6"/>
        <v>0</v>
      </c>
      <c r="I34" s="215">
        <f t="shared" si="4"/>
        <v>0</v>
      </c>
      <c r="J34" s="236">
        <f t="shared" si="5"/>
        <v>0</v>
      </c>
      <c r="K34" s="466"/>
      <c r="L34" s="467"/>
      <c r="M34" s="467"/>
      <c r="N34" s="467"/>
      <c r="O34" s="237">
        <f t="shared" si="7"/>
        <v>0</v>
      </c>
      <c r="P34" s="467">
        <f t="shared" si="8"/>
        <v>0</v>
      </c>
      <c r="Q34" s="238">
        <f t="shared" si="9"/>
        <v>0</v>
      </c>
      <c r="R34" s="545"/>
    </row>
    <row r="35" spans="1:20" x14ac:dyDescent="0.25">
      <c r="A35" s="216" t="s">
        <v>632</v>
      </c>
      <c r="B35" s="208"/>
      <c r="C35" s="292"/>
      <c r="D35" s="288"/>
      <c r="E35" s="203"/>
      <c r="F35" s="203"/>
      <c r="G35" s="203"/>
      <c r="H35" s="235">
        <f t="shared" si="6"/>
        <v>0</v>
      </c>
      <c r="I35" s="203">
        <f t="shared" si="4"/>
        <v>0</v>
      </c>
      <c r="J35" s="225">
        <f t="shared" si="5"/>
        <v>0</v>
      </c>
      <c r="K35" s="468"/>
      <c r="L35" s="469"/>
      <c r="M35" s="469"/>
      <c r="N35" s="469"/>
      <c r="O35" s="226">
        <f t="shared" si="7"/>
        <v>0</v>
      </c>
      <c r="P35" s="469">
        <f t="shared" si="8"/>
        <v>0</v>
      </c>
      <c r="Q35" s="227">
        <f t="shared" si="9"/>
        <v>0</v>
      </c>
      <c r="R35" s="546"/>
    </row>
    <row r="36" spans="1:20" x14ac:dyDescent="0.25">
      <c r="A36" s="242" t="s">
        <v>633</v>
      </c>
      <c r="B36" s="208"/>
      <c r="C36" s="290"/>
      <c r="D36" s="287"/>
      <c r="E36" s="215"/>
      <c r="F36" s="215"/>
      <c r="G36" s="215"/>
      <c r="H36" s="235">
        <f t="shared" si="6"/>
        <v>0</v>
      </c>
      <c r="I36" s="215">
        <f t="shared" si="4"/>
        <v>0</v>
      </c>
      <c r="J36" s="236">
        <f t="shared" si="5"/>
        <v>0</v>
      </c>
      <c r="K36" s="466"/>
      <c r="L36" s="467"/>
      <c r="M36" s="467"/>
      <c r="N36" s="467"/>
      <c r="O36" s="237">
        <f t="shared" si="7"/>
        <v>0</v>
      </c>
      <c r="P36" s="467">
        <f t="shared" si="8"/>
        <v>0</v>
      </c>
      <c r="Q36" s="238">
        <f t="shared" si="9"/>
        <v>0</v>
      </c>
      <c r="R36" s="545"/>
    </row>
    <row r="37" spans="1:20" x14ac:dyDescent="0.25">
      <c r="A37" s="216" t="s">
        <v>634</v>
      </c>
      <c r="B37" s="208"/>
      <c r="C37" s="292"/>
      <c r="D37" s="288"/>
      <c r="E37" s="203"/>
      <c r="F37" s="203"/>
      <c r="G37" s="203"/>
      <c r="H37" s="235">
        <f t="shared" si="6"/>
        <v>0</v>
      </c>
      <c r="I37" s="203">
        <f t="shared" si="4"/>
        <v>0</v>
      </c>
      <c r="J37" s="225">
        <f t="shared" si="5"/>
        <v>0</v>
      </c>
      <c r="K37" s="468"/>
      <c r="L37" s="469"/>
      <c r="M37" s="469"/>
      <c r="N37" s="469"/>
      <c r="O37" s="226">
        <f t="shared" si="7"/>
        <v>0</v>
      </c>
      <c r="P37" s="469">
        <f t="shared" si="8"/>
        <v>0</v>
      </c>
      <c r="Q37" s="227">
        <f t="shared" si="9"/>
        <v>0</v>
      </c>
      <c r="R37" s="546"/>
    </row>
    <row r="38" spans="1:20" x14ac:dyDescent="0.25">
      <c r="A38" s="216" t="s">
        <v>564</v>
      </c>
      <c r="B38" s="208"/>
      <c r="C38" s="292"/>
      <c r="D38" s="288"/>
      <c r="E38" s="203"/>
      <c r="F38" s="203"/>
      <c r="G38" s="203"/>
      <c r="H38" s="235">
        <f t="shared" ref="H38:H39" si="10">F38+D38</f>
        <v>0</v>
      </c>
      <c r="I38" s="203">
        <f t="shared" ref="I38:I39" si="11">H38*0.5%</f>
        <v>0</v>
      </c>
      <c r="J38" s="225">
        <f t="shared" ref="J38:J39" si="12">H38-I38</f>
        <v>0</v>
      </c>
      <c r="K38" s="468"/>
      <c r="L38" s="469"/>
      <c r="M38" s="469"/>
      <c r="N38" s="469"/>
      <c r="O38" s="226">
        <f t="shared" ref="O38:O39" si="13">N38+L38</f>
        <v>0</v>
      </c>
      <c r="P38" s="469">
        <f t="shared" ref="P38:P39" si="14">O38*0.5%</f>
        <v>0</v>
      </c>
      <c r="Q38" s="227">
        <f t="shared" ref="Q38:Q39" si="15">O38-P38</f>
        <v>0</v>
      </c>
      <c r="R38" s="546"/>
    </row>
    <row r="39" spans="1:20" x14ac:dyDescent="0.25">
      <c r="A39" s="216" t="s">
        <v>565</v>
      </c>
      <c r="B39" s="208"/>
      <c r="C39" s="292"/>
      <c r="D39" s="288"/>
      <c r="E39" s="203"/>
      <c r="F39" s="203"/>
      <c r="G39" s="203"/>
      <c r="H39" s="235">
        <f t="shared" si="10"/>
        <v>0</v>
      </c>
      <c r="I39" s="203">
        <f t="shared" si="11"/>
        <v>0</v>
      </c>
      <c r="J39" s="225">
        <f t="shared" si="12"/>
        <v>0</v>
      </c>
      <c r="K39" s="468"/>
      <c r="L39" s="469"/>
      <c r="M39" s="469"/>
      <c r="N39" s="469"/>
      <c r="O39" s="226">
        <f t="shared" si="13"/>
        <v>0</v>
      </c>
      <c r="P39" s="469">
        <f t="shared" si="14"/>
        <v>0</v>
      </c>
      <c r="Q39" s="227">
        <f t="shared" si="15"/>
        <v>0</v>
      </c>
      <c r="R39" s="546"/>
    </row>
    <row r="40" spans="1:20" x14ac:dyDescent="0.25">
      <c r="A40" s="216" t="s">
        <v>250</v>
      </c>
      <c r="B40" s="208"/>
      <c r="C40" s="292"/>
      <c r="D40" s="288"/>
      <c r="E40" s="203"/>
      <c r="F40" s="203"/>
      <c r="G40" s="203"/>
      <c r="H40" s="235">
        <f t="shared" si="0"/>
        <v>0</v>
      </c>
      <c r="I40" s="203">
        <f t="shared" ref="I40:I43" si="16">H40*0.5%</f>
        <v>0</v>
      </c>
      <c r="J40" s="225">
        <f t="shared" ref="J40:J43" si="17">H40-I40</f>
        <v>0</v>
      </c>
      <c r="K40" s="468"/>
      <c r="L40" s="469"/>
      <c r="M40" s="469"/>
      <c r="N40" s="469"/>
      <c r="O40" s="226">
        <f t="shared" si="1"/>
        <v>0</v>
      </c>
      <c r="P40" s="469">
        <f t="shared" si="2"/>
        <v>0</v>
      </c>
      <c r="Q40" s="227">
        <f t="shared" si="3"/>
        <v>0</v>
      </c>
      <c r="R40" s="546"/>
    </row>
    <row r="41" spans="1:20" x14ac:dyDescent="0.25">
      <c r="A41" s="216" t="s">
        <v>250</v>
      </c>
      <c r="B41" s="208"/>
      <c r="C41" s="292"/>
      <c r="D41" s="288"/>
      <c r="E41" s="203"/>
      <c r="F41" s="203"/>
      <c r="G41" s="203"/>
      <c r="H41" s="235">
        <f t="shared" si="0"/>
        <v>0</v>
      </c>
      <c r="I41" s="203">
        <f t="shared" si="16"/>
        <v>0</v>
      </c>
      <c r="J41" s="225">
        <f t="shared" si="17"/>
        <v>0</v>
      </c>
      <c r="K41" s="468"/>
      <c r="L41" s="469"/>
      <c r="M41" s="469"/>
      <c r="N41" s="469"/>
      <c r="O41" s="226">
        <f t="shared" si="1"/>
        <v>0</v>
      </c>
      <c r="P41" s="469">
        <f t="shared" si="2"/>
        <v>0</v>
      </c>
      <c r="Q41" s="227">
        <f t="shared" si="3"/>
        <v>0</v>
      </c>
      <c r="R41" s="546"/>
    </row>
    <row r="42" spans="1:20" x14ac:dyDescent="0.25">
      <c r="A42" s="216" t="s">
        <v>249</v>
      </c>
      <c r="B42" s="208"/>
      <c r="C42" s="292"/>
      <c r="D42" s="288"/>
      <c r="E42" s="203"/>
      <c r="F42" s="203"/>
      <c r="G42" s="203"/>
      <c r="H42" s="235">
        <f t="shared" si="0"/>
        <v>0</v>
      </c>
      <c r="I42" s="203">
        <f t="shared" si="16"/>
        <v>0</v>
      </c>
      <c r="J42" s="225">
        <f t="shared" si="17"/>
        <v>0</v>
      </c>
      <c r="K42" s="468"/>
      <c r="L42" s="469"/>
      <c r="M42" s="469"/>
      <c r="N42" s="469"/>
      <c r="O42" s="226">
        <f t="shared" si="1"/>
        <v>0</v>
      </c>
      <c r="P42" s="469">
        <f t="shared" si="2"/>
        <v>0</v>
      </c>
      <c r="Q42" s="227">
        <f t="shared" si="3"/>
        <v>0</v>
      </c>
      <c r="R42" s="546"/>
    </row>
    <row r="43" spans="1:20" ht="15.75" thickBot="1" x14ac:dyDescent="0.3">
      <c r="A43" s="356" t="s">
        <v>249</v>
      </c>
      <c r="B43" s="355"/>
      <c r="C43" s="293"/>
      <c r="D43" s="289"/>
      <c r="E43" s="262"/>
      <c r="F43" s="262"/>
      <c r="G43" s="262"/>
      <c r="H43" s="235">
        <f t="shared" si="0"/>
        <v>0</v>
      </c>
      <c r="I43" s="262">
        <f t="shared" si="16"/>
        <v>0</v>
      </c>
      <c r="J43" s="264">
        <f t="shared" si="17"/>
        <v>0</v>
      </c>
      <c r="K43" s="470"/>
      <c r="L43" s="471"/>
      <c r="M43" s="471"/>
      <c r="N43" s="471"/>
      <c r="O43" s="265">
        <f t="shared" si="1"/>
        <v>0</v>
      </c>
      <c r="P43" s="471">
        <f t="shared" si="2"/>
        <v>0</v>
      </c>
      <c r="Q43" s="266">
        <f t="shared" si="3"/>
        <v>0</v>
      </c>
      <c r="R43" s="547"/>
    </row>
    <row r="44" spans="1:20" s="548" customFormat="1" ht="15.75" thickBot="1" x14ac:dyDescent="0.3">
      <c r="C44" s="473" t="s">
        <v>56</v>
      </c>
      <c r="D44" s="474">
        <f>MAXA(D18:D43)</f>
        <v>0</v>
      </c>
      <c r="E44" s="474">
        <f t="shared" ref="E44:Q44" si="18">SUM(E18:E43)</f>
        <v>0</v>
      </c>
      <c r="F44" s="474">
        <f>MAXA(F18:F43)</f>
        <v>0</v>
      </c>
      <c r="G44" s="474">
        <f>SUM(G18:G43)</f>
        <v>0</v>
      </c>
      <c r="H44" s="474">
        <f>MAXA(H18:H43)</f>
        <v>0</v>
      </c>
      <c r="I44" s="474">
        <f t="shared" si="18"/>
        <v>0</v>
      </c>
      <c r="J44" s="474">
        <f>SUM(J18:J43)</f>
        <v>0</v>
      </c>
      <c r="K44" s="474">
        <f>MAXA(K18:K43)</f>
        <v>0</v>
      </c>
      <c r="L44" s="474">
        <f t="shared" si="18"/>
        <v>0</v>
      </c>
      <c r="M44" s="474">
        <f>MAXA(M18:M43)</f>
        <v>0</v>
      </c>
      <c r="N44" s="474">
        <f t="shared" si="18"/>
        <v>0</v>
      </c>
      <c r="O44" s="474">
        <f t="shared" si="18"/>
        <v>0</v>
      </c>
      <c r="P44" s="474">
        <f t="shared" si="18"/>
        <v>0</v>
      </c>
      <c r="Q44" s="475">
        <f t="shared" si="18"/>
        <v>0</v>
      </c>
      <c r="R44" s="549"/>
    </row>
    <row r="46" spans="1:20" ht="15.75" thickBot="1" x14ac:dyDescent="0.3"/>
    <row r="47" spans="1:20" ht="15.75" customHeight="1" x14ac:dyDescent="0.3">
      <c r="A47" s="1421" t="s">
        <v>428</v>
      </c>
      <c r="B47" s="1422"/>
      <c r="C47" s="1422"/>
      <c r="D47" s="1422"/>
      <c r="E47" s="1422"/>
      <c r="F47" s="1422"/>
      <c r="G47" s="1422"/>
      <c r="H47" s="1422"/>
      <c r="I47" s="1422"/>
      <c r="J47" s="1422"/>
      <c r="K47" s="1422"/>
      <c r="L47" s="1422"/>
      <c r="M47" s="1422"/>
      <c r="N47" s="1422"/>
      <c r="O47" s="1422"/>
      <c r="P47" s="1422"/>
      <c r="Q47" s="1422"/>
      <c r="R47" s="1422"/>
      <c r="S47" s="1422"/>
      <c r="T47" s="1423"/>
    </row>
    <row r="48" spans="1:20" ht="78" customHeight="1" x14ac:dyDescent="0.25">
      <c r="A48" s="1424" t="s">
        <v>409</v>
      </c>
      <c r="B48" s="1426" t="s">
        <v>429</v>
      </c>
      <c r="C48" s="414" t="s">
        <v>430</v>
      </c>
      <c r="D48" s="415" t="s">
        <v>431</v>
      </c>
      <c r="E48" s="414" t="s">
        <v>432</v>
      </c>
      <c r="F48" s="416" t="s">
        <v>433</v>
      </c>
      <c r="G48" s="416" t="s">
        <v>434</v>
      </c>
      <c r="H48" s="415" t="s">
        <v>435</v>
      </c>
      <c r="I48" s="415" t="s">
        <v>433</v>
      </c>
      <c r="J48" s="1445" t="s">
        <v>436</v>
      </c>
      <c r="K48" s="417" t="s">
        <v>434</v>
      </c>
      <c r="L48" s="415" t="s">
        <v>437</v>
      </c>
      <c r="M48" s="417" t="s">
        <v>438</v>
      </c>
      <c r="N48" s="415" t="s">
        <v>439</v>
      </c>
      <c r="O48" s="417" t="s">
        <v>440</v>
      </c>
      <c r="P48" s="417" t="s">
        <v>441</v>
      </c>
      <c r="Q48" s="417" t="s">
        <v>442</v>
      </c>
      <c r="R48" s="417" t="s">
        <v>443</v>
      </c>
      <c r="S48" s="417" t="s">
        <v>444</v>
      </c>
      <c r="T48" s="418" t="s">
        <v>445</v>
      </c>
    </row>
    <row r="49" spans="1:20" x14ac:dyDescent="0.25">
      <c r="A49" s="1425"/>
      <c r="B49" s="1427"/>
      <c r="C49" s="647" t="s">
        <v>446</v>
      </c>
      <c r="D49" s="648" t="s">
        <v>374</v>
      </c>
      <c r="E49" s="647" t="s">
        <v>447</v>
      </c>
      <c r="F49" s="647" t="s">
        <v>448</v>
      </c>
      <c r="G49" s="647" t="s">
        <v>374</v>
      </c>
      <c r="H49" s="649" t="s">
        <v>447</v>
      </c>
      <c r="I49" s="647" t="s">
        <v>448</v>
      </c>
      <c r="J49" s="1446"/>
      <c r="K49" s="647" t="s">
        <v>374</v>
      </c>
      <c r="L49" s="647" t="s">
        <v>374</v>
      </c>
      <c r="M49" s="647" t="s">
        <v>374</v>
      </c>
      <c r="N49" s="647" t="s">
        <v>376</v>
      </c>
      <c r="O49" s="647" t="s">
        <v>376</v>
      </c>
      <c r="P49" s="647" t="s">
        <v>374</v>
      </c>
      <c r="Q49" s="650" t="s">
        <v>376</v>
      </c>
      <c r="R49" s="650" t="s">
        <v>427</v>
      </c>
      <c r="S49" s="647" t="s">
        <v>374</v>
      </c>
      <c r="T49" s="651" t="s">
        <v>427</v>
      </c>
    </row>
    <row r="50" spans="1:20" x14ac:dyDescent="0.25">
      <c r="A50" s="133" t="s">
        <v>251</v>
      </c>
      <c r="B50" s="426" t="str">
        <f>VLOOKUP(A50,'urbano_PIANO_INV-INFR'!D$81:E$96,2,FALSE)</f>
        <v>SPECIFICARE______</v>
      </c>
      <c r="C50" s="427"/>
      <c r="D50" s="428"/>
      <c r="E50" s="133"/>
      <c r="F50" s="204"/>
      <c r="G50" s="203"/>
      <c r="H50" s="643"/>
      <c r="I50" s="644"/>
      <c r="J50" s="205"/>
      <c r="K50" s="202"/>
      <c r="L50" s="203"/>
      <c r="M50" s="224">
        <f>K50+L50</f>
        <v>0</v>
      </c>
      <c r="N50" s="206"/>
      <c r="O50" s="206"/>
      <c r="P50" s="203"/>
      <c r="Q50" s="133"/>
      <c r="R50" s="133"/>
      <c r="S50" s="203"/>
      <c r="T50" s="495"/>
    </row>
    <row r="51" spans="1:20" x14ac:dyDescent="0.25">
      <c r="A51" s="645" t="s">
        <v>249</v>
      </c>
      <c r="B51" s="426" t="str">
        <f>VLOOKUP(A51,'urbano_PIANO_INV-INFR'!D$81:E$96,2,FALSE)</f>
        <v>SPECIFICARE______</v>
      </c>
      <c r="C51" s="429"/>
      <c r="D51" s="430"/>
      <c r="E51" s="429"/>
      <c r="F51" s="209"/>
      <c r="G51" s="428"/>
      <c r="H51" s="646"/>
      <c r="I51" s="204"/>
      <c r="J51" s="205"/>
      <c r="K51" s="202"/>
      <c r="L51" s="203"/>
      <c r="M51" s="224">
        <f t="shared" ref="M51:M83" si="19">K51+L51</f>
        <v>0</v>
      </c>
      <c r="N51" s="206"/>
      <c r="O51" s="206"/>
      <c r="P51" s="203"/>
      <c r="Q51" s="133"/>
      <c r="R51" s="133"/>
      <c r="S51" s="203"/>
      <c r="T51" s="495"/>
    </row>
    <row r="52" spans="1:20" x14ac:dyDescent="0.25">
      <c r="A52" s="645" t="s">
        <v>249</v>
      </c>
      <c r="B52" s="426" t="str">
        <f>VLOOKUP(A52,'urbano_PIANO_INV-INFR'!D$81:E$96,2,FALSE)</f>
        <v>SPECIFICARE______</v>
      </c>
      <c r="C52" s="127"/>
      <c r="D52" s="428"/>
      <c r="E52" s="133"/>
      <c r="F52" s="204"/>
      <c r="G52" s="202"/>
      <c r="H52" s="133"/>
      <c r="I52" s="204"/>
      <c r="J52" s="205"/>
      <c r="K52" s="202"/>
      <c r="L52" s="203"/>
      <c r="M52" s="224">
        <f t="shared" si="19"/>
        <v>0</v>
      </c>
      <c r="N52" s="206"/>
      <c r="O52" s="133"/>
      <c r="P52" s="203"/>
      <c r="Q52" s="133"/>
      <c r="R52" s="133"/>
      <c r="S52" s="203"/>
      <c r="T52" s="495"/>
    </row>
    <row r="53" spans="1:20" x14ac:dyDescent="0.25">
      <c r="A53" s="645" t="s">
        <v>251</v>
      </c>
      <c r="B53" s="426" t="str">
        <f>VLOOKUP(A53,'urbano_PIANO_INV-INFR'!D$81:E$96,2,FALSE)</f>
        <v>SPECIFICARE______</v>
      </c>
      <c r="C53" s="127"/>
      <c r="D53" s="428"/>
      <c r="E53" s="133"/>
      <c r="F53" s="204"/>
      <c r="G53" s="202"/>
      <c r="H53" s="133"/>
      <c r="I53" s="204"/>
      <c r="J53" s="205"/>
      <c r="K53" s="202"/>
      <c r="L53" s="203"/>
      <c r="M53" s="224">
        <f t="shared" si="19"/>
        <v>0</v>
      </c>
      <c r="N53" s="206"/>
      <c r="O53" s="133"/>
      <c r="P53" s="203"/>
      <c r="Q53" s="133"/>
      <c r="R53" s="133"/>
      <c r="S53" s="203"/>
      <c r="T53" s="495"/>
    </row>
    <row r="54" spans="1:20" x14ac:dyDescent="0.25">
      <c r="A54" s="133" t="s">
        <v>554</v>
      </c>
      <c r="B54" s="426" t="str">
        <f>VLOOKUP(A54,'urbano_PIANO_INV-INFR'!D$81:E$96,2,FALSE)</f>
        <v>SPECIFICARE______</v>
      </c>
      <c r="C54" s="427"/>
      <c r="D54" s="428"/>
      <c r="E54" s="133"/>
      <c r="F54" s="204"/>
      <c r="G54" s="203"/>
      <c r="H54" s="643"/>
      <c r="I54" s="644"/>
      <c r="J54" s="205"/>
      <c r="K54" s="202"/>
      <c r="L54" s="203"/>
      <c r="M54" s="224">
        <f t="shared" si="19"/>
        <v>0</v>
      </c>
      <c r="N54" s="206"/>
      <c r="O54" s="206"/>
      <c r="P54" s="203"/>
      <c r="Q54" s="133"/>
      <c r="R54" s="133"/>
      <c r="S54" s="203"/>
      <c r="T54" s="495"/>
    </row>
    <row r="55" spans="1:20" x14ac:dyDescent="0.25">
      <c r="A55" s="645" t="s">
        <v>565</v>
      </c>
      <c r="B55" s="426" t="e">
        <f>VLOOKUP(A55,'urbano_PIANO_INV-INFR'!D$81:E$96,2,FALSE)</f>
        <v>#N/A</v>
      </c>
      <c r="C55" s="429"/>
      <c r="D55" s="430"/>
      <c r="E55" s="429"/>
      <c r="F55" s="209"/>
      <c r="G55" s="428"/>
      <c r="H55" s="646"/>
      <c r="I55" s="204"/>
      <c r="J55" s="205"/>
      <c r="K55" s="202"/>
      <c r="L55" s="203"/>
      <c r="M55" s="224">
        <f t="shared" ref="M55:M77" si="20">K55+L55</f>
        <v>0</v>
      </c>
      <c r="N55" s="206"/>
      <c r="O55" s="206"/>
      <c r="P55" s="203"/>
      <c r="Q55" s="133"/>
      <c r="R55" s="133"/>
      <c r="S55" s="203"/>
      <c r="T55" s="495"/>
    </row>
    <row r="56" spans="1:20" x14ac:dyDescent="0.25">
      <c r="A56" s="645" t="s">
        <v>623</v>
      </c>
      <c r="B56" s="426" t="e">
        <f>VLOOKUP(A56,'urbano_PIANO_INV-INFR'!D$81:E$96,2,FALSE)</f>
        <v>#N/A</v>
      </c>
      <c r="C56" s="127"/>
      <c r="D56" s="428"/>
      <c r="E56" s="133"/>
      <c r="F56" s="204"/>
      <c r="G56" s="202"/>
      <c r="H56" s="133"/>
      <c r="I56" s="204"/>
      <c r="J56" s="205"/>
      <c r="K56" s="202"/>
      <c r="L56" s="203"/>
      <c r="M56" s="224">
        <f t="shared" si="20"/>
        <v>0</v>
      </c>
      <c r="N56" s="206"/>
      <c r="O56" s="133"/>
      <c r="P56" s="203"/>
      <c r="Q56" s="133"/>
      <c r="R56" s="133"/>
      <c r="S56" s="203"/>
      <c r="T56" s="495"/>
    </row>
    <row r="57" spans="1:20" x14ac:dyDescent="0.25">
      <c r="A57" s="645" t="s">
        <v>625</v>
      </c>
      <c r="B57" s="426" t="e">
        <f>VLOOKUP(A57,'urbano_PIANO_INV-INFR'!D$81:E$96,2,FALSE)</f>
        <v>#N/A</v>
      </c>
      <c r="C57" s="127"/>
      <c r="D57" s="428"/>
      <c r="E57" s="133"/>
      <c r="F57" s="204"/>
      <c r="G57" s="202"/>
      <c r="H57" s="133"/>
      <c r="I57" s="204"/>
      <c r="J57" s="205"/>
      <c r="K57" s="202"/>
      <c r="L57" s="203"/>
      <c r="M57" s="224">
        <f t="shared" si="20"/>
        <v>0</v>
      </c>
      <c r="N57" s="206"/>
      <c r="O57" s="133"/>
      <c r="P57" s="203"/>
      <c r="Q57" s="133"/>
      <c r="R57" s="133"/>
      <c r="S57" s="203"/>
      <c r="T57" s="495"/>
    </row>
    <row r="58" spans="1:20" x14ac:dyDescent="0.25">
      <c r="A58" s="133" t="s">
        <v>627</v>
      </c>
      <c r="B58" s="426" t="e">
        <f>VLOOKUP(A58,'urbano_PIANO_INV-INFR'!D$81:E$96,2,FALSE)</f>
        <v>#N/A</v>
      </c>
      <c r="C58" s="427"/>
      <c r="D58" s="428"/>
      <c r="E58" s="133"/>
      <c r="F58" s="204"/>
      <c r="G58" s="203"/>
      <c r="H58" s="643"/>
      <c r="I58" s="644"/>
      <c r="J58" s="205"/>
      <c r="K58" s="202"/>
      <c r="L58" s="203"/>
      <c r="M58" s="224">
        <f t="shared" si="20"/>
        <v>0</v>
      </c>
      <c r="N58" s="206"/>
      <c r="O58" s="206"/>
      <c r="P58" s="203"/>
      <c r="Q58" s="133"/>
      <c r="R58" s="133"/>
      <c r="S58" s="203"/>
      <c r="T58" s="495"/>
    </row>
    <row r="59" spans="1:20" x14ac:dyDescent="0.25">
      <c r="A59" s="645" t="s">
        <v>629</v>
      </c>
      <c r="B59" s="426" t="e">
        <f>VLOOKUP(A59,'urbano_PIANO_INV-INFR'!D$81:E$96,2,FALSE)</f>
        <v>#N/A</v>
      </c>
      <c r="C59" s="429"/>
      <c r="D59" s="430"/>
      <c r="E59" s="429"/>
      <c r="F59" s="209"/>
      <c r="G59" s="428"/>
      <c r="H59" s="646"/>
      <c r="I59" s="204"/>
      <c r="J59" s="205"/>
      <c r="K59" s="202"/>
      <c r="L59" s="203"/>
      <c r="M59" s="224">
        <f t="shared" si="20"/>
        <v>0</v>
      </c>
      <c r="N59" s="206"/>
      <c r="O59" s="206"/>
      <c r="P59" s="203"/>
      <c r="Q59" s="133"/>
      <c r="R59" s="133"/>
      <c r="S59" s="203"/>
      <c r="T59" s="495"/>
    </row>
    <row r="60" spans="1:20" x14ac:dyDescent="0.25">
      <c r="A60" s="645" t="s">
        <v>631</v>
      </c>
      <c r="B60" s="426" t="e">
        <f>VLOOKUP(A60,'urbano_PIANO_INV-INFR'!D$81:E$96,2,FALSE)</f>
        <v>#N/A</v>
      </c>
      <c r="C60" s="127"/>
      <c r="D60" s="428"/>
      <c r="E60" s="133"/>
      <c r="F60" s="204"/>
      <c r="G60" s="202"/>
      <c r="H60" s="133"/>
      <c r="I60" s="204"/>
      <c r="J60" s="205"/>
      <c r="K60" s="202"/>
      <c r="L60" s="203"/>
      <c r="M60" s="224">
        <f t="shared" si="20"/>
        <v>0</v>
      </c>
      <c r="N60" s="206"/>
      <c r="O60" s="133"/>
      <c r="P60" s="203"/>
      <c r="Q60" s="133"/>
      <c r="R60" s="133"/>
      <c r="S60" s="203"/>
      <c r="T60" s="495"/>
    </row>
    <row r="61" spans="1:20" x14ac:dyDescent="0.25">
      <c r="A61" s="645" t="s">
        <v>633</v>
      </c>
      <c r="B61" s="426" t="e">
        <f>VLOOKUP(A61,'urbano_PIANO_INV-INFR'!D$81:E$96,2,FALSE)</f>
        <v>#N/A</v>
      </c>
      <c r="C61" s="127"/>
      <c r="D61" s="428"/>
      <c r="E61" s="133"/>
      <c r="F61" s="204"/>
      <c r="G61" s="202"/>
      <c r="H61" s="133"/>
      <c r="I61" s="204"/>
      <c r="J61" s="205"/>
      <c r="K61" s="202"/>
      <c r="L61" s="203"/>
      <c r="M61" s="224">
        <f t="shared" si="20"/>
        <v>0</v>
      </c>
      <c r="N61" s="206"/>
      <c r="O61" s="133"/>
      <c r="P61" s="203"/>
      <c r="Q61" s="133"/>
      <c r="R61" s="133"/>
      <c r="S61" s="203"/>
      <c r="T61" s="495"/>
    </row>
    <row r="62" spans="1:20" x14ac:dyDescent="0.25">
      <c r="A62" s="133" t="s">
        <v>635</v>
      </c>
      <c r="B62" s="426" t="e">
        <f>VLOOKUP(A62,'urbano_PIANO_INV-INFR'!D$81:E$96,2,FALSE)</f>
        <v>#N/A</v>
      </c>
      <c r="C62" s="427"/>
      <c r="D62" s="428"/>
      <c r="E62" s="133"/>
      <c r="F62" s="204"/>
      <c r="G62" s="203"/>
      <c r="H62" s="643"/>
      <c r="I62" s="644"/>
      <c r="J62" s="205"/>
      <c r="K62" s="202"/>
      <c r="L62" s="203"/>
      <c r="M62" s="224">
        <f t="shared" si="20"/>
        <v>0</v>
      </c>
      <c r="N62" s="206"/>
      <c r="O62" s="206"/>
      <c r="P62" s="203"/>
      <c r="Q62" s="133"/>
      <c r="R62" s="133"/>
      <c r="S62" s="203"/>
      <c r="T62" s="495"/>
    </row>
    <row r="63" spans="1:20" x14ac:dyDescent="0.25">
      <c r="A63" s="645" t="s">
        <v>636</v>
      </c>
      <c r="B63" s="426" t="e">
        <f>VLOOKUP(A63,'urbano_PIANO_INV-INFR'!D$81:E$96,2,FALSE)</f>
        <v>#N/A</v>
      </c>
      <c r="C63" s="429"/>
      <c r="D63" s="430"/>
      <c r="E63" s="429"/>
      <c r="F63" s="209"/>
      <c r="G63" s="428"/>
      <c r="H63" s="646"/>
      <c r="I63" s="204"/>
      <c r="J63" s="205"/>
      <c r="K63" s="202"/>
      <c r="L63" s="203"/>
      <c r="M63" s="224">
        <f t="shared" si="20"/>
        <v>0</v>
      </c>
      <c r="N63" s="206"/>
      <c r="O63" s="206"/>
      <c r="P63" s="203"/>
      <c r="Q63" s="133"/>
      <c r="R63" s="133"/>
      <c r="S63" s="203"/>
      <c r="T63" s="495"/>
    </row>
    <row r="64" spans="1:20" x14ac:dyDescent="0.25">
      <c r="A64" s="645" t="s">
        <v>637</v>
      </c>
      <c r="B64" s="426" t="e">
        <f>VLOOKUP(A64,'urbano_PIANO_INV-INFR'!D$81:E$96,2,FALSE)</f>
        <v>#N/A</v>
      </c>
      <c r="C64" s="127"/>
      <c r="D64" s="428"/>
      <c r="E64" s="133"/>
      <c r="F64" s="204"/>
      <c r="G64" s="202"/>
      <c r="H64" s="133"/>
      <c r="I64" s="204"/>
      <c r="J64" s="205"/>
      <c r="K64" s="202"/>
      <c r="L64" s="203"/>
      <c r="M64" s="224">
        <f t="shared" si="20"/>
        <v>0</v>
      </c>
      <c r="N64" s="206"/>
      <c r="O64" s="133"/>
      <c r="P64" s="203"/>
      <c r="Q64" s="133"/>
      <c r="R64" s="133"/>
      <c r="S64" s="203"/>
      <c r="T64" s="495"/>
    </row>
    <row r="65" spans="1:20" x14ac:dyDescent="0.25">
      <c r="A65" s="645" t="s">
        <v>638</v>
      </c>
      <c r="B65" s="426" t="e">
        <f>VLOOKUP(A65,'urbano_PIANO_INV-INFR'!D$81:E$96,2,FALSE)</f>
        <v>#N/A</v>
      </c>
      <c r="C65" s="127"/>
      <c r="D65" s="428"/>
      <c r="E65" s="133"/>
      <c r="F65" s="204"/>
      <c r="G65" s="202"/>
      <c r="H65" s="133"/>
      <c r="I65" s="204"/>
      <c r="J65" s="205"/>
      <c r="K65" s="202"/>
      <c r="L65" s="203"/>
      <c r="M65" s="224">
        <f t="shared" si="20"/>
        <v>0</v>
      </c>
      <c r="N65" s="206"/>
      <c r="O65" s="133"/>
      <c r="P65" s="203"/>
      <c r="Q65" s="133"/>
      <c r="R65" s="133"/>
      <c r="S65" s="203"/>
      <c r="T65" s="495"/>
    </row>
    <row r="66" spans="1:20" x14ac:dyDescent="0.25">
      <c r="A66" s="133" t="s">
        <v>639</v>
      </c>
      <c r="B66" s="426" t="e">
        <f>VLOOKUP(A66,'urbano_PIANO_INV-INFR'!D$81:E$96,2,FALSE)</f>
        <v>#N/A</v>
      </c>
      <c r="C66" s="427"/>
      <c r="D66" s="428"/>
      <c r="E66" s="133"/>
      <c r="F66" s="204"/>
      <c r="G66" s="203"/>
      <c r="H66" s="643"/>
      <c r="I66" s="644"/>
      <c r="J66" s="205"/>
      <c r="K66" s="202"/>
      <c r="L66" s="203"/>
      <c r="M66" s="224">
        <f t="shared" si="20"/>
        <v>0</v>
      </c>
      <c r="N66" s="206"/>
      <c r="O66" s="206"/>
      <c r="P66" s="203"/>
      <c r="Q66" s="133"/>
      <c r="R66" s="133"/>
      <c r="S66" s="203"/>
      <c r="T66" s="495"/>
    </row>
    <row r="67" spans="1:20" x14ac:dyDescent="0.25">
      <c r="A67" s="645" t="s">
        <v>640</v>
      </c>
      <c r="B67" s="426" t="e">
        <f>VLOOKUP(A67,'urbano_PIANO_INV-INFR'!D$81:E$96,2,FALSE)</f>
        <v>#N/A</v>
      </c>
      <c r="C67" s="429"/>
      <c r="D67" s="430"/>
      <c r="E67" s="429"/>
      <c r="F67" s="209"/>
      <c r="G67" s="428"/>
      <c r="H67" s="646"/>
      <c r="I67" s="204"/>
      <c r="J67" s="205"/>
      <c r="K67" s="202"/>
      <c r="L67" s="203"/>
      <c r="M67" s="224">
        <f t="shared" si="20"/>
        <v>0</v>
      </c>
      <c r="N67" s="206"/>
      <c r="O67" s="206"/>
      <c r="P67" s="203"/>
      <c r="Q67" s="133"/>
      <c r="R67" s="133"/>
      <c r="S67" s="203"/>
      <c r="T67" s="495"/>
    </row>
    <row r="68" spans="1:20" x14ac:dyDescent="0.25">
      <c r="A68" s="645" t="s">
        <v>641</v>
      </c>
      <c r="B68" s="426" t="e">
        <f>VLOOKUP(A68,'urbano_PIANO_INV-INFR'!D$81:E$96,2,FALSE)</f>
        <v>#N/A</v>
      </c>
      <c r="C68" s="127"/>
      <c r="D68" s="428"/>
      <c r="E68" s="133"/>
      <c r="F68" s="204"/>
      <c r="G68" s="202"/>
      <c r="H68" s="133"/>
      <c r="I68" s="204"/>
      <c r="J68" s="205"/>
      <c r="K68" s="202"/>
      <c r="L68" s="203"/>
      <c r="M68" s="224">
        <f t="shared" si="20"/>
        <v>0</v>
      </c>
      <c r="N68" s="206"/>
      <c r="O68" s="133"/>
      <c r="P68" s="203"/>
      <c r="Q68" s="133"/>
      <c r="R68" s="133"/>
      <c r="S68" s="203"/>
      <c r="T68" s="495"/>
    </row>
    <row r="69" spans="1:20" x14ac:dyDescent="0.25">
      <c r="A69" s="645" t="s">
        <v>642</v>
      </c>
      <c r="B69" s="426" t="e">
        <f>VLOOKUP(A69,'urbano_PIANO_INV-INFR'!D$81:E$96,2,FALSE)</f>
        <v>#N/A</v>
      </c>
      <c r="C69" s="127"/>
      <c r="D69" s="428"/>
      <c r="E69" s="133"/>
      <c r="F69" s="204"/>
      <c r="G69" s="202"/>
      <c r="H69" s="133"/>
      <c r="I69" s="204"/>
      <c r="J69" s="205"/>
      <c r="K69" s="202"/>
      <c r="L69" s="203"/>
      <c r="M69" s="224">
        <f t="shared" si="20"/>
        <v>0</v>
      </c>
      <c r="N69" s="206"/>
      <c r="O69" s="133"/>
      <c r="P69" s="203"/>
      <c r="Q69" s="133"/>
      <c r="R69" s="133"/>
      <c r="S69" s="203"/>
      <c r="T69" s="495"/>
    </row>
    <row r="70" spans="1:20" x14ac:dyDescent="0.25">
      <c r="A70" s="133" t="s">
        <v>643</v>
      </c>
      <c r="B70" s="426" t="e">
        <f>VLOOKUP(A70,'urbano_PIANO_INV-INFR'!D$81:E$96,2,FALSE)</f>
        <v>#N/A</v>
      </c>
      <c r="C70" s="427"/>
      <c r="D70" s="428"/>
      <c r="E70" s="133"/>
      <c r="F70" s="204"/>
      <c r="G70" s="203"/>
      <c r="H70" s="643"/>
      <c r="I70" s="644"/>
      <c r="J70" s="205"/>
      <c r="K70" s="202"/>
      <c r="L70" s="203"/>
      <c r="M70" s="224">
        <f t="shared" si="20"/>
        <v>0</v>
      </c>
      <c r="N70" s="206"/>
      <c r="O70" s="206"/>
      <c r="P70" s="203"/>
      <c r="Q70" s="133"/>
      <c r="R70" s="133"/>
      <c r="S70" s="203"/>
      <c r="T70" s="495"/>
    </row>
    <row r="71" spans="1:20" x14ac:dyDescent="0.25">
      <c r="A71" s="645" t="s">
        <v>644</v>
      </c>
      <c r="B71" s="426" t="e">
        <f>VLOOKUP(A71,'urbano_PIANO_INV-INFR'!D$81:E$96,2,FALSE)</f>
        <v>#N/A</v>
      </c>
      <c r="C71" s="429"/>
      <c r="D71" s="430"/>
      <c r="E71" s="429"/>
      <c r="F71" s="209"/>
      <c r="G71" s="428"/>
      <c r="H71" s="646"/>
      <c r="I71" s="204"/>
      <c r="J71" s="205"/>
      <c r="K71" s="202"/>
      <c r="L71" s="203"/>
      <c r="M71" s="224">
        <f t="shared" si="20"/>
        <v>0</v>
      </c>
      <c r="N71" s="206"/>
      <c r="O71" s="206"/>
      <c r="P71" s="203"/>
      <c r="Q71" s="133"/>
      <c r="R71" s="133"/>
      <c r="S71" s="203"/>
      <c r="T71" s="495"/>
    </row>
    <row r="72" spans="1:20" x14ac:dyDescent="0.25">
      <c r="A72" s="645" t="s">
        <v>645</v>
      </c>
      <c r="B72" s="426" t="e">
        <f>VLOOKUP(A72,'urbano_PIANO_INV-INFR'!D$81:E$96,2,FALSE)</f>
        <v>#N/A</v>
      </c>
      <c r="C72" s="127"/>
      <c r="D72" s="428"/>
      <c r="E72" s="133"/>
      <c r="F72" s="204"/>
      <c r="G72" s="202"/>
      <c r="H72" s="133"/>
      <c r="I72" s="204"/>
      <c r="J72" s="205"/>
      <c r="K72" s="202"/>
      <c r="L72" s="203"/>
      <c r="M72" s="224">
        <f t="shared" si="20"/>
        <v>0</v>
      </c>
      <c r="N72" s="206"/>
      <c r="O72" s="133"/>
      <c r="P72" s="203"/>
      <c r="Q72" s="133"/>
      <c r="R72" s="133"/>
      <c r="S72" s="203"/>
      <c r="T72" s="495"/>
    </row>
    <row r="73" spans="1:20" x14ac:dyDescent="0.25">
      <c r="A73" s="645" t="s">
        <v>646</v>
      </c>
      <c r="B73" s="426" t="e">
        <f>VLOOKUP(A73,'urbano_PIANO_INV-INFR'!D$81:E$96,2,FALSE)</f>
        <v>#N/A</v>
      </c>
      <c r="C73" s="127"/>
      <c r="D73" s="428"/>
      <c r="E73" s="133"/>
      <c r="F73" s="204"/>
      <c r="G73" s="202"/>
      <c r="H73" s="133"/>
      <c r="I73" s="204"/>
      <c r="J73" s="205"/>
      <c r="K73" s="202"/>
      <c r="L73" s="203"/>
      <c r="M73" s="224">
        <f t="shared" si="20"/>
        <v>0</v>
      </c>
      <c r="N73" s="206"/>
      <c r="O73" s="133"/>
      <c r="P73" s="203"/>
      <c r="Q73" s="133"/>
      <c r="R73" s="133"/>
      <c r="S73" s="203"/>
      <c r="T73" s="495"/>
    </row>
    <row r="74" spans="1:20" x14ac:dyDescent="0.25">
      <c r="A74" s="133" t="s">
        <v>647</v>
      </c>
      <c r="B74" s="426" t="e">
        <f>VLOOKUP(A74,'urbano_PIANO_INV-INFR'!D$81:E$96,2,FALSE)</f>
        <v>#N/A</v>
      </c>
      <c r="C74" s="427"/>
      <c r="D74" s="428"/>
      <c r="E74" s="133"/>
      <c r="F74" s="204"/>
      <c r="G74" s="203"/>
      <c r="H74" s="643"/>
      <c r="I74" s="644"/>
      <c r="J74" s="205"/>
      <c r="K74" s="202"/>
      <c r="L74" s="203"/>
      <c r="M74" s="224">
        <f t="shared" si="20"/>
        <v>0</v>
      </c>
      <c r="N74" s="206"/>
      <c r="O74" s="206"/>
      <c r="P74" s="203"/>
      <c r="Q74" s="133"/>
      <c r="R74" s="133"/>
      <c r="S74" s="203"/>
      <c r="T74" s="495"/>
    </row>
    <row r="75" spans="1:20" x14ac:dyDescent="0.25">
      <c r="A75" s="645" t="s">
        <v>648</v>
      </c>
      <c r="B75" s="426" t="e">
        <f>VLOOKUP(A75,'urbano_PIANO_INV-INFR'!D$81:E$96,2,FALSE)</f>
        <v>#N/A</v>
      </c>
      <c r="C75" s="429"/>
      <c r="D75" s="430"/>
      <c r="E75" s="429"/>
      <c r="F75" s="209"/>
      <c r="G75" s="428"/>
      <c r="H75" s="646"/>
      <c r="I75" s="204"/>
      <c r="J75" s="205"/>
      <c r="K75" s="202"/>
      <c r="L75" s="203"/>
      <c r="M75" s="224">
        <f t="shared" si="20"/>
        <v>0</v>
      </c>
      <c r="N75" s="206"/>
      <c r="O75" s="206"/>
      <c r="P75" s="203"/>
      <c r="Q75" s="133"/>
      <c r="R75" s="133"/>
      <c r="S75" s="203"/>
      <c r="T75" s="495"/>
    </row>
    <row r="76" spans="1:20" x14ac:dyDescent="0.25">
      <c r="A76" s="645" t="s">
        <v>649</v>
      </c>
      <c r="B76" s="426" t="e">
        <f>VLOOKUP(A76,'urbano_PIANO_INV-INFR'!D$81:E$96,2,FALSE)</f>
        <v>#N/A</v>
      </c>
      <c r="C76" s="127"/>
      <c r="D76" s="428"/>
      <c r="E76" s="133"/>
      <c r="F76" s="204"/>
      <c r="G76" s="202"/>
      <c r="H76" s="133"/>
      <c r="I76" s="204"/>
      <c r="J76" s="205"/>
      <c r="K76" s="202"/>
      <c r="L76" s="203"/>
      <c r="M76" s="224">
        <f t="shared" si="20"/>
        <v>0</v>
      </c>
      <c r="N76" s="206"/>
      <c r="O76" s="133"/>
      <c r="P76" s="203"/>
      <c r="Q76" s="133"/>
      <c r="R76" s="133"/>
      <c r="S76" s="203"/>
      <c r="T76" s="495"/>
    </row>
    <row r="77" spans="1:20" x14ac:dyDescent="0.25">
      <c r="A77" s="645" t="s">
        <v>650</v>
      </c>
      <c r="B77" s="426" t="e">
        <f>VLOOKUP(A77,'urbano_PIANO_INV-INFR'!D$81:E$96,2,FALSE)</f>
        <v>#N/A</v>
      </c>
      <c r="C77" s="127"/>
      <c r="D77" s="428"/>
      <c r="E77" s="133"/>
      <c r="F77" s="204"/>
      <c r="G77" s="202"/>
      <c r="H77" s="133"/>
      <c r="I77" s="204"/>
      <c r="J77" s="205"/>
      <c r="K77" s="202"/>
      <c r="L77" s="203"/>
      <c r="M77" s="224">
        <f t="shared" si="20"/>
        <v>0</v>
      </c>
      <c r="N77" s="206"/>
      <c r="O77" s="133"/>
      <c r="P77" s="203"/>
      <c r="Q77" s="133"/>
      <c r="R77" s="133"/>
      <c r="S77" s="203"/>
      <c r="T77" s="495"/>
    </row>
    <row r="78" spans="1:20" x14ac:dyDescent="0.25">
      <c r="A78" s="258" t="s">
        <v>250</v>
      </c>
      <c r="B78" s="257" t="str">
        <f>VLOOKUP(A78,'urbano_PIANO_INV-INFR'!D$81:E$96,2,FALSE)</f>
        <v>SPECIFICARE______</v>
      </c>
      <c r="C78" s="223"/>
      <c r="D78" s="221"/>
      <c r="E78" s="216"/>
      <c r="F78" s="204"/>
      <c r="G78" s="222"/>
      <c r="H78" s="218"/>
      <c r="I78" s="213"/>
      <c r="J78" s="214"/>
      <c r="K78" s="211"/>
      <c r="L78" s="215"/>
      <c r="M78" s="235">
        <f t="shared" si="19"/>
        <v>0</v>
      </c>
      <c r="N78" s="206"/>
      <c r="O78" s="133"/>
      <c r="P78" s="203"/>
      <c r="Q78" s="133"/>
      <c r="R78" s="133"/>
      <c r="S78" s="203"/>
      <c r="T78" s="495"/>
    </row>
    <row r="79" spans="1:20" x14ac:dyDescent="0.25">
      <c r="A79" s="258" t="s">
        <v>250</v>
      </c>
      <c r="B79" s="257" t="str">
        <f>VLOOKUP(A79,'urbano_PIANO_INV-INFR'!D$81:E$96,2,FALSE)</f>
        <v>SPECIFICARE______</v>
      </c>
      <c r="C79" s="223"/>
      <c r="D79" s="221"/>
      <c r="E79" s="216"/>
      <c r="F79" s="204"/>
      <c r="G79" s="222"/>
      <c r="H79" s="218"/>
      <c r="I79" s="213"/>
      <c r="J79" s="214"/>
      <c r="K79" s="211"/>
      <c r="L79" s="215"/>
      <c r="M79" s="235">
        <f t="shared" si="19"/>
        <v>0</v>
      </c>
      <c r="N79" s="206"/>
      <c r="O79" s="133"/>
      <c r="P79" s="203"/>
      <c r="Q79" s="133"/>
      <c r="R79" s="133"/>
      <c r="S79" s="203"/>
      <c r="T79" s="495"/>
    </row>
    <row r="80" spans="1:20" x14ac:dyDescent="0.25">
      <c r="A80" s="258" t="s">
        <v>251</v>
      </c>
      <c r="B80" s="257" t="str">
        <f>VLOOKUP(A80,'urbano_PIANO_INV-INFR'!D$81:E$96,2,FALSE)</f>
        <v>SPECIFICARE______</v>
      </c>
      <c r="C80" s="223"/>
      <c r="D80" s="221"/>
      <c r="E80" s="216"/>
      <c r="F80" s="204"/>
      <c r="G80" s="222"/>
      <c r="H80" s="218"/>
      <c r="I80" s="213"/>
      <c r="J80" s="214"/>
      <c r="K80" s="211"/>
      <c r="L80" s="215"/>
      <c r="M80" s="235">
        <f t="shared" si="19"/>
        <v>0</v>
      </c>
      <c r="N80" s="206"/>
      <c r="O80" s="133"/>
      <c r="P80" s="203"/>
      <c r="Q80" s="133"/>
      <c r="R80" s="133"/>
      <c r="S80" s="203"/>
      <c r="T80" s="495"/>
    </row>
    <row r="81" spans="1:20" x14ac:dyDescent="0.25">
      <c r="A81" s="216" t="s">
        <v>249</v>
      </c>
      <c r="B81" s="257" t="str">
        <f>VLOOKUP(A81,'urbano_PIANO_INV-INFR'!D$81:E$96,2,FALSE)</f>
        <v>SPECIFICARE______</v>
      </c>
      <c r="C81" s="223"/>
      <c r="D81" s="221"/>
      <c r="E81" s="216"/>
      <c r="F81" s="204"/>
      <c r="G81" s="222"/>
      <c r="H81" s="218"/>
      <c r="I81" s="213"/>
      <c r="J81" s="214"/>
      <c r="K81" s="211"/>
      <c r="L81" s="215"/>
      <c r="M81" s="235">
        <f t="shared" si="19"/>
        <v>0</v>
      </c>
      <c r="N81" s="206"/>
      <c r="O81" s="133"/>
      <c r="P81" s="203"/>
      <c r="Q81" s="133"/>
      <c r="R81" s="133"/>
      <c r="S81" s="203"/>
      <c r="T81" s="495"/>
    </row>
    <row r="82" spans="1:20" x14ac:dyDescent="0.25">
      <c r="A82" s="216" t="s">
        <v>249</v>
      </c>
      <c r="B82" s="257" t="str">
        <f>VLOOKUP(A82,'urbano_PIANO_INV-INFR'!D$81:E$96,2,FALSE)</f>
        <v>SPECIFICARE______</v>
      </c>
      <c r="C82" s="223"/>
      <c r="D82" s="221"/>
      <c r="E82" s="216"/>
      <c r="F82" s="204"/>
      <c r="G82" s="222"/>
      <c r="H82" s="218"/>
      <c r="I82" s="213"/>
      <c r="J82" s="214"/>
      <c r="K82" s="211"/>
      <c r="L82" s="215"/>
      <c r="M82" s="235">
        <f t="shared" si="19"/>
        <v>0</v>
      </c>
      <c r="N82" s="206"/>
      <c r="O82" s="133"/>
      <c r="P82" s="203"/>
      <c r="Q82" s="133"/>
      <c r="R82" s="133"/>
      <c r="S82" s="203"/>
      <c r="T82" s="495"/>
    </row>
    <row r="83" spans="1:20" ht="15.75" thickBot="1" x14ac:dyDescent="0.3">
      <c r="A83" s="356" t="s">
        <v>249</v>
      </c>
      <c r="B83" s="357" t="str">
        <f>VLOOKUP(A83,'urbano_PIANO_INV-INFR'!D$81:E$96,2,FALSE)</f>
        <v>SPECIFICARE______</v>
      </c>
      <c r="C83" s="223"/>
      <c r="D83" s="221"/>
      <c r="E83" s="268"/>
      <c r="F83" s="213"/>
      <c r="G83" s="222"/>
      <c r="H83" s="218"/>
      <c r="I83" s="213"/>
      <c r="J83" s="214"/>
      <c r="K83" s="211"/>
      <c r="L83" s="269"/>
      <c r="M83" s="270">
        <f t="shared" si="19"/>
        <v>0</v>
      </c>
      <c r="N83" s="271"/>
      <c r="O83" s="212"/>
      <c r="P83" s="262"/>
      <c r="Q83" s="212"/>
      <c r="R83" s="212"/>
      <c r="S83" s="262"/>
      <c r="T83" s="550"/>
    </row>
    <row r="84" spans="1:20" ht="15.75" thickBot="1" x14ac:dyDescent="0.3">
      <c r="C84" s="359" t="s">
        <v>324</v>
      </c>
      <c r="D84" s="358">
        <f>SUM(D50:D83)</f>
        <v>0</v>
      </c>
      <c r="E84" s="554"/>
      <c r="F84" s="554"/>
      <c r="G84" s="267">
        <f>SUM(G50:G83)</f>
        <v>0</v>
      </c>
      <c r="H84" s="272" t="s">
        <v>324</v>
      </c>
      <c r="I84" s="272"/>
      <c r="J84" s="267"/>
      <c r="K84" s="267">
        <f>SUM(K50:K83)</f>
        <v>0</v>
      </c>
      <c r="L84" s="267">
        <f t="shared" ref="L84:M84" si="21">SUM(L50:L83)</f>
        <v>0</v>
      </c>
      <c r="M84" s="267">
        <f t="shared" si="21"/>
        <v>0</v>
      </c>
      <c r="N84" s="267"/>
      <c r="O84" s="267"/>
      <c r="P84" s="267">
        <f>SUM(P50:P83)</f>
        <v>0</v>
      </c>
      <c r="Q84" s="554"/>
      <c r="R84" s="554"/>
      <c r="S84" s="267">
        <f>SUM(S50:S83)</f>
        <v>0</v>
      </c>
      <c r="T84" s="555"/>
    </row>
    <row r="85" spans="1:20" ht="15.75" thickBot="1" x14ac:dyDescent="0.3">
      <c r="G85" s="556"/>
    </row>
    <row r="86" spans="1:20" ht="47.25" customHeight="1" thickBot="1" x14ac:dyDescent="0.3">
      <c r="A86" s="1360" t="s">
        <v>6</v>
      </c>
      <c r="B86" s="1361"/>
      <c r="C86" s="1361"/>
      <c r="D86" s="1361"/>
      <c r="E86" s="1361"/>
      <c r="F86" s="1361"/>
      <c r="G86" s="1361"/>
      <c r="H86" s="1361"/>
      <c r="I86" s="1361"/>
      <c r="J86" s="1361"/>
      <c r="K86" s="1361"/>
      <c r="L86" s="1361"/>
      <c r="M86" s="1361"/>
      <c r="N86" s="1361"/>
      <c r="O86" s="1361"/>
      <c r="P86" s="1361"/>
      <c r="Q86" s="1361"/>
      <c r="R86" s="1361"/>
      <c r="S86" s="1361"/>
      <c r="T86" s="1362"/>
    </row>
  </sheetData>
  <sheetProtection algorithmName="SHA-512" hashValue="hqQOFFdfuDQoLUq91tC7rjvRCFOggC9046AHK7XqDfd1tzLcxJzyk7eJ1MDKuTpJqmp3cieGLJIIzptMRa8aKQ==" saltValue="l+QkmJ6ST5BqlevKIzaWiQ==" spinCount="100000" sheet="1" objects="1" scenarios="1"/>
  <mergeCells count="29">
    <mergeCell ref="A47:T47"/>
    <mergeCell ref="A48:A49"/>
    <mergeCell ref="B48:B49"/>
    <mergeCell ref="A86:T86"/>
    <mergeCell ref="A13:R13"/>
    <mergeCell ref="A15:A17"/>
    <mergeCell ref="B15:B17"/>
    <mergeCell ref="C15:C17"/>
    <mergeCell ref="D15:J15"/>
    <mergeCell ref="K15:Q15"/>
    <mergeCell ref="R15:R16"/>
    <mergeCell ref="J48:J49"/>
    <mergeCell ref="T16:T17"/>
    <mergeCell ref="A9:C9"/>
    <mergeCell ref="D9:F9"/>
    <mergeCell ref="H9:J9"/>
    <mergeCell ref="M9:O9"/>
    <mergeCell ref="A11:C11"/>
    <mergeCell ref="D11:F11"/>
    <mergeCell ref="H11:J11"/>
    <mergeCell ref="M11:O11"/>
    <mergeCell ref="A2:R2"/>
    <mergeCell ref="A4:R4"/>
    <mergeCell ref="A6:C7"/>
    <mergeCell ref="D6:F7"/>
    <mergeCell ref="H6:K6"/>
    <mergeCell ref="M6:P6"/>
    <mergeCell ref="H7:J7"/>
    <mergeCell ref="M7:O7"/>
  </mergeCells>
  <phoneticPr fontId="60" type="noConversion"/>
  <dataValidations count="9">
    <dataValidation allowBlank="1" showErrorMessage="1" prompt="Scegliere il comune beneficiario dal menù a tendina_x000a_" sqref="K9:K11 P7:P9" xr:uid="{00000000-0002-0000-0F00-000000000000}"/>
    <dataValidation allowBlank="1" showErrorMessage="1" prompt="_x000a_" sqref="K7" xr:uid="{00000000-0002-0000-0F00-000001000000}"/>
    <dataValidation type="list" allowBlank="1" showInputMessage="1" showErrorMessage="1" sqref="R50:R83" xr:uid="{00000000-0002-0000-0F00-000002000000}">
      <formula1>"si,"</formula1>
    </dataValidation>
    <dataValidation type="list" allowBlank="1" showInputMessage="1" showErrorMessage="1" sqref="R18:R43 T50:T83" xr:uid="{00000000-0002-0000-0F00-000003000000}">
      <formula1>"si"</formula1>
    </dataValidation>
    <dataValidation type="list" allowBlank="1" showInputMessage="1" showErrorMessage="1" sqref="N50:N83" xr:uid="{00000000-0002-0000-0F00-000004000000}">
      <formula1>$B$18:$B$43</formula1>
    </dataValidation>
    <dataValidation allowBlank="1" showInputMessage="1" showErrorMessage="1" prompt=" è la differenza tra l'importo degli onoeri della sicurezza i del Sal (esclusivamente legato alle infrastrutture di supporto) e il precedente" sqref="N18:N43" xr:uid="{00000000-0002-0000-0F00-000005000000}"/>
    <dataValidation allowBlank="1" showInputMessage="1" showErrorMessage="1" promptTitle="ATTENZIONE:" prompt=" è la differenza tra l'importo dei lavori del Sal (esclusivamente legato alle infrastrutture di supporto) e il precedente" sqref="L18:L43" xr:uid="{00000000-0002-0000-0F00-000006000000}"/>
    <dataValidation allowBlank="1" showInputMessage="1" showErrorMessage="1" promptTitle="ATTENZIONE" prompt="è la differenza tra l'importo dei lavori del Sal e il precedente" sqref="E18:E43" xr:uid="{00000000-0002-0000-0F00-000007000000}"/>
    <dataValidation allowBlank="1" showInputMessage="1" showErrorMessage="1" promptTitle="ATTENZIONE" prompt="è la differenza tra l'importo degli oneri della sicurezza del SAL e il precedente" sqref="G18:G43" xr:uid="{00000000-0002-0000-0F00-000008000000}"/>
  </dataValidations>
  <pageMargins left="0.7" right="0.7" top="0.75" bottom="0.75" header="0.3" footer="0.3"/>
  <pageSetup paperSize="8" scale="62"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F00-000009000000}">
          <x14:formula1>
            <xm:f>'urbano_PIANO_INV-INFR'!$D$81:$D$96</xm:f>
          </x14:formula1>
          <xm:sqref>A18:A43</xm:sqref>
        </x14:dataValidation>
        <x14:dataValidation type="list" allowBlank="1" showInputMessage="1" showErrorMessage="1" prompt="Inserire riferimento voce di spesa da piano di investimento esecutivo infrastrutture_x000a__x000a_" xr:uid="{00000000-0002-0000-0F00-00000A000000}">
          <x14:formula1>
            <xm:f>'urbano_PIANO_INV-INFR'!$D$81:$D$96</xm:f>
          </x14:formula1>
          <xm:sqref>A50:A83</xm:sqref>
        </x14:dataValidation>
        <x14:dataValidation type="list" allowBlank="1" showInputMessage="1" showErrorMessage="1" prompt="Scegliere la regione beneficiaria dal menù a tendina_x000a_" xr:uid="{00000000-0002-0000-0F00-00000B000000}">
          <x14:formula1>
            <xm:f>'DATI EROGAZIONI'!$A$2:$A$20</xm:f>
          </x14:formula1>
          <xm:sqref>D6:F7</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2" tint="-0.249977111117893"/>
    <pageSetUpPr fitToPage="1"/>
  </sheetPr>
  <dimension ref="A1:AC76"/>
  <sheetViews>
    <sheetView workbookViewId="0">
      <selection sqref="A1:T76"/>
    </sheetView>
  </sheetViews>
  <sheetFormatPr defaultColWidth="8.5703125" defaultRowHeight="15" x14ac:dyDescent="0.25"/>
  <cols>
    <col min="1" max="1" width="16" style="115" customWidth="1"/>
    <col min="2" max="2" width="26.140625" style="115" customWidth="1"/>
    <col min="3" max="3" width="21.5703125" style="115" bestFit="1" customWidth="1"/>
    <col min="4" max="4" width="15.42578125" style="115" customWidth="1"/>
    <col min="5" max="5" width="11.5703125" style="115" bestFit="1" customWidth="1"/>
    <col min="6" max="6" width="13.42578125" style="115" bestFit="1" customWidth="1"/>
    <col min="7" max="7" width="17.85546875" style="115" customWidth="1"/>
    <col min="8" max="8" width="17.140625" style="115" customWidth="1"/>
    <col min="9" max="9" width="11.42578125" style="115" bestFit="1" customWidth="1"/>
    <col min="10" max="10" width="14" style="115" customWidth="1"/>
    <col min="11" max="12" width="12.140625" style="115" bestFit="1" customWidth="1"/>
    <col min="13" max="13" width="18" style="115" customWidth="1"/>
    <col min="14" max="14" width="17.85546875" style="115" customWidth="1"/>
    <col min="15" max="15" width="13.5703125" style="115" bestFit="1" customWidth="1"/>
    <col min="16" max="16" width="11.42578125" style="115" bestFit="1" customWidth="1"/>
    <col min="17" max="17" width="13.5703125" style="115" customWidth="1"/>
    <col min="18" max="18" width="16.85546875" style="115" customWidth="1"/>
    <col min="19" max="19" width="14.42578125" style="115" customWidth="1"/>
    <col min="20" max="20" width="22.5703125" style="115" customWidth="1"/>
    <col min="21" max="16384" width="8.5703125" style="115"/>
  </cols>
  <sheetData>
    <row r="1" spans="1:29" ht="15.75" thickBot="1" x14ac:dyDescent="0.3">
      <c r="A1" s="532"/>
      <c r="B1" s="504"/>
      <c r="C1" s="533"/>
      <c r="D1" s="534"/>
      <c r="E1" s="534"/>
      <c r="F1" s="534"/>
      <c r="G1" s="503"/>
      <c r="H1" s="535"/>
      <c r="I1" s="504"/>
      <c r="J1" s="504"/>
      <c r="K1" s="536"/>
      <c r="L1" s="536"/>
      <c r="M1" s="536"/>
      <c r="N1" s="536"/>
      <c r="O1" s="536"/>
      <c r="P1" s="533"/>
      <c r="Q1" s="504"/>
      <c r="R1" s="503"/>
      <c r="S1" s="504"/>
      <c r="T1" s="504"/>
      <c r="U1" s="504"/>
      <c r="V1" s="533"/>
      <c r="W1" s="533"/>
      <c r="X1" s="504"/>
      <c r="Y1" s="533"/>
      <c r="Z1" s="533"/>
      <c r="AA1" s="533"/>
      <c r="AB1" s="533"/>
      <c r="AC1" s="504"/>
    </row>
    <row r="2" spans="1:29" ht="36.75" customHeight="1" thickBot="1" x14ac:dyDescent="0.3">
      <c r="A2" s="947" t="s">
        <v>131</v>
      </c>
      <c r="B2" s="948"/>
      <c r="C2" s="948"/>
      <c r="D2" s="948"/>
      <c r="E2" s="948"/>
      <c r="F2" s="948"/>
      <c r="G2" s="948"/>
      <c r="H2" s="948"/>
      <c r="I2" s="948"/>
      <c r="J2" s="948"/>
      <c r="K2" s="948"/>
      <c r="L2" s="948"/>
      <c r="M2" s="948"/>
      <c r="N2" s="948"/>
      <c r="O2" s="948"/>
      <c r="P2" s="948"/>
      <c r="Q2" s="948"/>
      <c r="R2" s="949"/>
      <c r="S2" s="117"/>
      <c r="T2" s="117"/>
      <c r="U2" s="117"/>
      <c r="V2" s="117"/>
      <c r="W2" s="117"/>
      <c r="X2" s="117"/>
      <c r="Y2" s="117"/>
      <c r="Z2" s="117"/>
      <c r="AA2" s="117"/>
      <c r="AB2" s="117"/>
      <c r="AC2" s="117"/>
    </row>
    <row r="3" spans="1:29" ht="23.25" thickBot="1" x14ac:dyDescent="0.3">
      <c r="A3" s="537"/>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row>
    <row r="4" spans="1:29" ht="18.75" thickBot="1" x14ac:dyDescent="0.3">
      <c r="A4" s="957" t="s">
        <v>453</v>
      </c>
      <c r="B4" s="958"/>
      <c r="C4" s="958"/>
      <c r="D4" s="958"/>
      <c r="E4" s="958"/>
      <c r="F4" s="958"/>
      <c r="G4" s="958"/>
      <c r="H4" s="958"/>
      <c r="I4" s="958"/>
      <c r="J4" s="958"/>
      <c r="K4" s="958"/>
      <c r="L4" s="958"/>
      <c r="M4" s="958"/>
      <c r="N4" s="958"/>
      <c r="O4" s="958"/>
      <c r="P4" s="958"/>
      <c r="Q4" s="958"/>
      <c r="R4" s="965"/>
      <c r="S4" s="118"/>
      <c r="T4" s="118"/>
      <c r="U4" s="118"/>
      <c r="V4" s="118"/>
      <c r="W4" s="118"/>
      <c r="X4" s="118"/>
      <c r="Y4" s="118"/>
      <c r="Z4" s="118"/>
      <c r="AA4" s="118"/>
      <c r="AB4" s="118"/>
      <c r="AC4" s="118"/>
    </row>
    <row r="5" spans="1:29" ht="18.75" thickBot="1" x14ac:dyDescent="0.3">
      <c r="A5" s="261"/>
      <c r="B5" s="66"/>
      <c r="C5" s="66"/>
      <c r="D5" s="66"/>
      <c r="E5" s="66"/>
      <c r="F5" s="66"/>
      <c r="G5" s="66"/>
      <c r="H5" s="66"/>
      <c r="I5" s="118"/>
      <c r="J5" s="118"/>
      <c r="K5" s="118"/>
      <c r="L5" s="118"/>
      <c r="M5" s="118"/>
      <c r="N5" s="118"/>
      <c r="O5" s="118"/>
      <c r="P5" s="118"/>
      <c r="Q5" s="118"/>
      <c r="R5" s="118"/>
      <c r="S5" s="118"/>
      <c r="T5" s="118"/>
      <c r="U5" s="118"/>
      <c r="V5" s="118"/>
      <c r="W5" s="118"/>
      <c r="X5" s="118"/>
      <c r="Y5" s="118"/>
      <c r="Z5" s="118"/>
      <c r="AA5" s="118"/>
      <c r="AB5" s="118"/>
      <c r="AC5" s="118"/>
    </row>
    <row r="6" spans="1:29" ht="27.75" thickBot="1" x14ac:dyDescent="0.3">
      <c r="A6" s="1363" t="s">
        <v>266</v>
      </c>
      <c r="B6" s="1364"/>
      <c r="C6" s="1364"/>
      <c r="D6" s="1367" t="s">
        <v>469</v>
      </c>
      <c r="E6" s="1367"/>
      <c r="F6" s="1368"/>
      <c r="G6" s="34"/>
      <c r="H6" s="1343"/>
      <c r="I6" s="1343"/>
      <c r="J6" s="1343"/>
      <c r="K6" s="1343"/>
      <c r="L6" s="34"/>
      <c r="M6" s="1344" t="s">
        <v>403</v>
      </c>
      <c r="N6" s="1345"/>
      <c r="O6" s="1345"/>
      <c r="P6" s="1346"/>
      <c r="Q6" s="34"/>
      <c r="R6" s="34"/>
      <c r="S6" s="34"/>
      <c r="T6" s="34"/>
      <c r="U6" s="34"/>
      <c r="V6" s="34"/>
      <c r="W6" s="34"/>
      <c r="X6" s="34"/>
      <c r="Y6" s="34"/>
      <c r="Z6" s="34"/>
      <c r="AA6" s="34"/>
      <c r="AB6" s="34"/>
      <c r="AC6" s="34"/>
    </row>
    <row r="7" spans="1:29" ht="15" customHeight="1" thickBot="1" x14ac:dyDescent="0.3">
      <c r="A7" s="1365"/>
      <c r="B7" s="1366"/>
      <c r="C7" s="1366"/>
      <c r="D7" s="1369"/>
      <c r="E7" s="1369"/>
      <c r="F7" s="1370"/>
      <c r="H7" s="1357"/>
      <c r="I7" s="1357"/>
      <c r="J7" s="1357"/>
      <c r="K7" s="465"/>
      <c r="L7" s="52"/>
      <c r="M7" s="1347" t="s">
        <v>404</v>
      </c>
      <c r="N7" s="1348"/>
      <c r="O7" s="1349"/>
      <c r="P7" s="260">
        <f>M74</f>
        <v>0</v>
      </c>
    </row>
    <row r="8" spans="1:29" ht="12.75" customHeight="1" thickBot="1" x14ac:dyDescent="0.5">
      <c r="A8" s="29"/>
      <c r="B8" s="29"/>
      <c r="C8" s="29"/>
      <c r="D8" s="29"/>
      <c r="E8" s="538"/>
      <c r="F8" s="538"/>
      <c r="I8" s="538"/>
      <c r="J8" s="538"/>
      <c r="K8" s="538"/>
      <c r="L8" s="538"/>
      <c r="M8" s="537"/>
      <c r="N8" s="538"/>
      <c r="O8" s="538"/>
      <c r="P8" s="539"/>
      <c r="Q8" s="538"/>
      <c r="R8" s="538"/>
      <c r="S8" s="538"/>
      <c r="T8" s="538"/>
      <c r="U8" s="538"/>
      <c r="V8" s="540"/>
      <c r="W8" s="540"/>
      <c r="X8" s="540"/>
      <c r="Y8" s="541"/>
      <c r="Z8" s="198"/>
      <c r="AA8" s="33"/>
      <c r="AB8" s="33"/>
      <c r="AC8" s="33"/>
    </row>
    <row r="9" spans="1:29" ht="38.450000000000003" customHeight="1" thickBot="1" x14ac:dyDescent="0.3">
      <c r="A9" s="1353" t="s">
        <v>405</v>
      </c>
      <c r="B9" s="1354"/>
      <c r="C9" s="1354"/>
      <c r="D9" s="1355">
        <f>'EXTRA-urbano_PIANO_INV-INFR '!G43</f>
        <v>0</v>
      </c>
      <c r="E9" s="1355"/>
      <c r="F9" s="1356"/>
      <c r="H9" s="1342"/>
      <c r="I9" s="1342"/>
      <c r="J9" s="1342"/>
      <c r="K9" s="465"/>
      <c r="L9" s="113"/>
      <c r="M9" s="1350" t="s">
        <v>406</v>
      </c>
      <c r="N9" s="1351"/>
      <c r="O9" s="1352"/>
      <c r="P9" s="260">
        <f>S74</f>
        <v>0</v>
      </c>
      <c r="Q9" s="113"/>
      <c r="R9" s="113"/>
      <c r="S9" s="113"/>
      <c r="T9" s="113"/>
      <c r="U9" s="113"/>
      <c r="V9" s="113"/>
      <c r="W9" s="113"/>
      <c r="X9" s="113"/>
      <c r="Y9" s="113"/>
      <c r="Z9" s="113"/>
      <c r="AA9" s="113"/>
      <c r="AB9" s="113"/>
      <c r="AC9" s="113"/>
    </row>
    <row r="10" spans="1:29" ht="15.75" thickBot="1" x14ac:dyDescent="0.3">
      <c r="K10" s="542"/>
      <c r="M10" s="543"/>
      <c r="N10" s="455"/>
      <c r="O10" s="455"/>
      <c r="P10" s="544"/>
    </row>
    <row r="11" spans="1:29" ht="33.6" customHeight="1" thickBot="1" x14ac:dyDescent="0.3">
      <c r="A11" s="1416" t="s">
        <v>4</v>
      </c>
      <c r="B11" s="1417"/>
      <c r="C11" s="1417"/>
      <c r="D11" s="1358"/>
      <c r="E11" s="1358"/>
      <c r="F11" s="1359"/>
      <c r="H11" s="1342"/>
      <c r="I11" s="1342"/>
      <c r="J11" s="1342"/>
      <c r="K11" s="465"/>
      <c r="L11" s="136"/>
      <c r="M11" s="1350" t="s">
        <v>407</v>
      </c>
      <c r="N11" s="1351"/>
      <c r="O11" s="1352"/>
      <c r="P11" s="472">
        <f>P7-P9</f>
        <v>0</v>
      </c>
      <c r="Q11" s="136"/>
    </row>
    <row r="12" spans="1:29" ht="15.75" thickBot="1" x14ac:dyDescent="0.3"/>
    <row r="13" spans="1:29" ht="36.6" customHeight="1" thickBot="1" x14ac:dyDescent="0.3">
      <c r="A13" s="939" t="s">
        <v>460</v>
      </c>
      <c r="B13" s="1428"/>
      <c r="C13" s="1428"/>
      <c r="D13" s="1428"/>
      <c r="E13" s="1428"/>
      <c r="F13" s="1428"/>
      <c r="G13" s="1428"/>
      <c r="H13" s="1428"/>
      <c r="I13" s="1428"/>
      <c r="J13" s="1428"/>
      <c r="K13" s="1428"/>
      <c r="L13" s="1428"/>
      <c r="M13" s="1428"/>
      <c r="N13" s="1428"/>
      <c r="O13" s="1428"/>
      <c r="P13" s="1428"/>
      <c r="Q13" s="1428"/>
      <c r="R13" s="1429"/>
      <c r="S13" s="273"/>
      <c r="T13" s="273"/>
    </row>
    <row r="14" spans="1:29" ht="15.75" thickBot="1" x14ac:dyDescent="0.3">
      <c r="K14" s="128"/>
    </row>
    <row r="15" spans="1:29" ht="15.95" customHeight="1" thickBot="1" x14ac:dyDescent="0.3">
      <c r="A15" s="1430" t="s">
        <v>409</v>
      </c>
      <c r="B15" s="1433" t="s">
        <v>410</v>
      </c>
      <c r="C15" s="1436" t="s">
        <v>411</v>
      </c>
      <c r="D15" s="1439" t="s">
        <v>412</v>
      </c>
      <c r="E15" s="1440"/>
      <c r="F15" s="1440"/>
      <c r="G15" s="1440"/>
      <c r="H15" s="1440"/>
      <c r="I15" s="1440"/>
      <c r="J15" s="1441"/>
      <c r="K15" s="1442" t="s">
        <v>413</v>
      </c>
      <c r="L15" s="1440"/>
      <c r="M15" s="1440"/>
      <c r="N15" s="1440"/>
      <c r="O15" s="1440"/>
      <c r="P15" s="1440"/>
      <c r="Q15" s="1441"/>
      <c r="R15" s="1443" t="s">
        <v>414</v>
      </c>
    </row>
    <row r="16" spans="1:29" ht="60.75" x14ac:dyDescent="0.25">
      <c r="A16" s="1431"/>
      <c r="B16" s="1434"/>
      <c r="C16" s="1437"/>
      <c r="D16" s="477" t="s">
        <v>455</v>
      </c>
      <c r="E16" s="406" t="s">
        <v>456</v>
      </c>
      <c r="F16" s="406" t="s">
        <v>457</v>
      </c>
      <c r="G16" s="406" t="s">
        <v>418</v>
      </c>
      <c r="H16" s="406" t="s">
        <v>458</v>
      </c>
      <c r="I16" s="406" t="s">
        <v>420</v>
      </c>
      <c r="J16" s="407" t="s">
        <v>421</v>
      </c>
      <c r="K16" s="478" t="s">
        <v>422</v>
      </c>
      <c r="L16" s="479" t="s">
        <v>423</v>
      </c>
      <c r="M16" s="479" t="s">
        <v>424</v>
      </c>
      <c r="N16" s="479" t="s">
        <v>425</v>
      </c>
      <c r="O16" s="479" t="s">
        <v>426</v>
      </c>
      <c r="P16" s="408" t="s">
        <v>420</v>
      </c>
      <c r="Q16" s="409" t="s">
        <v>421</v>
      </c>
      <c r="R16" s="1444"/>
      <c r="T16" s="1447"/>
    </row>
    <row r="17" spans="1:20" ht="15.75" thickBot="1" x14ac:dyDescent="0.3">
      <c r="A17" s="1432"/>
      <c r="B17" s="1435"/>
      <c r="C17" s="1438"/>
      <c r="D17" s="480" t="s">
        <v>374</v>
      </c>
      <c r="E17" s="411" t="s">
        <v>374</v>
      </c>
      <c r="F17" s="411" t="s">
        <v>374</v>
      </c>
      <c r="G17" s="411" t="s">
        <v>374</v>
      </c>
      <c r="H17" s="411" t="s">
        <v>374</v>
      </c>
      <c r="I17" s="411" t="s">
        <v>374</v>
      </c>
      <c r="J17" s="412" t="s">
        <v>374</v>
      </c>
      <c r="K17" s="410" t="s">
        <v>374</v>
      </c>
      <c r="L17" s="411" t="s">
        <v>374</v>
      </c>
      <c r="M17" s="411" t="s">
        <v>374</v>
      </c>
      <c r="N17" s="411" t="s">
        <v>374</v>
      </c>
      <c r="O17" s="411" t="s">
        <v>374</v>
      </c>
      <c r="P17" s="411" t="s">
        <v>374</v>
      </c>
      <c r="Q17" s="412" t="s">
        <v>374</v>
      </c>
      <c r="R17" s="413" t="s">
        <v>427</v>
      </c>
      <c r="T17" s="1447"/>
    </row>
    <row r="18" spans="1:20" ht="15" customHeight="1" x14ac:dyDescent="0.25">
      <c r="A18" s="242" t="s">
        <v>287</v>
      </c>
      <c r="B18" s="208"/>
      <c r="C18" s="290"/>
      <c r="D18" s="287"/>
      <c r="E18" s="215"/>
      <c r="F18" s="215"/>
      <c r="G18" s="215"/>
      <c r="H18" s="235">
        <f>F18+D18</f>
        <v>0</v>
      </c>
      <c r="I18" s="215">
        <f>H18*0.5%</f>
        <v>0</v>
      </c>
      <c r="J18" s="236">
        <f>H18-I18</f>
        <v>0</v>
      </c>
      <c r="K18" s="466"/>
      <c r="L18" s="467"/>
      <c r="M18" s="467"/>
      <c r="N18" s="467"/>
      <c r="O18" s="237">
        <f>N18+L18</f>
        <v>0</v>
      </c>
      <c r="P18" s="467">
        <f>O18*0.5%</f>
        <v>0</v>
      </c>
      <c r="Q18" s="238">
        <f>O18-P18</f>
        <v>0</v>
      </c>
      <c r="R18" s="545"/>
    </row>
    <row r="19" spans="1:20" ht="15" customHeight="1" x14ac:dyDescent="0.25">
      <c r="A19" s="216" t="s">
        <v>289</v>
      </c>
      <c r="B19" s="208"/>
      <c r="C19" s="292"/>
      <c r="D19" s="288"/>
      <c r="E19" s="203"/>
      <c r="F19" s="203"/>
      <c r="G19" s="203"/>
      <c r="H19" s="235">
        <f t="shared" ref="H19:H37" si="0">F19+D19</f>
        <v>0</v>
      </c>
      <c r="I19" s="203">
        <f>H19*0.5%</f>
        <v>0</v>
      </c>
      <c r="J19" s="225">
        <f>H19-I19</f>
        <v>0</v>
      </c>
      <c r="K19" s="468"/>
      <c r="L19" s="469"/>
      <c r="M19" s="469"/>
      <c r="N19" s="469"/>
      <c r="O19" s="226">
        <f t="shared" ref="O19:O37" si="1">N19+L19</f>
        <v>0</v>
      </c>
      <c r="P19" s="469">
        <f t="shared" ref="P19:P37" si="2">O19*0.5%</f>
        <v>0</v>
      </c>
      <c r="Q19" s="227">
        <f t="shared" ref="Q19:Q37" si="3">O19-P19</f>
        <v>0</v>
      </c>
      <c r="R19" s="546"/>
    </row>
    <row r="20" spans="1:20" ht="15" customHeight="1" x14ac:dyDescent="0.25">
      <c r="A20" s="216" t="s">
        <v>287</v>
      </c>
      <c r="B20" s="208"/>
      <c r="C20" s="292"/>
      <c r="D20" s="288"/>
      <c r="E20" s="203"/>
      <c r="F20" s="203"/>
      <c r="G20" s="203"/>
      <c r="H20" s="235">
        <f t="shared" si="0"/>
        <v>0</v>
      </c>
      <c r="I20" s="215">
        <f t="shared" ref="I20:I33" si="4">H20*0.5%</f>
        <v>0</v>
      </c>
      <c r="J20" s="236">
        <f t="shared" ref="J20:J33" si="5">H20-I20</f>
        <v>0</v>
      </c>
      <c r="K20" s="466"/>
      <c r="L20" s="467"/>
      <c r="M20" s="467"/>
      <c r="N20" s="467"/>
      <c r="O20" s="237">
        <f t="shared" si="1"/>
        <v>0</v>
      </c>
      <c r="P20" s="467">
        <f t="shared" si="2"/>
        <v>0</v>
      </c>
      <c r="Q20" s="238">
        <f t="shared" si="3"/>
        <v>0</v>
      </c>
      <c r="R20" s="545"/>
    </row>
    <row r="21" spans="1:20" ht="15" customHeight="1" x14ac:dyDescent="0.25">
      <c r="A21" s="242" t="s">
        <v>287</v>
      </c>
      <c r="B21" s="208"/>
      <c r="C21" s="290"/>
      <c r="D21" s="287"/>
      <c r="E21" s="215"/>
      <c r="F21" s="215"/>
      <c r="G21" s="215"/>
      <c r="H21" s="235">
        <f t="shared" si="0"/>
        <v>0</v>
      </c>
      <c r="I21" s="215">
        <f t="shared" si="4"/>
        <v>0</v>
      </c>
      <c r="J21" s="236">
        <f t="shared" si="5"/>
        <v>0</v>
      </c>
      <c r="K21" s="466"/>
      <c r="L21" s="467"/>
      <c r="M21" s="467"/>
      <c r="N21" s="467"/>
      <c r="O21" s="237">
        <f t="shared" si="1"/>
        <v>0</v>
      </c>
      <c r="P21" s="467">
        <f t="shared" si="2"/>
        <v>0</v>
      </c>
      <c r="Q21" s="238">
        <f t="shared" si="3"/>
        <v>0</v>
      </c>
      <c r="R21" s="545"/>
    </row>
    <row r="22" spans="1:20" ht="15" customHeight="1" x14ac:dyDescent="0.25">
      <c r="A22" s="216" t="s">
        <v>289</v>
      </c>
      <c r="B22" s="208"/>
      <c r="C22" s="292"/>
      <c r="D22" s="288"/>
      <c r="E22" s="203"/>
      <c r="F22" s="203"/>
      <c r="G22" s="203"/>
      <c r="H22" s="235">
        <f t="shared" ref="H22:H26" si="6">F22+D22</f>
        <v>0</v>
      </c>
      <c r="I22" s="203">
        <f t="shared" si="4"/>
        <v>0</v>
      </c>
      <c r="J22" s="225">
        <f t="shared" si="5"/>
        <v>0</v>
      </c>
      <c r="K22" s="468"/>
      <c r="L22" s="469"/>
      <c r="M22" s="469"/>
      <c r="N22" s="469"/>
      <c r="O22" s="226">
        <f t="shared" ref="O22:O26" si="7">N22+L22</f>
        <v>0</v>
      </c>
      <c r="P22" s="469">
        <f t="shared" ref="P22:P26" si="8">O22*0.5%</f>
        <v>0</v>
      </c>
      <c r="Q22" s="227">
        <f t="shared" ref="Q22:Q26" si="9">O22-P22</f>
        <v>0</v>
      </c>
      <c r="R22" s="546"/>
    </row>
    <row r="23" spans="1:20" ht="15" customHeight="1" x14ac:dyDescent="0.25">
      <c r="A23" s="216" t="s">
        <v>287</v>
      </c>
      <c r="B23" s="208"/>
      <c r="C23" s="292"/>
      <c r="D23" s="288"/>
      <c r="E23" s="203"/>
      <c r="F23" s="203"/>
      <c r="G23" s="203"/>
      <c r="H23" s="235">
        <f t="shared" si="6"/>
        <v>0</v>
      </c>
      <c r="I23" s="215">
        <f t="shared" ref="I23:I26" si="10">H23*0.5%</f>
        <v>0</v>
      </c>
      <c r="J23" s="236">
        <f t="shared" ref="J23:J26" si="11">H23-I23</f>
        <v>0</v>
      </c>
      <c r="K23" s="466"/>
      <c r="L23" s="467"/>
      <c r="M23" s="467"/>
      <c r="N23" s="467"/>
      <c r="O23" s="237">
        <f t="shared" si="7"/>
        <v>0</v>
      </c>
      <c r="P23" s="467">
        <f t="shared" si="8"/>
        <v>0</v>
      </c>
      <c r="Q23" s="238">
        <f t="shared" si="9"/>
        <v>0</v>
      </c>
      <c r="R23" s="545"/>
    </row>
    <row r="24" spans="1:20" ht="15" customHeight="1" x14ac:dyDescent="0.25">
      <c r="A24" s="242" t="s">
        <v>287</v>
      </c>
      <c r="B24" s="208"/>
      <c r="C24" s="290"/>
      <c r="D24" s="287"/>
      <c r="E24" s="215"/>
      <c r="F24" s="215"/>
      <c r="G24" s="215"/>
      <c r="H24" s="235">
        <f t="shared" si="6"/>
        <v>0</v>
      </c>
      <c r="I24" s="215">
        <f t="shared" si="10"/>
        <v>0</v>
      </c>
      <c r="J24" s="236">
        <f t="shared" si="11"/>
        <v>0</v>
      </c>
      <c r="K24" s="466"/>
      <c r="L24" s="467"/>
      <c r="M24" s="467"/>
      <c r="N24" s="467"/>
      <c r="O24" s="237">
        <f t="shared" si="7"/>
        <v>0</v>
      </c>
      <c r="P24" s="467">
        <f t="shared" si="8"/>
        <v>0</v>
      </c>
      <c r="Q24" s="238">
        <f t="shared" si="9"/>
        <v>0</v>
      </c>
      <c r="R24" s="545"/>
    </row>
    <row r="25" spans="1:20" ht="15" customHeight="1" x14ac:dyDescent="0.25">
      <c r="A25" s="216" t="s">
        <v>289</v>
      </c>
      <c r="B25" s="208"/>
      <c r="C25" s="292"/>
      <c r="D25" s="288"/>
      <c r="E25" s="203"/>
      <c r="F25" s="203"/>
      <c r="G25" s="203"/>
      <c r="H25" s="235">
        <f t="shared" si="6"/>
        <v>0</v>
      </c>
      <c r="I25" s="203">
        <f t="shared" si="10"/>
        <v>0</v>
      </c>
      <c r="J25" s="225">
        <f t="shared" si="11"/>
        <v>0</v>
      </c>
      <c r="K25" s="468"/>
      <c r="L25" s="469"/>
      <c r="M25" s="469"/>
      <c r="N25" s="469"/>
      <c r="O25" s="226">
        <f t="shared" si="7"/>
        <v>0</v>
      </c>
      <c r="P25" s="469">
        <f t="shared" si="8"/>
        <v>0</v>
      </c>
      <c r="Q25" s="227">
        <f t="shared" si="9"/>
        <v>0</v>
      </c>
      <c r="R25" s="546"/>
    </row>
    <row r="26" spans="1:20" ht="15" customHeight="1" x14ac:dyDescent="0.25">
      <c r="A26" s="216" t="s">
        <v>287</v>
      </c>
      <c r="B26" s="208"/>
      <c r="C26" s="292"/>
      <c r="D26" s="288"/>
      <c r="E26" s="203"/>
      <c r="F26" s="203"/>
      <c r="G26" s="203"/>
      <c r="H26" s="235">
        <f t="shared" si="6"/>
        <v>0</v>
      </c>
      <c r="I26" s="215">
        <f t="shared" si="10"/>
        <v>0</v>
      </c>
      <c r="J26" s="236">
        <f t="shared" si="11"/>
        <v>0</v>
      </c>
      <c r="K26" s="466"/>
      <c r="L26" s="467"/>
      <c r="M26" s="467"/>
      <c r="N26" s="467"/>
      <c r="O26" s="237">
        <f t="shared" si="7"/>
        <v>0</v>
      </c>
      <c r="P26" s="467">
        <f t="shared" si="8"/>
        <v>0</v>
      </c>
      <c r="Q26" s="238">
        <f t="shared" si="9"/>
        <v>0</v>
      </c>
      <c r="R26" s="545"/>
    </row>
    <row r="27" spans="1:20" ht="15" customHeight="1" x14ac:dyDescent="0.25">
      <c r="A27" s="216" t="s">
        <v>287</v>
      </c>
      <c r="B27" s="208"/>
      <c r="C27" s="292"/>
      <c r="D27" s="288"/>
      <c r="E27" s="203"/>
      <c r="F27" s="203"/>
      <c r="G27" s="203"/>
      <c r="H27" s="235">
        <f t="shared" ref="H27:H33" si="12">F27+D27</f>
        <v>0</v>
      </c>
      <c r="I27" s="215">
        <f t="shared" si="4"/>
        <v>0</v>
      </c>
      <c r="J27" s="236">
        <f t="shared" si="5"/>
        <v>0</v>
      </c>
      <c r="K27" s="466"/>
      <c r="L27" s="467"/>
      <c r="M27" s="467"/>
      <c r="N27" s="467"/>
      <c r="O27" s="237">
        <f t="shared" ref="O27:O33" si="13">N27+L27</f>
        <v>0</v>
      </c>
      <c r="P27" s="467">
        <f t="shared" ref="P27:P33" si="14">O27*0.5%</f>
        <v>0</v>
      </c>
      <c r="Q27" s="238">
        <f t="shared" ref="Q27:Q33" si="15">O27-P27</f>
        <v>0</v>
      </c>
      <c r="R27" s="545"/>
    </row>
    <row r="28" spans="1:20" ht="15" customHeight="1" x14ac:dyDescent="0.25">
      <c r="A28" s="216" t="s">
        <v>293</v>
      </c>
      <c r="B28" s="208"/>
      <c r="C28" s="292"/>
      <c r="D28" s="288"/>
      <c r="E28" s="203"/>
      <c r="F28" s="203"/>
      <c r="G28" s="203"/>
      <c r="H28" s="235">
        <f t="shared" si="12"/>
        <v>0</v>
      </c>
      <c r="I28" s="203">
        <f t="shared" si="4"/>
        <v>0</v>
      </c>
      <c r="J28" s="225">
        <f t="shared" si="5"/>
        <v>0</v>
      </c>
      <c r="K28" s="468"/>
      <c r="L28" s="469"/>
      <c r="M28" s="469"/>
      <c r="N28" s="469"/>
      <c r="O28" s="226">
        <f t="shared" si="13"/>
        <v>0</v>
      </c>
      <c r="P28" s="469">
        <f t="shared" si="14"/>
        <v>0</v>
      </c>
      <c r="Q28" s="227">
        <f t="shared" si="15"/>
        <v>0</v>
      </c>
      <c r="R28" s="546"/>
    </row>
    <row r="29" spans="1:20" ht="15" customHeight="1" x14ac:dyDescent="0.25">
      <c r="A29" s="216" t="s">
        <v>294</v>
      </c>
      <c r="B29" s="208"/>
      <c r="C29" s="292"/>
      <c r="D29" s="288"/>
      <c r="E29" s="203"/>
      <c r="F29" s="203"/>
      <c r="G29" s="203"/>
      <c r="H29" s="235">
        <f t="shared" si="12"/>
        <v>0</v>
      </c>
      <c r="I29" s="215">
        <f t="shared" si="4"/>
        <v>0</v>
      </c>
      <c r="J29" s="236">
        <f t="shared" si="5"/>
        <v>0</v>
      </c>
      <c r="K29" s="466"/>
      <c r="L29" s="467"/>
      <c r="M29" s="467"/>
      <c r="N29" s="467"/>
      <c r="O29" s="237">
        <f t="shared" si="13"/>
        <v>0</v>
      </c>
      <c r="P29" s="467">
        <f t="shared" si="14"/>
        <v>0</v>
      </c>
      <c r="Q29" s="238">
        <f t="shared" si="15"/>
        <v>0</v>
      </c>
      <c r="R29" s="545"/>
    </row>
    <row r="30" spans="1:20" ht="15" customHeight="1" thickBot="1" x14ac:dyDescent="0.3">
      <c r="A30" s="356" t="s">
        <v>293</v>
      </c>
      <c r="B30" s="208"/>
      <c r="C30" s="292"/>
      <c r="D30" s="288"/>
      <c r="E30" s="203"/>
      <c r="F30" s="203"/>
      <c r="G30" s="203"/>
      <c r="H30" s="235">
        <f t="shared" si="12"/>
        <v>0</v>
      </c>
      <c r="I30" s="203">
        <f t="shared" si="4"/>
        <v>0</v>
      </c>
      <c r="J30" s="225">
        <f t="shared" si="5"/>
        <v>0</v>
      </c>
      <c r="K30" s="468"/>
      <c r="L30" s="469"/>
      <c r="M30" s="469"/>
      <c r="N30" s="469"/>
      <c r="O30" s="226">
        <f t="shared" si="13"/>
        <v>0</v>
      </c>
      <c r="P30" s="469">
        <f t="shared" si="14"/>
        <v>0</v>
      </c>
      <c r="Q30" s="227">
        <f t="shared" si="15"/>
        <v>0</v>
      </c>
      <c r="R30" s="546"/>
    </row>
    <row r="31" spans="1:20" ht="15" customHeight="1" thickBot="1" x14ac:dyDescent="0.3">
      <c r="A31" s="356" t="s">
        <v>293</v>
      </c>
      <c r="B31" s="208"/>
      <c r="C31" s="292"/>
      <c r="D31" s="288"/>
      <c r="E31" s="203"/>
      <c r="F31" s="203"/>
      <c r="G31" s="203"/>
      <c r="H31" s="235">
        <f t="shared" si="12"/>
        <v>0</v>
      </c>
      <c r="I31" s="215">
        <f t="shared" si="4"/>
        <v>0</v>
      </c>
      <c r="J31" s="236">
        <f t="shared" si="5"/>
        <v>0</v>
      </c>
      <c r="K31" s="466"/>
      <c r="L31" s="467"/>
      <c r="M31" s="467"/>
      <c r="N31" s="467"/>
      <c r="O31" s="237">
        <f t="shared" si="13"/>
        <v>0</v>
      </c>
      <c r="P31" s="467">
        <f t="shared" si="14"/>
        <v>0</v>
      </c>
      <c r="Q31" s="238">
        <f t="shared" si="15"/>
        <v>0</v>
      </c>
      <c r="R31" s="545"/>
    </row>
    <row r="32" spans="1:20" ht="15" customHeight="1" x14ac:dyDescent="0.25">
      <c r="A32" s="216" t="s">
        <v>287</v>
      </c>
      <c r="B32" s="208"/>
      <c r="C32" s="292"/>
      <c r="D32" s="288"/>
      <c r="E32" s="203"/>
      <c r="F32" s="203"/>
      <c r="G32" s="203"/>
      <c r="H32" s="235">
        <f t="shared" si="12"/>
        <v>0</v>
      </c>
      <c r="I32" s="203">
        <f t="shared" si="4"/>
        <v>0</v>
      </c>
      <c r="J32" s="225">
        <f t="shared" si="5"/>
        <v>0</v>
      </c>
      <c r="K32" s="468"/>
      <c r="L32" s="469"/>
      <c r="M32" s="469"/>
      <c r="N32" s="469"/>
      <c r="O32" s="226">
        <f t="shared" si="13"/>
        <v>0</v>
      </c>
      <c r="P32" s="469">
        <f t="shared" si="14"/>
        <v>0</v>
      </c>
      <c r="Q32" s="227">
        <f t="shared" si="15"/>
        <v>0</v>
      </c>
      <c r="R32" s="546"/>
    </row>
    <row r="33" spans="1:20" ht="15" customHeight="1" x14ac:dyDescent="0.25">
      <c r="A33" s="216" t="s">
        <v>288</v>
      </c>
      <c r="B33" s="208"/>
      <c r="C33" s="292"/>
      <c r="D33" s="288"/>
      <c r="E33" s="203"/>
      <c r="F33" s="203"/>
      <c r="G33" s="203"/>
      <c r="H33" s="235">
        <f t="shared" si="12"/>
        <v>0</v>
      </c>
      <c r="I33" s="215">
        <f t="shared" si="4"/>
        <v>0</v>
      </c>
      <c r="J33" s="236">
        <f t="shared" si="5"/>
        <v>0</v>
      </c>
      <c r="K33" s="466"/>
      <c r="L33" s="467"/>
      <c r="M33" s="467"/>
      <c r="N33" s="467"/>
      <c r="O33" s="237">
        <f t="shared" si="13"/>
        <v>0</v>
      </c>
      <c r="P33" s="467">
        <f t="shared" si="14"/>
        <v>0</v>
      </c>
      <c r="Q33" s="238">
        <f t="shared" si="15"/>
        <v>0</v>
      </c>
      <c r="R33" s="545"/>
    </row>
    <row r="34" spans="1:20" ht="15" customHeight="1" x14ac:dyDescent="0.25">
      <c r="A34" s="216" t="s">
        <v>287</v>
      </c>
      <c r="B34" s="208"/>
      <c r="C34" s="292"/>
      <c r="D34" s="288"/>
      <c r="E34" s="203"/>
      <c r="F34" s="203"/>
      <c r="G34" s="203"/>
      <c r="H34" s="235">
        <f t="shared" si="0"/>
        <v>0</v>
      </c>
      <c r="I34" s="203">
        <f t="shared" ref="I34:I37" si="16">H34*0.5%</f>
        <v>0</v>
      </c>
      <c r="J34" s="225">
        <f t="shared" ref="J34:J37" si="17">H34-I34</f>
        <v>0</v>
      </c>
      <c r="K34" s="468"/>
      <c r="L34" s="469"/>
      <c r="M34" s="469"/>
      <c r="N34" s="469"/>
      <c r="O34" s="226">
        <f t="shared" si="1"/>
        <v>0</v>
      </c>
      <c r="P34" s="469">
        <f t="shared" si="2"/>
        <v>0</v>
      </c>
      <c r="Q34" s="227">
        <f t="shared" si="3"/>
        <v>0</v>
      </c>
      <c r="R34" s="546"/>
    </row>
    <row r="35" spans="1:20" x14ac:dyDescent="0.25">
      <c r="A35" s="216" t="s">
        <v>293</v>
      </c>
      <c r="B35" s="208"/>
      <c r="C35" s="292"/>
      <c r="D35" s="288"/>
      <c r="E35" s="203"/>
      <c r="F35" s="203"/>
      <c r="G35" s="203"/>
      <c r="H35" s="235">
        <f t="shared" si="0"/>
        <v>0</v>
      </c>
      <c r="I35" s="203">
        <f t="shared" si="16"/>
        <v>0</v>
      </c>
      <c r="J35" s="225">
        <f t="shared" si="17"/>
        <v>0</v>
      </c>
      <c r="K35" s="468"/>
      <c r="L35" s="469"/>
      <c r="M35" s="469"/>
      <c r="N35" s="469"/>
      <c r="O35" s="226">
        <f t="shared" si="1"/>
        <v>0</v>
      </c>
      <c r="P35" s="469">
        <f t="shared" si="2"/>
        <v>0</v>
      </c>
      <c r="Q35" s="227">
        <f t="shared" si="3"/>
        <v>0</v>
      </c>
      <c r="R35" s="546"/>
    </row>
    <row r="36" spans="1:20" x14ac:dyDescent="0.25">
      <c r="A36" s="216" t="s">
        <v>294</v>
      </c>
      <c r="B36" s="208"/>
      <c r="C36" s="292"/>
      <c r="D36" s="288"/>
      <c r="E36" s="203"/>
      <c r="F36" s="203"/>
      <c r="G36" s="203"/>
      <c r="H36" s="235">
        <f t="shared" si="0"/>
        <v>0</v>
      </c>
      <c r="I36" s="203">
        <f t="shared" si="16"/>
        <v>0</v>
      </c>
      <c r="J36" s="225">
        <f t="shared" si="17"/>
        <v>0</v>
      </c>
      <c r="K36" s="468"/>
      <c r="L36" s="469"/>
      <c r="M36" s="469"/>
      <c r="N36" s="469"/>
      <c r="O36" s="226">
        <f t="shared" si="1"/>
        <v>0</v>
      </c>
      <c r="P36" s="469">
        <f t="shared" si="2"/>
        <v>0</v>
      </c>
      <c r="Q36" s="227">
        <f t="shared" si="3"/>
        <v>0</v>
      </c>
      <c r="R36" s="546"/>
    </row>
    <row r="37" spans="1:20" ht="15.75" thickBot="1" x14ac:dyDescent="0.3">
      <c r="A37" s="356" t="s">
        <v>293</v>
      </c>
      <c r="B37" s="355"/>
      <c r="C37" s="293"/>
      <c r="D37" s="289"/>
      <c r="E37" s="262"/>
      <c r="F37" s="262"/>
      <c r="G37" s="262"/>
      <c r="H37" s="235">
        <f t="shared" si="0"/>
        <v>0</v>
      </c>
      <c r="I37" s="262">
        <f t="shared" si="16"/>
        <v>0</v>
      </c>
      <c r="J37" s="264">
        <f t="shared" si="17"/>
        <v>0</v>
      </c>
      <c r="K37" s="470"/>
      <c r="L37" s="471"/>
      <c r="M37" s="471"/>
      <c r="N37" s="471"/>
      <c r="O37" s="265">
        <f t="shared" si="1"/>
        <v>0</v>
      </c>
      <c r="P37" s="471">
        <f t="shared" si="2"/>
        <v>0</v>
      </c>
      <c r="Q37" s="266">
        <f t="shared" si="3"/>
        <v>0</v>
      </c>
      <c r="R37" s="547"/>
    </row>
    <row r="38" spans="1:20" s="548" customFormat="1" ht="15.75" thickBot="1" x14ac:dyDescent="0.3">
      <c r="C38" s="473" t="s">
        <v>56</v>
      </c>
      <c r="D38" s="474">
        <f>MAXA(D18:D37)</f>
        <v>0</v>
      </c>
      <c r="E38" s="474">
        <f t="shared" ref="E38:Q38" si="18">SUM(E18:E37)</f>
        <v>0</v>
      </c>
      <c r="F38" s="474">
        <f>MAXA(F18:F37)</f>
        <v>0</v>
      </c>
      <c r="G38" s="474">
        <f>SUM(G18:G37)</f>
        <v>0</v>
      </c>
      <c r="H38" s="474">
        <f>MAXA(H18:H37)</f>
        <v>0</v>
      </c>
      <c r="I38" s="474">
        <f t="shared" si="18"/>
        <v>0</v>
      </c>
      <c r="J38" s="474">
        <f>SUM(J18:J37)</f>
        <v>0</v>
      </c>
      <c r="K38" s="474">
        <f>MAXA(K18:K37)</f>
        <v>0</v>
      </c>
      <c r="L38" s="474">
        <f t="shared" si="18"/>
        <v>0</v>
      </c>
      <c r="M38" s="474">
        <f>MAXA(M18:M37)</f>
        <v>0</v>
      </c>
      <c r="N38" s="474">
        <f t="shared" si="18"/>
        <v>0</v>
      </c>
      <c r="O38" s="474">
        <f t="shared" si="18"/>
        <v>0</v>
      </c>
      <c r="P38" s="474">
        <f t="shared" si="18"/>
        <v>0</v>
      </c>
      <c r="Q38" s="475">
        <f t="shared" si="18"/>
        <v>0</v>
      </c>
      <c r="R38" s="549"/>
    </row>
    <row r="40" spans="1:20" ht="15.75" thickBot="1" x14ac:dyDescent="0.3"/>
    <row r="41" spans="1:20" ht="15.75" customHeight="1" x14ac:dyDescent="0.3">
      <c r="A41" s="1421" t="s">
        <v>428</v>
      </c>
      <c r="B41" s="1422"/>
      <c r="C41" s="1422"/>
      <c r="D41" s="1422"/>
      <c r="E41" s="1422"/>
      <c r="F41" s="1422"/>
      <c r="G41" s="1422"/>
      <c r="H41" s="1422"/>
      <c r="I41" s="1422"/>
      <c r="J41" s="1422"/>
      <c r="K41" s="1422"/>
      <c r="L41" s="1422"/>
      <c r="M41" s="1422"/>
      <c r="N41" s="1422"/>
      <c r="O41" s="1422"/>
      <c r="P41" s="1422"/>
      <c r="Q41" s="1422"/>
      <c r="R41" s="1422"/>
      <c r="S41" s="1422"/>
      <c r="T41" s="1423"/>
    </row>
    <row r="42" spans="1:20" ht="78" customHeight="1" x14ac:dyDescent="0.25">
      <c r="A42" s="1424" t="s">
        <v>409</v>
      </c>
      <c r="B42" s="1426" t="s">
        <v>429</v>
      </c>
      <c r="C42" s="414" t="s">
        <v>430</v>
      </c>
      <c r="D42" s="415" t="s">
        <v>431</v>
      </c>
      <c r="E42" s="414" t="s">
        <v>432</v>
      </c>
      <c r="F42" s="416" t="s">
        <v>433</v>
      </c>
      <c r="G42" s="416" t="s">
        <v>434</v>
      </c>
      <c r="H42" s="415" t="s">
        <v>435</v>
      </c>
      <c r="I42" s="415" t="s">
        <v>433</v>
      </c>
      <c r="J42" s="1445" t="s">
        <v>436</v>
      </c>
      <c r="K42" s="417" t="s">
        <v>434</v>
      </c>
      <c r="L42" s="415" t="s">
        <v>437</v>
      </c>
      <c r="M42" s="417" t="s">
        <v>438</v>
      </c>
      <c r="N42" s="415" t="s">
        <v>439</v>
      </c>
      <c r="O42" s="417" t="s">
        <v>440</v>
      </c>
      <c r="P42" s="417" t="s">
        <v>441</v>
      </c>
      <c r="Q42" s="417" t="s">
        <v>442</v>
      </c>
      <c r="R42" s="417" t="s">
        <v>443</v>
      </c>
      <c r="S42" s="417" t="s">
        <v>444</v>
      </c>
      <c r="T42" s="418" t="s">
        <v>445</v>
      </c>
    </row>
    <row r="43" spans="1:20" ht="15.75" thickBot="1" x14ac:dyDescent="0.3">
      <c r="A43" s="1448"/>
      <c r="B43" s="1449"/>
      <c r="C43" s="647" t="s">
        <v>446</v>
      </c>
      <c r="D43" s="648" t="s">
        <v>374</v>
      </c>
      <c r="E43" s="647" t="s">
        <v>447</v>
      </c>
      <c r="F43" s="647" t="s">
        <v>448</v>
      </c>
      <c r="G43" s="647" t="s">
        <v>374</v>
      </c>
      <c r="H43" s="649" t="s">
        <v>447</v>
      </c>
      <c r="I43" s="647" t="s">
        <v>448</v>
      </c>
      <c r="J43" s="1450"/>
      <c r="K43" s="647" t="s">
        <v>374</v>
      </c>
      <c r="L43" s="647" t="s">
        <v>374</v>
      </c>
      <c r="M43" s="647" t="s">
        <v>374</v>
      </c>
      <c r="N43" s="647" t="s">
        <v>376</v>
      </c>
      <c r="O43" s="647" t="s">
        <v>376</v>
      </c>
      <c r="P43" s="647" t="s">
        <v>374</v>
      </c>
      <c r="Q43" s="650" t="s">
        <v>376</v>
      </c>
      <c r="R43" s="650" t="s">
        <v>427</v>
      </c>
      <c r="S43" s="647" t="s">
        <v>374</v>
      </c>
      <c r="T43" s="651" t="s">
        <v>427</v>
      </c>
    </row>
    <row r="44" spans="1:20" s="671" customFormat="1" x14ac:dyDescent="0.25">
      <c r="A44" s="133" t="s">
        <v>287</v>
      </c>
      <c r="B44" s="426" t="str">
        <f>VLOOKUP(A44,'EXTRA-urbano_PIANO_INV-INFR '!$D$47:$H$63,2,FALSE)</f>
        <v>SPECIFICARE______</v>
      </c>
      <c r="C44" s="427"/>
      <c r="D44" s="428"/>
      <c r="E44" s="133"/>
      <c r="F44" s="204"/>
      <c r="G44" s="203"/>
      <c r="H44" s="643"/>
      <c r="I44" s="644"/>
      <c r="J44" s="205"/>
      <c r="K44" s="202"/>
      <c r="L44" s="203"/>
      <c r="M44" s="224">
        <f>K44+L44</f>
        <v>0</v>
      </c>
      <c r="N44" s="206"/>
      <c r="O44" s="206"/>
      <c r="P44" s="203"/>
      <c r="Q44" s="133"/>
      <c r="R44" s="133"/>
      <c r="S44" s="203"/>
      <c r="T44" s="495"/>
    </row>
    <row r="45" spans="1:20" s="671" customFormat="1" x14ac:dyDescent="0.25">
      <c r="A45" s="645" t="s">
        <v>289</v>
      </c>
      <c r="B45" s="426" t="str">
        <f>VLOOKUP(A45,'EXTRA-urbano_PIANO_INV-INFR '!$D$47:$H$63,2,FALSE)</f>
        <v>SPECIFICARE______</v>
      </c>
      <c r="C45" s="429"/>
      <c r="D45" s="430"/>
      <c r="E45" s="429"/>
      <c r="F45" s="209"/>
      <c r="G45" s="428"/>
      <c r="H45" s="646"/>
      <c r="I45" s="204"/>
      <c r="J45" s="205"/>
      <c r="K45" s="202"/>
      <c r="L45" s="203"/>
      <c r="M45" s="224">
        <f t="shared" ref="M45:M73" si="19">K45+L45</f>
        <v>0</v>
      </c>
      <c r="N45" s="206"/>
      <c r="O45" s="206"/>
      <c r="P45" s="203"/>
      <c r="Q45" s="133"/>
      <c r="R45" s="133"/>
      <c r="S45" s="203"/>
      <c r="T45" s="495"/>
    </row>
    <row r="46" spans="1:20" s="671" customFormat="1" x14ac:dyDescent="0.25">
      <c r="A46" s="645" t="s">
        <v>288</v>
      </c>
      <c r="B46" s="426" t="str">
        <f>VLOOKUP(A46,'EXTRA-urbano_PIANO_INV-INFR '!$D$47:$H$63,2,FALSE)</f>
        <v>SPECIFICARE______</v>
      </c>
      <c r="C46" s="127"/>
      <c r="D46" s="428"/>
      <c r="E46" s="133"/>
      <c r="F46" s="204"/>
      <c r="G46" s="202"/>
      <c r="H46" s="133"/>
      <c r="I46" s="204"/>
      <c r="J46" s="205"/>
      <c r="K46" s="202"/>
      <c r="L46" s="203"/>
      <c r="M46" s="224">
        <f t="shared" si="19"/>
        <v>0</v>
      </c>
      <c r="N46" s="206"/>
      <c r="O46" s="133"/>
      <c r="P46" s="203"/>
      <c r="Q46" s="133"/>
      <c r="R46" s="133"/>
      <c r="S46" s="203"/>
      <c r="T46" s="495"/>
    </row>
    <row r="47" spans="1:20" s="671" customFormat="1" x14ac:dyDescent="0.25">
      <c r="A47" s="645" t="s">
        <v>291</v>
      </c>
      <c r="B47" s="426" t="str">
        <f>VLOOKUP(A47,'EXTRA-urbano_PIANO_INV-INFR '!$D$47:$H$63,2,FALSE)</f>
        <v>Somme a disposizione</v>
      </c>
      <c r="C47" s="127"/>
      <c r="D47" s="428"/>
      <c r="E47" s="133"/>
      <c r="F47" s="204"/>
      <c r="G47" s="202"/>
      <c r="H47" s="133"/>
      <c r="I47" s="204"/>
      <c r="J47" s="205"/>
      <c r="K47" s="202"/>
      <c r="L47" s="203"/>
      <c r="M47" s="224">
        <f t="shared" si="19"/>
        <v>0</v>
      </c>
      <c r="N47" s="206"/>
      <c r="O47" s="133"/>
      <c r="P47" s="203"/>
      <c r="Q47" s="133"/>
      <c r="R47" s="133"/>
      <c r="S47" s="203"/>
      <c r="T47" s="495"/>
    </row>
    <row r="48" spans="1:20" s="671" customFormat="1" x14ac:dyDescent="0.25">
      <c r="A48" s="133" t="s">
        <v>287</v>
      </c>
      <c r="B48" s="426" t="str">
        <f>VLOOKUP(A48,'EXTRA-urbano_PIANO_INV-INFR '!$D$47:$H$63,2,FALSE)</f>
        <v>SPECIFICARE______</v>
      </c>
      <c r="C48" s="427"/>
      <c r="D48" s="428"/>
      <c r="E48" s="133"/>
      <c r="F48" s="204"/>
      <c r="G48" s="203"/>
      <c r="H48" s="643"/>
      <c r="I48" s="644"/>
      <c r="J48" s="205"/>
      <c r="K48" s="202"/>
      <c r="L48" s="203"/>
      <c r="M48" s="224">
        <f t="shared" si="19"/>
        <v>0</v>
      </c>
      <c r="N48" s="206"/>
      <c r="O48" s="206"/>
      <c r="P48" s="203"/>
      <c r="Q48" s="133"/>
      <c r="R48" s="133"/>
      <c r="S48" s="203"/>
      <c r="T48" s="495"/>
    </row>
    <row r="49" spans="1:20" s="671" customFormat="1" x14ac:dyDescent="0.25">
      <c r="A49" s="645" t="s">
        <v>289</v>
      </c>
      <c r="B49" s="426" t="str">
        <f>VLOOKUP(A49,'EXTRA-urbano_PIANO_INV-INFR '!$D$47:$H$63,2,FALSE)</f>
        <v>SPECIFICARE______</v>
      </c>
      <c r="C49" s="429"/>
      <c r="D49" s="430"/>
      <c r="E49" s="429"/>
      <c r="F49" s="209"/>
      <c r="G49" s="428"/>
      <c r="H49" s="646"/>
      <c r="I49" s="204"/>
      <c r="J49" s="205"/>
      <c r="K49" s="202"/>
      <c r="L49" s="203"/>
      <c r="M49" s="224">
        <f t="shared" ref="M49:M66" si="20">K49+L49</f>
        <v>0</v>
      </c>
      <c r="N49" s="206"/>
      <c r="O49" s="206"/>
      <c r="P49" s="203"/>
      <c r="Q49" s="133"/>
      <c r="R49" s="133"/>
      <c r="S49" s="203"/>
      <c r="T49" s="495"/>
    </row>
    <row r="50" spans="1:20" s="671" customFormat="1" x14ac:dyDescent="0.25">
      <c r="A50" s="645" t="s">
        <v>288</v>
      </c>
      <c r="B50" s="426" t="str">
        <f>VLOOKUP(A50,'EXTRA-urbano_PIANO_INV-INFR '!$D$47:$H$63,2,FALSE)</f>
        <v>SPECIFICARE______</v>
      </c>
      <c r="C50" s="127"/>
      <c r="D50" s="428"/>
      <c r="E50" s="133"/>
      <c r="F50" s="204"/>
      <c r="G50" s="202"/>
      <c r="H50" s="133"/>
      <c r="I50" s="204"/>
      <c r="J50" s="205"/>
      <c r="K50" s="202"/>
      <c r="L50" s="203"/>
      <c r="M50" s="224">
        <f t="shared" si="20"/>
        <v>0</v>
      </c>
      <c r="N50" s="206"/>
      <c r="O50" s="133"/>
      <c r="P50" s="203"/>
      <c r="Q50" s="133"/>
      <c r="R50" s="133"/>
      <c r="S50" s="203"/>
      <c r="T50" s="495"/>
    </row>
    <row r="51" spans="1:20" s="671" customFormat="1" x14ac:dyDescent="0.25">
      <c r="A51" s="645" t="s">
        <v>291</v>
      </c>
      <c r="B51" s="426" t="str">
        <f>VLOOKUP(A51,'EXTRA-urbano_PIANO_INV-INFR '!$D$47:$H$63,2,FALSE)</f>
        <v>Somme a disposizione</v>
      </c>
      <c r="C51" s="127"/>
      <c r="D51" s="428"/>
      <c r="E51" s="133"/>
      <c r="F51" s="204"/>
      <c r="G51" s="202"/>
      <c r="H51" s="133"/>
      <c r="I51" s="204"/>
      <c r="J51" s="205"/>
      <c r="K51" s="202"/>
      <c r="L51" s="203"/>
      <c r="M51" s="224">
        <f t="shared" si="20"/>
        <v>0</v>
      </c>
      <c r="N51" s="206"/>
      <c r="O51" s="133"/>
      <c r="P51" s="203"/>
      <c r="Q51" s="133"/>
      <c r="R51" s="133"/>
      <c r="S51" s="203"/>
      <c r="T51" s="495"/>
    </row>
    <row r="52" spans="1:20" s="671" customFormat="1" x14ac:dyDescent="0.25">
      <c r="A52" s="133" t="s">
        <v>287</v>
      </c>
      <c r="B52" s="426" t="str">
        <f>VLOOKUP(A52,'EXTRA-urbano_PIANO_INV-INFR '!$D$47:$H$63,2,FALSE)</f>
        <v>SPECIFICARE______</v>
      </c>
      <c r="C52" s="427"/>
      <c r="D52" s="428"/>
      <c r="E52" s="133"/>
      <c r="F52" s="204"/>
      <c r="G52" s="203"/>
      <c r="H52" s="643"/>
      <c r="I52" s="644"/>
      <c r="J52" s="205"/>
      <c r="K52" s="202"/>
      <c r="L52" s="203"/>
      <c r="M52" s="224">
        <f t="shared" si="20"/>
        <v>0</v>
      </c>
      <c r="N52" s="206"/>
      <c r="O52" s="206"/>
      <c r="P52" s="203"/>
      <c r="Q52" s="133"/>
      <c r="R52" s="133"/>
      <c r="S52" s="203"/>
      <c r="T52" s="495"/>
    </row>
    <row r="53" spans="1:20" s="671" customFormat="1" x14ac:dyDescent="0.25">
      <c r="A53" s="645" t="s">
        <v>289</v>
      </c>
      <c r="B53" s="426" t="str">
        <f>VLOOKUP(A53,'EXTRA-urbano_PIANO_INV-INFR '!$D$47:$H$63,2,FALSE)</f>
        <v>SPECIFICARE______</v>
      </c>
      <c r="C53" s="429"/>
      <c r="D53" s="430"/>
      <c r="E53" s="429"/>
      <c r="F53" s="209"/>
      <c r="G53" s="428"/>
      <c r="H53" s="646"/>
      <c r="I53" s="204"/>
      <c r="J53" s="205"/>
      <c r="K53" s="202"/>
      <c r="L53" s="203"/>
      <c r="M53" s="224">
        <f t="shared" si="20"/>
        <v>0</v>
      </c>
      <c r="N53" s="206"/>
      <c r="O53" s="206"/>
      <c r="P53" s="203"/>
      <c r="Q53" s="133"/>
      <c r="R53" s="133"/>
      <c r="S53" s="203"/>
      <c r="T53" s="495"/>
    </row>
    <row r="54" spans="1:20" s="671" customFormat="1" x14ac:dyDescent="0.25">
      <c r="A54" s="645" t="s">
        <v>288</v>
      </c>
      <c r="B54" s="426" t="str">
        <f>VLOOKUP(A54,'EXTRA-urbano_PIANO_INV-INFR '!$D$47:$H$63,2,FALSE)</f>
        <v>SPECIFICARE______</v>
      </c>
      <c r="C54" s="127"/>
      <c r="D54" s="428"/>
      <c r="E54" s="133"/>
      <c r="F54" s="204"/>
      <c r="G54" s="202"/>
      <c r="H54" s="133"/>
      <c r="I54" s="204"/>
      <c r="J54" s="205"/>
      <c r="K54" s="202"/>
      <c r="L54" s="203"/>
      <c r="M54" s="224">
        <f t="shared" si="20"/>
        <v>0</v>
      </c>
      <c r="N54" s="206"/>
      <c r="O54" s="133"/>
      <c r="P54" s="203"/>
      <c r="Q54" s="133"/>
      <c r="R54" s="133"/>
      <c r="S54" s="203"/>
      <c r="T54" s="495"/>
    </row>
    <row r="55" spans="1:20" s="671" customFormat="1" x14ac:dyDescent="0.25">
      <c r="A55" s="645" t="s">
        <v>291</v>
      </c>
      <c r="B55" s="426" t="str">
        <f>VLOOKUP(A55,'EXTRA-urbano_PIANO_INV-INFR '!$D$47:$H$63,2,FALSE)</f>
        <v>Somme a disposizione</v>
      </c>
      <c r="C55" s="127"/>
      <c r="D55" s="428"/>
      <c r="E55" s="133"/>
      <c r="F55" s="204"/>
      <c r="G55" s="202"/>
      <c r="H55" s="133"/>
      <c r="I55" s="204"/>
      <c r="J55" s="205"/>
      <c r="K55" s="202"/>
      <c r="L55" s="203"/>
      <c r="M55" s="224">
        <f t="shared" si="20"/>
        <v>0</v>
      </c>
      <c r="N55" s="206"/>
      <c r="O55" s="133"/>
      <c r="P55" s="203"/>
      <c r="Q55" s="133"/>
      <c r="R55" s="133"/>
      <c r="S55" s="203"/>
      <c r="T55" s="495"/>
    </row>
    <row r="56" spans="1:20" s="671" customFormat="1" x14ac:dyDescent="0.25">
      <c r="A56" s="133" t="s">
        <v>287</v>
      </c>
      <c r="B56" s="426" t="str">
        <f>VLOOKUP(A56,'EXTRA-urbano_PIANO_INV-INFR '!$D$47:$H$63,2,FALSE)</f>
        <v>SPECIFICARE______</v>
      </c>
      <c r="C56" s="427"/>
      <c r="D56" s="428"/>
      <c r="E56" s="133"/>
      <c r="F56" s="204"/>
      <c r="G56" s="203"/>
      <c r="H56" s="643"/>
      <c r="I56" s="644"/>
      <c r="J56" s="205"/>
      <c r="K56" s="202"/>
      <c r="L56" s="203"/>
      <c r="M56" s="224">
        <f t="shared" si="20"/>
        <v>0</v>
      </c>
      <c r="N56" s="206"/>
      <c r="O56" s="206"/>
      <c r="P56" s="203"/>
      <c r="Q56" s="133"/>
      <c r="R56" s="133"/>
      <c r="S56" s="203"/>
      <c r="T56" s="495"/>
    </row>
    <row r="57" spans="1:20" s="671" customFormat="1" x14ac:dyDescent="0.25">
      <c r="A57" s="645" t="s">
        <v>289</v>
      </c>
      <c r="B57" s="426" t="str">
        <f>VLOOKUP(A57,'EXTRA-urbano_PIANO_INV-INFR '!$D$47:$H$63,2,FALSE)</f>
        <v>SPECIFICARE______</v>
      </c>
      <c r="C57" s="429"/>
      <c r="D57" s="430"/>
      <c r="E57" s="429"/>
      <c r="F57" s="209"/>
      <c r="G57" s="428"/>
      <c r="H57" s="646"/>
      <c r="I57" s="204"/>
      <c r="J57" s="205"/>
      <c r="K57" s="202"/>
      <c r="L57" s="203"/>
      <c r="M57" s="224">
        <f t="shared" si="20"/>
        <v>0</v>
      </c>
      <c r="N57" s="206"/>
      <c r="O57" s="206"/>
      <c r="P57" s="203"/>
      <c r="Q57" s="133"/>
      <c r="R57" s="133"/>
      <c r="S57" s="203"/>
      <c r="T57" s="495"/>
    </row>
    <row r="58" spans="1:20" s="671" customFormat="1" x14ac:dyDescent="0.25">
      <c r="A58" s="645" t="s">
        <v>288</v>
      </c>
      <c r="B58" s="426" t="str">
        <f>VLOOKUP(A58,'EXTRA-urbano_PIANO_INV-INFR '!$D$47:$H$63,2,FALSE)</f>
        <v>SPECIFICARE______</v>
      </c>
      <c r="C58" s="127"/>
      <c r="D58" s="428"/>
      <c r="E58" s="133"/>
      <c r="F58" s="204"/>
      <c r="G58" s="202"/>
      <c r="H58" s="133"/>
      <c r="I58" s="204"/>
      <c r="J58" s="205"/>
      <c r="K58" s="202"/>
      <c r="L58" s="203"/>
      <c r="M58" s="224">
        <f t="shared" si="20"/>
        <v>0</v>
      </c>
      <c r="N58" s="206"/>
      <c r="O58" s="133"/>
      <c r="P58" s="203"/>
      <c r="Q58" s="133"/>
      <c r="R58" s="133"/>
      <c r="S58" s="203"/>
      <c r="T58" s="495"/>
    </row>
    <row r="59" spans="1:20" s="671" customFormat="1" x14ac:dyDescent="0.25">
      <c r="A59" s="645" t="s">
        <v>291</v>
      </c>
      <c r="B59" s="426" t="str">
        <f>VLOOKUP(A59,'EXTRA-urbano_PIANO_INV-INFR '!$D$47:$H$63,2,FALSE)</f>
        <v>Somme a disposizione</v>
      </c>
      <c r="C59" s="127"/>
      <c r="D59" s="428"/>
      <c r="E59" s="133"/>
      <c r="F59" s="204"/>
      <c r="G59" s="202"/>
      <c r="H59" s="133"/>
      <c r="I59" s="204"/>
      <c r="J59" s="205"/>
      <c r="K59" s="202"/>
      <c r="L59" s="203"/>
      <c r="M59" s="224">
        <f t="shared" si="20"/>
        <v>0</v>
      </c>
      <c r="N59" s="206"/>
      <c r="O59" s="133"/>
      <c r="P59" s="203"/>
      <c r="Q59" s="133"/>
      <c r="R59" s="133"/>
      <c r="S59" s="203"/>
      <c r="T59" s="495"/>
    </row>
    <row r="60" spans="1:20" s="671" customFormat="1" x14ac:dyDescent="0.25">
      <c r="A60" s="133" t="s">
        <v>287</v>
      </c>
      <c r="B60" s="426" t="str">
        <f>VLOOKUP(A60,'EXTRA-urbano_PIANO_INV-INFR '!$D$47:$H$63,2,FALSE)</f>
        <v>SPECIFICARE______</v>
      </c>
      <c r="C60" s="427"/>
      <c r="D60" s="428"/>
      <c r="E60" s="133"/>
      <c r="F60" s="204"/>
      <c r="G60" s="203"/>
      <c r="H60" s="643"/>
      <c r="I60" s="644"/>
      <c r="J60" s="205"/>
      <c r="K60" s="202"/>
      <c r="L60" s="203"/>
      <c r="M60" s="224">
        <f t="shared" si="20"/>
        <v>0</v>
      </c>
      <c r="N60" s="206"/>
      <c r="O60" s="206"/>
      <c r="P60" s="203"/>
      <c r="Q60" s="133"/>
      <c r="R60" s="133"/>
      <c r="S60" s="203"/>
      <c r="T60" s="495"/>
    </row>
    <row r="61" spans="1:20" s="671" customFormat="1" x14ac:dyDescent="0.25">
      <c r="A61" s="645" t="s">
        <v>289</v>
      </c>
      <c r="B61" s="426" t="str">
        <f>VLOOKUP(A61,'EXTRA-urbano_PIANO_INV-INFR '!$D$47:$H$63,2,FALSE)</f>
        <v>SPECIFICARE______</v>
      </c>
      <c r="C61" s="429"/>
      <c r="D61" s="430"/>
      <c r="E61" s="429"/>
      <c r="F61" s="209"/>
      <c r="G61" s="428"/>
      <c r="H61" s="646"/>
      <c r="I61" s="204"/>
      <c r="J61" s="205"/>
      <c r="K61" s="202"/>
      <c r="L61" s="203"/>
      <c r="M61" s="224">
        <f t="shared" si="20"/>
        <v>0</v>
      </c>
      <c r="N61" s="206"/>
      <c r="O61" s="206"/>
      <c r="P61" s="203"/>
      <c r="Q61" s="133"/>
      <c r="R61" s="133"/>
      <c r="S61" s="203"/>
      <c r="T61" s="495"/>
    </row>
    <row r="62" spans="1:20" s="671" customFormat="1" x14ac:dyDescent="0.25">
      <c r="A62" s="645" t="s">
        <v>288</v>
      </c>
      <c r="B62" s="426" t="str">
        <f>VLOOKUP(A62,'EXTRA-urbano_PIANO_INV-INFR '!$D$47:$H$63,2,FALSE)</f>
        <v>SPECIFICARE______</v>
      </c>
      <c r="C62" s="127"/>
      <c r="D62" s="428"/>
      <c r="E62" s="133"/>
      <c r="F62" s="204"/>
      <c r="G62" s="202"/>
      <c r="H62" s="133"/>
      <c r="I62" s="204"/>
      <c r="J62" s="205"/>
      <c r="K62" s="202"/>
      <c r="L62" s="203"/>
      <c r="M62" s="224">
        <f t="shared" si="20"/>
        <v>0</v>
      </c>
      <c r="N62" s="206"/>
      <c r="O62" s="133"/>
      <c r="P62" s="203"/>
      <c r="Q62" s="133"/>
      <c r="R62" s="133"/>
      <c r="S62" s="203"/>
      <c r="T62" s="495"/>
    </row>
    <row r="63" spans="1:20" s="671" customFormat="1" x14ac:dyDescent="0.25">
      <c r="A63" s="645" t="s">
        <v>291</v>
      </c>
      <c r="B63" s="426" t="str">
        <f>VLOOKUP(A63,'EXTRA-urbano_PIANO_INV-INFR '!$D$47:$H$63,2,FALSE)</f>
        <v>Somme a disposizione</v>
      </c>
      <c r="C63" s="127"/>
      <c r="D63" s="428"/>
      <c r="E63" s="133"/>
      <c r="F63" s="204"/>
      <c r="G63" s="202"/>
      <c r="H63" s="133"/>
      <c r="I63" s="204"/>
      <c r="J63" s="205"/>
      <c r="K63" s="202"/>
      <c r="L63" s="203"/>
      <c r="M63" s="224">
        <f t="shared" si="20"/>
        <v>0</v>
      </c>
      <c r="N63" s="206"/>
      <c r="O63" s="133"/>
      <c r="P63" s="203"/>
      <c r="Q63" s="133"/>
      <c r="R63" s="133"/>
      <c r="S63" s="203"/>
      <c r="T63" s="495"/>
    </row>
    <row r="64" spans="1:20" s="671" customFormat="1" x14ac:dyDescent="0.25">
      <c r="A64" s="133" t="s">
        <v>287</v>
      </c>
      <c r="B64" s="426" t="str">
        <f>VLOOKUP(A64,'EXTRA-urbano_PIANO_INV-INFR '!$D$47:$H$63,2,FALSE)</f>
        <v>SPECIFICARE______</v>
      </c>
      <c r="C64" s="427"/>
      <c r="D64" s="428"/>
      <c r="E64" s="133"/>
      <c r="F64" s="204"/>
      <c r="G64" s="203"/>
      <c r="H64" s="643"/>
      <c r="I64" s="644"/>
      <c r="J64" s="205"/>
      <c r="K64" s="202"/>
      <c r="L64" s="203"/>
      <c r="M64" s="224">
        <f t="shared" si="20"/>
        <v>0</v>
      </c>
      <c r="N64" s="206"/>
      <c r="O64" s="206"/>
      <c r="P64" s="203"/>
      <c r="Q64" s="133"/>
      <c r="R64" s="133"/>
      <c r="S64" s="203"/>
      <c r="T64" s="495"/>
    </row>
    <row r="65" spans="1:20" s="671" customFormat="1" x14ac:dyDescent="0.25">
      <c r="A65" s="645" t="s">
        <v>289</v>
      </c>
      <c r="B65" s="426" t="str">
        <f>VLOOKUP(A65,'EXTRA-urbano_PIANO_INV-INFR '!$D$47:$H$63,2,FALSE)</f>
        <v>SPECIFICARE______</v>
      </c>
      <c r="C65" s="429"/>
      <c r="D65" s="430"/>
      <c r="E65" s="429"/>
      <c r="F65" s="209"/>
      <c r="G65" s="428"/>
      <c r="H65" s="646"/>
      <c r="I65" s="204"/>
      <c r="J65" s="205"/>
      <c r="K65" s="202"/>
      <c r="L65" s="203"/>
      <c r="M65" s="224">
        <f t="shared" si="20"/>
        <v>0</v>
      </c>
      <c r="N65" s="206"/>
      <c r="O65" s="206"/>
      <c r="P65" s="203"/>
      <c r="Q65" s="133"/>
      <c r="R65" s="133"/>
      <c r="S65" s="203"/>
      <c r="T65" s="495"/>
    </row>
    <row r="66" spans="1:20" s="671" customFormat="1" x14ac:dyDescent="0.25">
      <c r="A66" s="645" t="s">
        <v>288</v>
      </c>
      <c r="B66" s="426" t="str">
        <f>VLOOKUP(A66,'EXTRA-urbano_PIANO_INV-INFR '!$D$47:$H$63,2,FALSE)</f>
        <v>SPECIFICARE______</v>
      </c>
      <c r="C66" s="127"/>
      <c r="D66" s="428"/>
      <c r="E66" s="133"/>
      <c r="F66" s="204"/>
      <c r="G66" s="202"/>
      <c r="H66" s="133"/>
      <c r="I66" s="204"/>
      <c r="J66" s="205"/>
      <c r="K66" s="202"/>
      <c r="L66" s="203"/>
      <c r="M66" s="224">
        <f t="shared" si="20"/>
        <v>0</v>
      </c>
      <c r="N66" s="206"/>
      <c r="O66" s="133"/>
      <c r="P66" s="203"/>
      <c r="Q66" s="133"/>
      <c r="R66" s="133"/>
      <c r="S66" s="203"/>
      <c r="T66" s="495"/>
    </row>
    <row r="67" spans="1:20" s="671" customFormat="1" x14ac:dyDescent="0.25">
      <c r="A67" s="645" t="s">
        <v>294</v>
      </c>
      <c r="B67" s="426" t="str">
        <f>VLOOKUP(A67,'EXTRA-urbano_PIANO_INV-INFR '!$D$47:$H$63,2,FALSE)</f>
        <v>SPECIFICARE______</v>
      </c>
      <c r="C67" s="127"/>
      <c r="D67" s="428"/>
      <c r="E67" s="133"/>
      <c r="F67" s="204"/>
      <c r="G67" s="202"/>
      <c r="H67" s="133"/>
      <c r="I67" s="204"/>
      <c r="J67" s="205"/>
      <c r="K67" s="202"/>
      <c r="L67" s="203"/>
      <c r="M67" s="224">
        <f t="shared" si="19"/>
        <v>0</v>
      </c>
      <c r="N67" s="206"/>
      <c r="O67" s="133"/>
      <c r="P67" s="203"/>
      <c r="Q67" s="133"/>
      <c r="R67" s="133"/>
      <c r="S67" s="203"/>
      <c r="T67" s="495"/>
    </row>
    <row r="68" spans="1:20" s="671" customFormat="1" x14ac:dyDescent="0.25">
      <c r="A68" s="645" t="s">
        <v>290</v>
      </c>
      <c r="B68" s="426" t="str">
        <f>VLOOKUP(A68,'EXTRA-urbano_PIANO_INV-INFR '!$D$47:$H$63,2,FALSE)</f>
        <v>A. Totale lavori</v>
      </c>
      <c r="C68" s="127"/>
      <c r="D68" s="428"/>
      <c r="E68" s="133"/>
      <c r="F68" s="204"/>
      <c r="G68" s="202"/>
      <c r="H68" s="133"/>
      <c r="I68" s="204"/>
      <c r="J68" s="205"/>
      <c r="K68" s="202"/>
      <c r="L68" s="203"/>
      <c r="M68" s="224">
        <f t="shared" si="19"/>
        <v>0</v>
      </c>
      <c r="N68" s="206"/>
      <c r="O68" s="133"/>
      <c r="P68" s="203"/>
      <c r="Q68" s="133"/>
      <c r="R68" s="133"/>
      <c r="S68" s="203"/>
      <c r="T68" s="495"/>
    </row>
    <row r="69" spans="1:20" s="671" customFormat="1" x14ac:dyDescent="0.25">
      <c r="A69" s="645" t="s">
        <v>293</v>
      </c>
      <c r="B69" s="426" t="str">
        <f>VLOOKUP(A69,'EXTRA-urbano_PIANO_INV-INFR '!$D$47:$H$63,2,FALSE)</f>
        <v>SPECIFICARE______</v>
      </c>
      <c r="C69" s="127"/>
      <c r="D69" s="428"/>
      <c r="E69" s="133"/>
      <c r="F69" s="204"/>
      <c r="G69" s="202"/>
      <c r="H69" s="133"/>
      <c r="I69" s="204"/>
      <c r="J69" s="205"/>
      <c r="K69" s="202"/>
      <c r="L69" s="203"/>
      <c r="M69" s="224">
        <f t="shared" si="19"/>
        <v>0</v>
      </c>
      <c r="N69" s="206"/>
      <c r="O69" s="133"/>
      <c r="P69" s="203"/>
      <c r="Q69" s="133"/>
      <c r="R69" s="133"/>
      <c r="S69" s="203"/>
      <c r="T69" s="495"/>
    </row>
    <row r="70" spans="1:20" s="671" customFormat="1" x14ac:dyDescent="0.25">
      <c r="A70" s="645" t="s">
        <v>291</v>
      </c>
      <c r="B70" s="426" t="str">
        <f>VLOOKUP(A70,'EXTRA-urbano_PIANO_INV-INFR '!$D$47:$H$63,2,FALSE)</f>
        <v>Somme a disposizione</v>
      </c>
      <c r="C70" s="127"/>
      <c r="D70" s="428"/>
      <c r="E70" s="133"/>
      <c r="F70" s="204"/>
      <c r="G70" s="202"/>
      <c r="H70" s="133"/>
      <c r="I70" s="204"/>
      <c r="J70" s="205"/>
      <c r="K70" s="202"/>
      <c r="L70" s="203"/>
      <c r="M70" s="224">
        <f t="shared" si="19"/>
        <v>0</v>
      </c>
      <c r="N70" s="206"/>
      <c r="O70" s="133"/>
      <c r="P70" s="203"/>
      <c r="Q70" s="133"/>
      <c r="R70" s="133"/>
      <c r="S70" s="203"/>
      <c r="T70" s="495"/>
    </row>
    <row r="71" spans="1:20" s="671" customFormat="1" x14ac:dyDescent="0.25">
      <c r="A71" s="133" t="s">
        <v>294</v>
      </c>
      <c r="B71" s="426" t="str">
        <f>VLOOKUP(A71,'EXTRA-urbano_PIANO_INV-INFR '!$D$47:$H$63,2,FALSE)</f>
        <v>SPECIFICARE______</v>
      </c>
      <c r="C71" s="127"/>
      <c r="D71" s="428"/>
      <c r="E71" s="133"/>
      <c r="F71" s="204"/>
      <c r="G71" s="202"/>
      <c r="H71" s="133"/>
      <c r="I71" s="204"/>
      <c r="J71" s="205"/>
      <c r="K71" s="202"/>
      <c r="L71" s="203"/>
      <c r="M71" s="224">
        <f t="shared" si="19"/>
        <v>0</v>
      </c>
      <c r="N71" s="206"/>
      <c r="O71" s="133"/>
      <c r="P71" s="203"/>
      <c r="Q71" s="133"/>
      <c r="R71" s="133"/>
      <c r="S71" s="203"/>
      <c r="T71" s="495"/>
    </row>
    <row r="72" spans="1:20" s="671" customFormat="1" x14ac:dyDescent="0.25">
      <c r="A72" s="133" t="s">
        <v>291</v>
      </c>
      <c r="B72" s="426" t="str">
        <f>VLOOKUP(A72,'EXTRA-urbano_PIANO_INV-INFR '!$D$47:$H$63,2,FALSE)</f>
        <v>Somme a disposizione</v>
      </c>
      <c r="C72" s="127"/>
      <c r="D72" s="428"/>
      <c r="E72" s="133"/>
      <c r="F72" s="204"/>
      <c r="G72" s="202"/>
      <c r="H72" s="133"/>
      <c r="I72" s="204"/>
      <c r="J72" s="205"/>
      <c r="K72" s="202"/>
      <c r="L72" s="203"/>
      <c r="M72" s="224">
        <f t="shared" si="19"/>
        <v>0</v>
      </c>
      <c r="N72" s="206"/>
      <c r="O72" s="133"/>
      <c r="P72" s="203"/>
      <c r="Q72" s="133"/>
      <c r="R72" s="133"/>
      <c r="S72" s="203"/>
      <c r="T72" s="495"/>
    </row>
    <row r="73" spans="1:20" s="671" customFormat="1" x14ac:dyDescent="0.25">
      <c r="A73" s="133" t="s">
        <v>288</v>
      </c>
      <c r="B73" s="426" t="str">
        <f>VLOOKUP(A73,'EXTRA-urbano_PIANO_INV-INFR '!$D$47:$H$63,2,FALSE)</f>
        <v>SPECIFICARE______</v>
      </c>
      <c r="C73" s="127"/>
      <c r="D73" s="428"/>
      <c r="E73" s="133"/>
      <c r="F73" s="204"/>
      <c r="G73" s="202"/>
      <c r="H73" s="133"/>
      <c r="I73" s="204"/>
      <c r="J73" s="205"/>
      <c r="K73" s="202"/>
      <c r="L73" s="203"/>
      <c r="M73" s="224">
        <f t="shared" si="19"/>
        <v>0</v>
      </c>
      <c r="N73" s="206"/>
      <c r="O73" s="133"/>
      <c r="P73" s="203"/>
      <c r="Q73" s="133"/>
      <c r="R73" s="133"/>
      <c r="S73" s="203"/>
      <c r="T73" s="495"/>
    </row>
    <row r="74" spans="1:20" ht="15.75" thickBot="1" x14ac:dyDescent="0.3">
      <c r="C74" s="665" t="s">
        <v>324</v>
      </c>
      <c r="D74" s="666">
        <f>SUM(D44:D73)</f>
        <v>0</v>
      </c>
      <c r="E74" s="667"/>
      <c r="F74" s="667"/>
      <c r="G74" s="668">
        <f>SUM(G44:G73)</f>
        <v>0</v>
      </c>
      <c r="H74" s="669" t="s">
        <v>324</v>
      </c>
      <c r="I74" s="669"/>
      <c r="J74" s="668"/>
      <c r="K74" s="668">
        <f>SUM(K44:K73)</f>
        <v>0</v>
      </c>
      <c r="L74" s="668">
        <f t="shared" ref="L74:M74" si="21">SUM(L44:L73)</f>
        <v>0</v>
      </c>
      <c r="M74" s="668">
        <f t="shared" si="21"/>
        <v>0</v>
      </c>
      <c r="N74" s="668"/>
      <c r="O74" s="668"/>
      <c r="P74" s="668">
        <f>SUM(P44:P73)</f>
        <v>0</v>
      </c>
      <c r="Q74" s="667"/>
      <c r="R74" s="667"/>
      <c r="S74" s="668">
        <f>SUM(S44:S73)</f>
        <v>0</v>
      </c>
      <c r="T74" s="670"/>
    </row>
    <row r="75" spans="1:20" ht="15.75" thickBot="1" x14ac:dyDescent="0.3">
      <c r="G75" s="556"/>
    </row>
    <row r="76" spans="1:20" ht="47.25" customHeight="1" thickBot="1" x14ac:dyDescent="0.3">
      <c r="A76" s="1360" t="s">
        <v>6</v>
      </c>
      <c r="B76" s="1361"/>
      <c r="C76" s="1361"/>
      <c r="D76" s="1361"/>
      <c r="E76" s="1361"/>
      <c r="F76" s="1361"/>
      <c r="G76" s="1361"/>
      <c r="H76" s="1361"/>
      <c r="I76" s="1361"/>
      <c r="J76" s="1361"/>
      <c r="K76" s="1361"/>
      <c r="L76" s="1361"/>
      <c r="M76" s="1361"/>
      <c r="N76" s="1361"/>
      <c r="O76" s="1361"/>
      <c r="P76" s="1361"/>
      <c r="Q76" s="1361"/>
      <c r="R76" s="1361"/>
      <c r="S76" s="1361"/>
      <c r="T76" s="1362"/>
    </row>
  </sheetData>
  <sheetProtection algorithmName="SHA-512" hashValue="75ByQeZWPpF/gJ5GMsBMcQT+KgIU9w6Ngh9qAdcuW2vry+gX6UL+nHTuxT22NVNNiAhF1h8kbA/D6FaFylHrUA==" saltValue="F5LmgS0iQtTUfmwXE16Jqg==" spinCount="100000" sheet="1" objects="1" scenarios="1"/>
  <mergeCells count="29">
    <mergeCell ref="A76:T76"/>
    <mergeCell ref="A13:R13"/>
    <mergeCell ref="A15:A17"/>
    <mergeCell ref="B15:B17"/>
    <mergeCell ref="C15:C17"/>
    <mergeCell ref="D15:J15"/>
    <mergeCell ref="K15:Q15"/>
    <mergeCell ref="R15:R16"/>
    <mergeCell ref="T16:T17"/>
    <mergeCell ref="A41:T41"/>
    <mergeCell ref="A42:A43"/>
    <mergeCell ref="B42:B43"/>
    <mergeCell ref="J42:J43"/>
    <mergeCell ref="A9:C9"/>
    <mergeCell ref="D9:F9"/>
    <mergeCell ref="H9:J9"/>
    <mergeCell ref="M9:O9"/>
    <mergeCell ref="A11:C11"/>
    <mergeCell ref="D11:F11"/>
    <mergeCell ref="H11:J11"/>
    <mergeCell ref="M11:O11"/>
    <mergeCell ref="A2:R2"/>
    <mergeCell ref="A4:R4"/>
    <mergeCell ref="A6:C7"/>
    <mergeCell ref="D6:F7"/>
    <mergeCell ref="H6:K6"/>
    <mergeCell ref="M6:P6"/>
    <mergeCell ref="H7:J7"/>
    <mergeCell ref="M7:O7"/>
  </mergeCells>
  <dataValidations count="9">
    <dataValidation type="list" allowBlank="1" showInputMessage="1" showErrorMessage="1" sqref="N44:N73" xr:uid="{00000000-0002-0000-1000-000000000000}">
      <formula1>$B$18:$B$37</formula1>
    </dataValidation>
    <dataValidation type="list" allowBlank="1" showInputMessage="1" showErrorMessage="1" sqref="R18:R37 T44:T73" xr:uid="{00000000-0002-0000-1000-000001000000}">
      <formula1>"si"</formula1>
    </dataValidation>
    <dataValidation type="list" allowBlank="1" showInputMessage="1" showErrorMessage="1" sqref="R44:R73" xr:uid="{00000000-0002-0000-1000-000002000000}">
      <formula1>"si,"</formula1>
    </dataValidation>
    <dataValidation allowBlank="1" showErrorMessage="1" prompt="_x000a_" sqref="K7" xr:uid="{00000000-0002-0000-1000-000003000000}"/>
    <dataValidation allowBlank="1" showErrorMessage="1" prompt="Scegliere il comune beneficiario dal menù a tendina_x000a_" sqref="K9:K11 P7:P9" xr:uid="{00000000-0002-0000-1000-000004000000}"/>
    <dataValidation allowBlank="1" showInputMessage="1" showErrorMessage="1" prompt=" è la differenza tra l'importo degli onoeri della sicurezza i del Sal (esclusivamente legato alle infrastrutture di supporto) e il precedente" sqref="N18:N37" xr:uid="{00000000-0002-0000-1000-000005000000}"/>
    <dataValidation allowBlank="1" showInputMessage="1" showErrorMessage="1" promptTitle="ATTENZIONE:" prompt=" è la differenza tra l'importo dei lavori del Sal (esclusivamente legato alle infrastrutture di supporto) e il precedente" sqref="L18:L37" xr:uid="{00000000-0002-0000-1000-000006000000}"/>
    <dataValidation allowBlank="1" showInputMessage="1" showErrorMessage="1" promptTitle="ATTENZIONE" prompt="è la differenza tra l'importo dei lavori del Sal e il precedente" sqref="E18:E37" xr:uid="{00000000-0002-0000-1000-000007000000}"/>
    <dataValidation allowBlank="1" showInputMessage="1" showErrorMessage="1" promptTitle="ATTENZIONE" prompt="è la differenza tra l'importo degli oneri della sicurezza del SAL e il precedente" sqref="G18:G37" xr:uid="{00000000-0002-0000-1000-000008000000}"/>
  </dataValidations>
  <pageMargins left="0.7" right="0.7" top="0.75" bottom="0.75" header="0.3" footer="0.3"/>
  <pageSetup paperSize="8" scale="60"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Scegliere la regione beneficiaria dal menù a tendina" xr:uid="{00000000-0002-0000-1000-000009000000}">
          <x14:formula1>
            <xm:f>'DATI EROGAZIONI'!$A$2:$A$20</xm:f>
          </x14:formula1>
          <xm:sqref>D6:F7</xm:sqref>
        </x14:dataValidation>
        <x14:dataValidation type="list" allowBlank="1" showInputMessage="1" showErrorMessage="1" prompt="Inserire riferimento voce di spesa da piano di investimento esecutivo infrastrutture_x000a__x000a_" xr:uid="{00000000-0002-0000-1000-00000A000000}">
          <x14:formula1>
            <xm:f>'EXTRA-urbano_PIANO_INV-INFR '!$D$47:$D$62</xm:f>
          </x14:formula1>
          <xm:sqref>A44:A73</xm:sqref>
        </x14:dataValidation>
        <x14:dataValidation type="list" allowBlank="1" showInputMessage="1" showErrorMessage="1" xr:uid="{00000000-0002-0000-1000-00000B000000}">
          <x14:formula1>
            <xm:f>'EXTRA-urbano_PIANO_INV-INFR '!$D$47:$D$62</xm:f>
          </x14:formula1>
          <xm:sqref>A18:A37</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1" tint="0.14999847407452621"/>
  </sheetPr>
  <dimension ref="A1:I32"/>
  <sheetViews>
    <sheetView workbookViewId="0">
      <selection activeCell="A3" sqref="A2:I13"/>
    </sheetView>
  </sheetViews>
  <sheetFormatPr defaultRowHeight="15" x14ac:dyDescent="0.25"/>
  <cols>
    <col min="1" max="1" width="32.85546875" bestFit="1" customWidth="1"/>
    <col min="2" max="2" width="16" customWidth="1"/>
    <col min="3" max="3" width="15.140625" bestFit="1" customWidth="1"/>
    <col min="4" max="5" width="15.5703125" bestFit="1" customWidth="1"/>
    <col min="6" max="7" width="15.140625" bestFit="1" customWidth="1"/>
    <col min="8" max="8" width="17.42578125" customWidth="1"/>
    <col min="9" max="9" width="40.42578125" customWidth="1"/>
  </cols>
  <sheetData>
    <row r="1" spans="1:9" x14ac:dyDescent="0.25">
      <c r="A1" s="36" t="s">
        <v>461</v>
      </c>
      <c r="B1" s="36" t="s">
        <v>56</v>
      </c>
      <c r="C1" s="36">
        <v>2019</v>
      </c>
      <c r="D1" s="36">
        <v>2020</v>
      </c>
      <c r="E1" s="36">
        <v>2021</v>
      </c>
      <c r="F1" s="36">
        <v>2022</v>
      </c>
      <c r="G1" s="36">
        <v>2023</v>
      </c>
      <c r="H1" t="s">
        <v>462</v>
      </c>
      <c r="I1" s="36" t="s">
        <v>22</v>
      </c>
    </row>
    <row r="2" spans="1:9" x14ac:dyDescent="0.25">
      <c r="A2" s="436" t="s">
        <v>463</v>
      </c>
      <c r="B2" s="437">
        <v>22533396</v>
      </c>
      <c r="C2" s="437">
        <v>3219056</v>
      </c>
      <c r="D2" s="437">
        <v>4828585</v>
      </c>
      <c r="E2" s="437">
        <v>4828585</v>
      </c>
      <c r="F2" s="437">
        <v>4828585</v>
      </c>
      <c r="G2" s="437">
        <v>4828585</v>
      </c>
      <c r="H2" s="447">
        <v>4506679.2</v>
      </c>
      <c r="I2" s="441" t="s">
        <v>464</v>
      </c>
    </row>
    <row r="3" spans="1:9" x14ac:dyDescent="0.25">
      <c r="A3" s="436" t="s">
        <v>465</v>
      </c>
      <c r="B3" s="437">
        <v>16749702</v>
      </c>
      <c r="C3" s="437">
        <v>2392814</v>
      </c>
      <c r="D3" s="437">
        <v>3589222</v>
      </c>
      <c r="E3" s="437">
        <v>3589222</v>
      </c>
      <c r="F3" s="437">
        <v>3589222</v>
      </c>
      <c r="G3" s="437">
        <v>3589222</v>
      </c>
      <c r="H3" s="447">
        <v>3349940.4</v>
      </c>
      <c r="I3" s="442" t="s">
        <v>466</v>
      </c>
    </row>
    <row r="4" spans="1:9" x14ac:dyDescent="0.25">
      <c r="A4" s="436" t="s">
        <v>384</v>
      </c>
      <c r="B4" s="437">
        <v>25174833</v>
      </c>
      <c r="C4" s="437">
        <v>3596405</v>
      </c>
      <c r="D4" s="437">
        <v>5394607</v>
      </c>
      <c r="E4" s="437">
        <v>5394607</v>
      </c>
      <c r="F4" s="437">
        <v>5394607</v>
      </c>
      <c r="G4" s="437">
        <v>5394607</v>
      </c>
      <c r="H4" s="447">
        <v>5034966.5999999996</v>
      </c>
      <c r="I4" s="441" t="s">
        <v>467</v>
      </c>
    </row>
    <row r="5" spans="1:9" x14ac:dyDescent="0.25">
      <c r="A5" s="436" t="s">
        <v>336</v>
      </c>
      <c r="B5" s="437">
        <v>51323799</v>
      </c>
      <c r="C5" s="437">
        <v>7331971</v>
      </c>
      <c r="D5" s="437">
        <v>10997957</v>
      </c>
      <c r="E5" s="437">
        <v>10997957</v>
      </c>
      <c r="F5" s="437">
        <v>10997957</v>
      </c>
      <c r="G5" s="437">
        <v>10997957</v>
      </c>
      <c r="H5" s="447">
        <v>10264759.800000001</v>
      </c>
      <c r="I5" s="441" t="s">
        <v>468</v>
      </c>
    </row>
    <row r="6" spans="1:9" ht="105" x14ac:dyDescent="0.25">
      <c r="A6" s="436" t="s">
        <v>469</v>
      </c>
      <c r="B6" s="437">
        <v>48976942</v>
      </c>
      <c r="C6" s="437">
        <v>6996706</v>
      </c>
      <c r="D6" s="437">
        <v>10495059</v>
      </c>
      <c r="E6" s="437">
        <v>10495059</v>
      </c>
      <c r="F6" s="437">
        <v>10495059</v>
      </c>
      <c r="G6" s="437">
        <v>10495059</v>
      </c>
      <c r="H6" s="447">
        <v>9795388.4000000004</v>
      </c>
      <c r="I6" s="443" t="s">
        <v>470</v>
      </c>
    </row>
    <row r="7" spans="1:9" x14ac:dyDescent="0.25">
      <c r="A7" s="436" t="s">
        <v>393</v>
      </c>
      <c r="B7" s="437">
        <v>20028731</v>
      </c>
      <c r="C7" s="437">
        <v>2861247</v>
      </c>
      <c r="D7" s="437">
        <v>4291871</v>
      </c>
      <c r="E7" s="437">
        <v>4291871</v>
      </c>
      <c r="F7" s="437">
        <v>4291871</v>
      </c>
      <c r="G7" s="437">
        <v>4291871</v>
      </c>
      <c r="H7" s="447">
        <v>4005746.2</v>
      </c>
      <c r="I7" s="444" t="s">
        <v>471</v>
      </c>
    </row>
    <row r="8" spans="1:9" x14ac:dyDescent="0.25">
      <c r="A8" s="436" t="s">
        <v>472</v>
      </c>
      <c r="B8" s="437">
        <v>76481860</v>
      </c>
      <c r="C8" s="437">
        <v>10925980</v>
      </c>
      <c r="D8" s="437">
        <v>16388970</v>
      </c>
      <c r="E8" s="437">
        <v>16388970</v>
      </c>
      <c r="F8" s="437">
        <v>16388970</v>
      </c>
      <c r="G8" s="437">
        <v>16388970</v>
      </c>
      <c r="H8" s="448">
        <v>15296372</v>
      </c>
      <c r="I8" s="444" t="s">
        <v>473</v>
      </c>
    </row>
    <row r="9" spans="1:9" ht="90" x14ac:dyDescent="0.25">
      <c r="A9" s="436" t="s">
        <v>474</v>
      </c>
      <c r="B9" s="437">
        <v>28137965</v>
      </c>
      <c r="C9" s="437">
        <v>4019709</v>
      </c>
      <c r="D9" s="437">
        <v>6029564</v>
      </c>
      <c r="E9" s="437">
        <v>6029564</v>
      </c>
      <c r="F9" s="437">
        <v>6029564</v>
      </c>
      <c r="G9" s="437">
        <v>6029564</v>
      </c>
      <c r="H9" s="447">
        <v>5627593</v>
      </c>
      <c r="I9" s="443" t="s">
        <v>475</v>
      </c>
    </row>
    <row r="10" spans="1:9" x14ac:dyDescent="0.25">
      <c r="A10" s="436" t="s">
        <v>476</v>
      </c>
      <c r="B10" s="437">
        <v>98774228</v>
      </c>
      <c r="C10" s="437">
        <v>14110604</v>
      </c>
      <c r="D10" s="437">
        <v>21165906</v>
      </c>
      <c r="E10" s="437">
        <v>21165906</v>
      </c>
      <c r="F10" s="437">
        <v>21165906</v>
      </c>
      <c r="G10" s="437">
        <v>21165906</v>
      </c>
      <c r="H10" s="447">
        <v>19754845.600000001</v>
      </c>
      <c r="I10" s="444" t="s">
        <v>477</v>
      </c>
    </row>
    <row r="11" spans="1:9" x14ac:dyDescent="0.25">
      <c r="A11" s="436" t="s">
        <v>478</v>
      </c>
      <c r="B11" s="437">
        <v>24437611</v>
      </c>
      <c r="C11" s="437">
        <v>3491087</v>
      </c>
      <c r="D11" s="437">
        <v>5236631</v>
      </c>
      <c r="E11" s="437">
        <v>5236631</v>
      </c>
      <c r="F11" s="437">
        <v>5236631</v>
      </c>
      <c r="G11" s="437">
        <v>5236631</v>
      </c>
      <c r="H11" s="449">
        <v>4887522.2</v>
      </c>
      <c r="I11" s="444" t="s">
        <v>479</v>
      </c>
    </row>
    <row r="12" spans="1:9" x14ac:dyDescent="0.25">
      <c r="A12" s="436" t="s">
        <v>480</v>
      </c>
      <c r="B12" s="437">
        <v>17240851</v>
      </c>
      <c r="C12" s="437">
        <v>2462979</v>
      </c>
      <c r="D12" s="437">
        <v>3694468</v>
      </c>
      <c r="E12" s="437">
        <v>3694468</v>
      </c>
      <c r="F12" s="437">
        <v>3694468</v>
      </c>
      <c r="G12" s="437">
        <v>3694468</v>
      </c>
      <c r="H12" s="447">
        <v>3448170.2</v>
      </c>
      <c r="I12" s="445" t="s">
        <v>481</v>
      </c>
    </row>
    <row r="13" spans="1:9" x14ac:dyDescent="0.25">
      <c r="A13" s="436" t="s">
        <v>482</v>
      </c>
      <c r="B13" s="437">
        <v>47394331</v>
      </c>
      <c r="C13" s="437">
        <v>6770619</v>
      </c>
      <c r="D13" s="437">
        <v>10155928</v>
      </c>
      <c r="E13" s="437">
        <v>10155928</v>
      </c>
      <c r="F13" s="437">
        <v>10155928</v>
      </c>
      <c r="G13" s="437">
        <v>10155928</v>
      </c>
      <c r="H13" s="447">
        <v>9478866.1999999993</v>
      </c>
      <c r="I13" s="441" t="s">
        <v>483</v>
      </c>
    </row>
    <row r="14" spans="1:9" x14ac:dyDescent="0.25">
      <c r="A14" s="436" t="s">
        <v>484</v>
      </c>
      <c r="B14" s="437">
        <v>37995655</v>
      </c>
      <c r="C14" s="437">
        <v>5427951</v>
      </c>
      <c r="D14" s="437">
        <v>8141926</v>
      </c>
      <c r="E14" s="437">
        <v>8141926</v>
      </c>
      <c r="F14" s="437">
        <v>8141926</v>
      </c>
      <c r="G14" s="437">
        <v>8141926</v>
      </c>
      <c r="H14" s="447">
        <v>7599131</v>
      </c>
      <c r="I14" s="442" t="s">
        <v>485</v>
      </c>
    </row>
    <row r="15" spans="1:9" x14ac:dyDescent="0.25">
      <c r="A15" s="436" t="s">
        <v>486</v>
      </c>
      <c r="B15" s="437">
        <v>23842248</v>
      </c>
      <c r="C15" s="437">
        <v>3406036</v>
      </c>
      <c r="D15" s="437">
        <v>5109053</v>
      </c>
      <c r="E15" s="437">
        <v>5109053</v>
      </c>
      <c r="F15" s="437">
        <v>5109053</v>
      </c>
      <c r="G15" s="437">
        <v>5109053</v>
      </c>
      <c r="H15" s="447">
        <v>4768449.5999999996</v>
      </c>
      <c r="I15" s="441" t="s">
        <v>487</v>
      </c>
    </row>
    <row r="16" spans="1:9" x14ac:dyDescent="0.25">
      <c r="A16" s="436" t="s">
        <v>488</v>
      </c>
      <c r="B16" s="438">
        <v>45239516</v>
      </c>
      <c r="C16" s="439">
        <v>6462788</v>
      </c>
      <c r="D16" s="439">
        <v>9694182</v>
      </c>
      <c r="E16" s="439">
        <v>9694182</v>
      </c>
      <c r="F16" s="439">
        <v>9694182</v>
      </c>
      <c r="G16" s="439">
        <v>9694182</v>
      </c>
      <c r="H16" s="447">
        <v>9047903.1999999993</v>
      </c>
      <c r="I16" s="442" t="s">
        <v>489</v>
      </c>
    </row>
    <row r="17" spans="1:9" x14ac:dyDescent="0.25">
      <c r="A17" s="436" t="s">
        <v>267</v>
      </c>
      <c r="B17" s="437">
        <v>37767721</v>
      </c>
      <c r="C17" s="437">
        <v>5395389</v>
      </c>
      <c r="D17" s="437">
        <v>8093083</v>
      </c>
      <c r="E17" s="437">
        <v>8093083</v>
      </c>
      <c r="F17" s="437">
        <v>8093083</v>
      </c>
      <c r="G17" s="437">
        <v>8093083</v>
      </c>
      <c r="H17" s="447">
        <v>7553544.2000000002</v>
      </c>
      <c r="I17" s="442" t="s">
        <v>490</v>
      </c>
    </row>
    <row r="18" spans="1:9" x14ac:dyDescent="0.25">
      <c r="A18" s="436" t="s">
        <v>459</v>
      </c>
      <c r="B18" s="437">
        <v>16449165</v>
      </c>
      <c r="C18" s="437">
        <v>2349881</v>
      </c>
      <c r="D18" s="437">
        <v>3524821</v>
      </c>
      <c r="E18" s="437">
        <v>3524821</v>
      </c>
      <c r="F18" s="437">
        <v>3524821</v>
      </c>
      <c r="G18" s="437">
        <v>3524821</v>
      </c>
      <c r="H18" s="447">
        <v>3289833</v>
      </c>
      <c r="I18" s="441" t="s">
        <v>491</v>
      </c>
    </row>
    <row r="19" spans="1:9" ht="45" x14ac:dyDescent="0.25">
      <c r="A19" s="436" t="s">
        <v>492</v>
      </c>
      <c r="B19" s="437">
        <v>10043908</v>
      </c>
      <c r="C19" s="437">
        <v>1434844</v>
      </c>
      <c r="D19" s="437">
        <v>2152266</v>
      </c>
      <c r="E19" s="437">
        <v>2152266</v>
      </c>
      <c r="F19" s="437">
        <v>2152266</v>
      </c>
      <c r="G19" s="437">
        <v>2152266</v>
      </c>
      <c r="H19" s="447">
        <v>2008781.6</v>
      </c>
      <c r="I19" s="446" t="s">
        <v>493</v>
      </c>
    </row>
    <row r="20" spans="1:9" x14ac:dyDescent="0.25">
      <c r="A20" s="436" t="s">
        <v>3</v>
      </c>
      <c r="B20" s="437">
        <v>51407538</v>
      </c>
      <c r="C20" s="437">
        <v>7343934</v>
      </c>
      <c r="D20" s="437">
        <v>11015901</v>
      </c>
      <c r="E20" s="437">
        <v>11015901</v>
      </c>
      <c r="F20" s="437">
        <v>11015901</v>
      </c>
      <c r="G20" s="437">
        <v>11015901</v>
      </c>
      <c r="H20" s="447">
        <v>10281507.6</v>
      </c>
      <c r="I20" s="441" t="s">
        <v>494</v>
      </c>
    </row>
    <row r="21" spans="1:9" ht="15.75" x14ac:dyDescent="0.25">
      <c r="A21" s="53"/>
      <c r="H21" s="440">
        <f>SUM(H2:H20)</f>
        <v>140000000</v>
      </c>
    </row>
    <row r="22" spans="1:9" ht="15.75" x14ac:dyDescent="0.25">
      <c r="A22" s="53"/>
    </row>
    <row r="23" spans="1:9" ht="15.75" x14ac:dyDescent="0.25">
      <c r="A23" s="53"/>
    </row>
    <row r="24" spans="1:9" ht="15.75" x14ac:dyDescent="0.25">
      <c r="A24" s="53"/>
    </row>
    <row r="25" spans="1:9" ht="15.75" x14ac:dyDescent="0.25">
      <c r="A25" s="53"/>
    </row>
    <row r="26" spans="1:9" ht="15.75" x14ac:dyDescent="0.25">
      <c r="A26" s="53"/>
    </row>
    <row r="27" spans="1:9" ht="15.75" x14ac:dyDescent="0.25">
      <c r="A27" s="53"/>
    </row>
    <row r="28" spans="1:9" ht="15.75" x14ac:dyDescent="0.25">
      <c r="A28" s="53"/>
    </row>
    <row r="29" spans="1:9" ht="15.75" x14ac:dyDescent="0.25">
      <c r="A29" s="53"/>
    </row>
    <row r="30" spans="1:9" ht="15.75" x14ac:dyDescent="0.25">
      <c r="A30" s="53"/>
    </row>
    <row r="31" spans="1:9" ht="15.75" x14ac:dyDescent="0.25">
      <c r="A31" s="53"/>
    </row>
    <row r="32" spans="1:9" ht="15.75" x14ac:dyDescent="0.25">
      <c r="A32" s="53"/>
    </row>
  </sheetData>
  <sheetProtection password="8721" sheet="1" objects="1" scenarios="1"/>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1" tint="4.9989318521683403E-2"/>
  </sheetPr>
  <dimension ref="A1:AE24"/>
  <sheetViews>
    <sheetView zoomScale="79" zoomScaleNormal="79" workbookViewId="0">
      <selection activeCell="A15" sqref="A15:XFD17"/>
    </sheetView>
  </sheetViews>
  <sheetFormatPr defaultRowHeight="15" x14ac:dyDescent="0.25"/>
  <cols>
    <col min="1" max="1" width="32.85546875" customWidth="1"/>
    <col min="2" max="2" width="17.42578125" bestFit="1" customWidth="1"/>
    <col min="3" max="3" width="17.85546875" bestFit="1" customWidth="1"/>
    <col min="4" max="4" width="16.42578125" bestFit="1" customWidth="1"/>
    <col min="5" max="5" width="17.42578125" bestFit="1" customWidth="1"/>
    <col min="6" max="6" width="17.85546875" bestFit="1" customWidth="1"/>
    <col min="7" max="7" width="17.42578125" bestFit="1" customWidth="1"/>
    <col min="8" max="8" width="16.42578125" bestFit="1" customWidth="1"/>
    <col min="9" max="9" width="16.42578125" customWidth="1"/>
    <col min="10" max="10" width="26.85546875" bestFit="1" customWidth="1"/>
    <col min="11" max="11" width="15.85546875" customWidth="1"/>
    <col min="12" max="12" width="21.140625" customWidth="1"/>
    <col min="13" max="13" width="18.5703125" bestFit="1" customWidth="1"/>
    <col min="14" max="14" width="15.5703125" bestFit="1" customWidth="1"/>
    <col min="15" max="15" width="16" bestFit="1" customWidth="1"/>
    <col min="16" max="16" width="19.42578125" customWidth="1"/>
    <col min="17" max="17" width="18.85546875" customWidth="1"/>
    <col min="18" max="18" width="17.85546875" bestFit="1" customWidth="1"/>
    <col min="19" max="19" width="33.5703125" bestFit="1" customWidth="1"/>
    <col min="20" max="20" width="17.85546875" bestFit="1" customWidth="1"/>
    <col min="21" max="21" width="17.42578125" customWidth="1"/>
    <col min="22" max="22" width="19.42578125" bestFit="1" customWidth="1"/>
    <col min="23" max="23" width="18.5703125" bestFit="1" customWidth="1"/>
    <col min="24" max="24" width="19.42578125" bestFit="1" customWidth="1"/>
    <col min="25" max="25" width="15.42578125" bestFit="1" customWidth="1"/>
    <col min="26" max="26" width="18.85546875" customWidth="1"/>
    <col min="27" max="27" width="15.42578125" bestFit="1" customWidth="1"/>
    <col min="28" max="28" width="13.5703125" bestFit="1" customWidth="1"/>
    <col min="29" max="29" width="29.42578125" bestFit="1" customWidth="1"/>
    <col min="30" max="30" width="16" bestFit="1" customWidth="1"/>
    <col min="31" max="31" width="15.42578125" bestFit="1" customWidth="1"/>
    <col min="32" max="32" width="17.85546875" bestFit="1" customWidth="1"/>
    <col min="34" max="34" width="15.42578125" bestFit="1" customWidth="1"/>
    <col min="35" max="35" width="17.85546875" bestFit="1" customWidth="1"/>
    <col min="37" max="37" width="16" bestFit="1" customWidth="1"/>
    <col min="38" max="38" width="15.42578125" bestFit="1" customWidth="1"/>
    <col min="39" max="39" width="17.85546875" bestFit="1" customWidth="1"/>
    <col min="40" max="40" width="14.42578125" bestFit="1" customWidth="1"/>
    <col min="41" max="42" width="15.42578125" bestFit="1" customWidth="1"/>
    <col min="43" max="43" width="12.85546875" bestFit="1" customWidth="1"/>
    <col min="44" max="44" width="16" bestFit="1" customWidth="1"/>
    <col min="45" max="46" width="16.42578125" bestFit="1" customWidth="1"/>
    <col min="47" max="47" width="15.42578125" bestFit="1" customWidth="1"/>
    <col min="48" max="48" width="16.42578125" bestFit="1" customWidth="1"/>
    <col min="49" max="49" width="14.42578125" bestFit="1" customWidth="1"/>
    <col min="50" max="50" width="12" bestFit="1" customWidth="1"/>
    <col min="51" max="51" width="14.42578125" bestFit="1" customWidth="1"/>
    <col min="52" max="53" width="16.42578125" bestFit="1" customWidth="1"/>
    <col min="55" max="55" width="16.42578125" bestFit="1" customWidth="1"/>
    <col min="56" max="56" width="14.42578125" bestFit="1" customWidth="1"/>
    <col min="57" max="57" width="9" bestFit="1" customWidth="1"/>
    <col min="58" max="58" width="14.42578125" bestFit="1" customWidth="1"/>
    <col min="59" max="59" width="15.42578125" bestFit="1" customWidth="1"/>
    <col min="60" max="60" width="17.85546875" bestFit="1" customWidth="1"/>
    <col min="61" max="61" width="9" bestFit="1" customWidth="1"/>
    <col min="62" max="62" width="15.42578125" bestFit="1" customWidth="1"/>
    <col min="63" max="63" width="14.42578125" bestFit="1" customWidth="1"/>
    <col min="65" max="65" width="14.42578125" bestFit="1" customWidth="1"/>
    <col min="66" max="66" width="15.42578125" bestFit="1" customWidth="1"/>
    <col min="67" max="67" width="17.85546875" bestFit="1" customWidth="1"/>
    <col min="69" max="70" width="15.42578125" bestFit="1" customWidth="1"/>
    <col min="72" max="72" width="15.42578125" bestFit="1" customWidth="1"/>
    <col min="73" max="74" width="17.5703125" bestFit="1" customWidth="1"/>
    <col min="75" max="75" width="11.42578125" bestFit="1" customWidth="1"/>
    <col min="76" max="76" width="17.5703125" bestFit="1" customWidth="1"/>
    <col min="77" max="77" width="16.5703125" bestFit="1" customWidth="1"/>
    <col min="78" max="78" width="11.42578125" bestFit="1" customWidth="1"/>
    <col min="79" max="79" width="16.5703125" bestFit="1" customWidth="1"/>
    <col min="80" max="81" width="15.42578125" bestFit="1" customWidth="1"/>
    <col min="83" max="83" width="15.42578125" bestFit="1" customWidth="1"/>
    <col min="84" max="84" width="13.5703125" bestFit="1" customWidth="1"/>
    <col min="86" max="86" width="13.5703125" bestFit="1" customWidth="1"/>
    <col min="87" max="88" width="16.42578125" bestFit="1" customWidth="1"/>
    <col min="89" max="89" width="15.42578125" bestFit="1" customWidth="1"/>
    <col min="90" max="90" width="16.42578125" bestFit="1" customWidth="1"/>
    <col min="91" max="91" width="17.85546875" bestFit="1" customWidth="1"/>
    <col min="92" max="92" width="15.42578125" bestFit="1" customWidth="1"/>
    <col min="93" max="93" width="13.5703125" bestFit="1" customWidth="1"/>
    <col min="94" max="96" width="15.42578125" bestFit="1" customWidth="1"/>
    <col min="97" max="97" width="16.42578125" bestFit="1" customWidth="1"/>
    <col min="98" max="98" width="17.85546875" bestFit="1" customWidth="1"/>
    <col min="99" max="99" width="14.140625" bestFit="1" customWidth="1"/>
    <col min="100" max="100" width="16" bestFit="1" customWidth="1"/>
    <col min="101" max="102" width="15.42578125" bestFit="1" customWidth="1"/>
    <col min="104" max="104" width="15.42578125" bestFit="1" customWidth="1"/>
    <col min="105" max="105" width="17.85546875" bestFit="1" customWidth="1"/>
    <col min="107" max="107" width="15.42578125" bestFit="1" customWidth="1"/>
  </cols>
  <sheetData>
    <row r="1" spans="1:31" ht="28.5" x14ac:dyDescent="0.45">
      <c r="B1" s="1451" t="s">
        <v>7</v>
      </c>
      <c r="C1" s="1451"/>
      <c r="D1" s="1451"/>
      <c r="E1" s="1451"/>
      <c r="F1" s="1451"/>
      <c r="G1" s="1451"/>
      <c r="H1" s="1451"/>
      <c r="I1" s="1451"/>
      <c r="J1" s="1451"/>
      <c r="K1" s="1451"/>
      <c r="L1" s="1451"/>
      <c r="M1" s="1451"/>
      <c r="N1" s="1451"/>
      <c r="O1" s="1451"/>
      <c r="P1" s="390"/>
      <c r="R1" s="1451" t="s">
        <v>133</v>
      </c>
      <c r="S1" s="1451"/>
      <c r="T1" s="1451"/>
      <c r="U1" s="1451"/>
      <c r="V1" s="1451"/>
      <c r="W1" s="1451"/>
      <c r="X1" s="1451"/>
      <c r="Y1" s="1451"/>
      <c r="Z1" s="1451"/>
      <c r="AA1" s="1451"/>
    </row>
    <row r="2" spans="1:31" ht="15" customHeight="1" x14ac:dyDescent="0.25">
      <c r="B2" s="1452" t="s">
        <v>495</v>
      </c>
      <c r="C2" s="1452"/>
      <c r="D2" s="1452"/>
      <c r="E2" s="1452"/>
      <c r="F2" s="1452"/>
      <c r="G2" s="1452"/>
      <c r="H2" s="1452"/>
      <c r="I2" s="1452"/>
      <c r="J2" s="1452" t="s">
        <v>496</v>
      </c>
      <c r="K2" s="1452"/>
      <c r="L2" s="1452"/>
      <c r="M2" s="1452"/>
      <c r="N2" s="1452"/>
      <c r="O2" s="1452"/>
      <c r="R2" s="1452" t="s">
        <v>495</v>
      </c>
      <c r="S2" s="1452"/>
      <c r="T2" s="1452"/>
      <c r="U2" s="1452"/>
      <c r="V2" s="1452"/>
      <c r="W2" s="1452"/>
      <c r="X2" s="1452" t="s">
        <v>496</v>
      </c>
      <c r="Y2" s="1452"/>
      <c r="Z2" s="1452"/>
      <c r="AA2" s="1452"/>
      <c r="AC2" s="388" t="s">
        <v>497</v>
      </c>
      <c r="AD2" s="389"/>
      <c r="AE2" s="387" t="s">
        <v>497</v>
      </c>
    </row>
    <row r="3" spans="1:31" ht="15" customHeight="1" x14ac:dyDescent="0.25">
      <c r="B3" s="1452" t="s">
        <v>321</v>
      </c>
      <c r="C3" s="1452"/>
      <c r="D3" s="1452" t="s">
        <v>498</v>
      </c>
      <c r="E3" s="1452"/>
      <c r="F3" s="1452" t="s">
        <v>499</v>
      </c>
      <c r="G3" s="1452"/>
      <c r="H3" s="1452" t="s">
        <v>324</v>
      </c>
      <c r="I3" s="1452"/>
      <c r="J3" s="1452" t="s">
        <v>321</v>
      </c>
      <c r="K3" s="1452"/>
      <c r="L3" s="1452" t="s">
        <v>498</v>
      </c>
      <c r="M3" s="1452"/>
      <c r="N3" s="1453" t="s">
        <v>324</v>
      </c>
      <c r="O3" s="1454"/>
      <c r="R3" s="1452" t="s">
        <v>500</v>
      </c>
      <c r="S3" s="1452"/>
      <c r="T3" s="1452" t="s">
        <v>499</v>
      </c>
      <c r="U3" s="1452"/>
      <c r="V3" s="1452" t="s">
        <v>324</v>
      </c>
      <c r="W3" s="1452"/>
      <c r="X3" s="1452" t="s">
        <v>500</v>
      </c>
      <c r="Y3" s="1452"/>
      <c r="Z3" s="1453" t="s">
        <v>324</v>
      </c>
      <c r="AA3" s="1454"/>
      <c r="AC3" s="388"/>
      <c r="AD3" s="389"/>
      <c r="AE3" s="387"/>
    </row>
    <row r="4" spans="1:31" ht="15" customHeight="1" x14ac:dyDescent="0.25">
      <c r="B4" s="70" t="s">
        <v>501</v>
      </c>
      <c r="C4" s="70" t="s">
        <v>502</v>
      </c>
      <c r="D4" s="70" t="s">
        <v>501</v>
      </c>
      <c r="E4" s="70" t="s">
        <v>502</v>
      </c>
      <c r="F4" s="70" t="s">
        <v>501</v>
      </c>
      <c r="G4" s="70" t="s">
        <v>502</v>
      </c>
      <c r="H4" s="13" t="s">
        <v>501</v>
      </c>
      <c r="I4" s="13" t="s">
        <v>502</v>
      </c>
      <c r="J4" s="13" t="s">
        <v>501</v>
      </c>
      <c r="K4" s="13" t="s">
        <v>502</v>
      </c>
      <c r="L4" s="13" t="s">
        <v>501</v>
      </c>
      <c r="M4" s="13" t="s">
        <v>502</v>
      </c>
      <c r="N4" s="13" t="s">
        <v>501</v>
      </c>
      <c r="O4" s="13" t="s">
        <v>502</v>
      </c>
      <c r="R4" s="70" t="s">
        <v>501</v>
      </c>
      <c r="S4" s="70" t="s">
        <v>502</v>
      </c>
      <c r="T4" s="70" t="s">
        <v>501</v>
      </c>
      <c r="U4" s="70" t="s">
        <v>502</v>
      </c>
      <c r="V4" s="13" t="s">
        <v>501</v>
      </c>
      <c r="W4" s="13" t="s">
        <v>502</v>
      </c>
      <c r="X4" s="13" t="s">
        <v>501</v>
      </c>
      <c r="Y4" s="13" t="s">
        <v>502</v>
      </c>
      <c r="Z4" s="13" t="s">
        <v>501</v>
      </c>
      <c r="AA4" s="13" t="s">
        <v>502</v>
      </c>
      <c r="AC4" s="13" t="s">
        <v>501</v>
      </c>
      <c r="AE4" s="13" t="s">
        <v>502</v>
      </c>
    </row>
    <row r="5" spans="1:31" x14ac:dyDescent="0.25">
      <c r="A5" s="436" t="s">
        <v>463</v>
      </c>
      <c r="B5" s="69">
        <v>7564783</v>
      </c>
      <c r="C5" s="69">
        <v>0</v>
      </c>
      <c r="D5" s="69">
        <v>3822630</v>
      </c>
      <c r="E5" s="69">
        <v>0</v>
      </c>
      <c r="F5" s="69">
        <v>1609528</v>
      </c>
      <c r="G5" s="69">
        <v>0</v>
      </c>
      <c r="H5" s="68">
        <f>D5+B5+F5</f>
        <v>12996941</v>
      </c>
      <c r="I5" s="68">
        <f>E5+C5+G5</f>
        <v>0</v>
      </c>
      <c r="J5" s="69">
        <v>4.3666721321642399E-3</v>
      </c>
      <c r="K5" s="69">
        <v>0</v>
      </c>
      <c r="L5" s="69">
        <v>603573</v>
      </c>
      <c r="M5" s="69">
        <v>0</v>
      </c>
      <c r="N5" s="68">
        <f>J5+L5</f>
        <v>603573.00436667213</v>
      </c>
      <c r="O5" s="68">
        <f>K5+M5</f>
        <v>0</v>
      </c>
      <c r="Q5" s="436" t="s">
        <v>463</v>
      </c>
      <c r="R5" s="69">
        <v>6719781</v>
      </c>
      <c r="S5" s="69">
        <v>0</v>
      </c>
      <c r="T5" s="69">
        <v>1609528</v>
      </c>
      <c r="U5" s="69"/>
      <c r="V5" s="68">
        <f>R5+T5</f>
        <v>8329309</v>
      </c>
      <c r="W5" s="68">
        <f>S5+U5</f>
        <v>0</v>
      </c>
      <c r="X5" s="69">
        <v>603573</v>
      </c>
      <c r="Y5" s="69">
        <v>0</v>
      </c>
      <c r="Z5" s="68">
        <f>X5</f>
        <v>603573</v>
      </c>
      <c r="AA5" s="68">
        <f>Y5</f>
        <v>0</v>
      </c>
      <c r="AC5" s="67">
        <f t="shared" ref="AC5:AC18" si="0">Z5+V5+H5+N5</f>
        <v>22533396.004366674</v>
      </c>
      <c r="AD5" s="437">
        <v>22533396</v>
      </c>
      <c r="AE5" s="67">
        <f t="shared" ref="AE5:AE18" si="1">AA5+W5+O5+I5</f>
        <v>0</v>
      </c>
    </row>
    <row r="6" spans="1:31" ht="15.75" thickBot="1" x14ac:dyDescent="0.3">
      <c r="A6" s="436" t="s">
        <v>465</v>
      </c>
      <c r="B6" s="69"/>
      <c r="C6" s="69"/>
      <c r="D6" s="69"/>
      <c r="E6" s="69"/>
      <c r="F6" s="69"/>
      <c r="G6" s="69"/>
      <c r="H6" s="68">
        <f t="shared" ref="H6:H10" si="2">D6+B6+F6</f>
        <v>0</v>
      </c>
      <c r="I6" s="68">
        <f t="shared" ref="I6:I10" si="3">E6+C6+G6</f>
        <v>0</v>
      </c>
      <c r="J6" s="69"/>
      <c r="K6" s="69"/>
      <c r="L6" s="69"/>
      <c r="M6" s="69"/>
      <c r="N6" s="68">
        <f t="shared" ref="N6:N18" si="4">J6+L6</f>
        <v>0</v>
      </c>
      <c r="O6" s="68">
        <f t="shared" ref="O6:O18" si="5">K6+M6</f>
        <v>0</v>
      </c>
      <c r="Q6" s="436" t="s">
        <v>465</v>
      </c>
      <c r="R6" s="69"/>
      <c r="S6" s="69"/>
      <c r="T6" s="69">
        <v>16749702</v>
      </c>
      <c r="U6" s="69">
        <v>1861078</v>
      </c>
      <c r="V6" s="68">
        <f t="shared" ref="V6:V18" si="6">R6+T6</f>
        <v>16749702</v>
      </c>
      <c r="W6" s="68">
        <f t="shared" ref="W6:W18" si="7">S6+U6</f>
        <v>1861078</v>
      </c>
      <c r="X6" s="69"/>
      <c r="Y6" s="69"/>
      <c r="Z6" s="68">
        <f t="shared" ref="Z6:Z18" si="8">X6</f>
        <v>0</v>
      </c>
      <c r="AA6" s="68">
        <f t="shared" ref="AA6:AA18" si="9">Y6</f>
        <v>0</v>
      </c>
      <c r="AC6" s="67">
        <f t="shared" si="0"/>
        <v>16749702</v>
      </c>
      <c r="AD6" s="437">
        <v>16749702</v>
      </c>
      <c r="AE6" s="67">
        <f t="shared" si="1"/>
        <v>1861078</v>
      </c>
    </row>
    <row r="7" spans="1:31" s="617" customFormat="1" x14ac:dyDescent="0.25">
      <c r="A7" s="615" t="s">
        <v>384</v>
      </c>
      <c r="B7" s="619">
        <v>3415500</v>
      </c>
      <c r="C7" s="616"/>
      <c r="D7" s="620">
        <v>3375000</v>
      </c>
      <c r="E7" s="616"/>
      <c r="F7" s="616"/>
      <c r="G7" s="616"/>
      <c r="H7" s="616">
        <f t="shared" si="2"/>
        <v>6790500</v>
      </c>
      <c r="I7" s="616">
        <f t="shared" si="3"/>
        <v>0</v>
      </c>
      <c r="J7" s="621">
        <v>144940.62000000011</v>
      </c>
      <c r="K7" s="616"/>
      <c r="L7" s="622">
        <v>185440.62000000011</v>
      </c>
      <c r="M7" s="616"/>
      <c r="N7" s="616">
        <f t="shared" si="4"/>
        <v>330381.24000000022</v>
      </c>
      <c r="O7" s="616">
        <f t="shared" si="5"/>
        <v>0</v>
      </c>
      <c r="Q7" s="615" t="s">
        <v>384</v>
      </c>
      <c r="R7" s="616"/>
      <c r="S7" s="616"/>
      <c r="T7" s="623">
        <v>18053951.760000002</v>
      </c>
      <c r="U7" s="616"/>
      <c r="V7" s="616">
        <f t="shared" si="6"/>
        <v>18053951.760000002</v>
      </c>
      <c r="W7" s="616">
        <f t="shared" si="7"/>
        <v>0</v>
      </c>
      <c r="X7" s="616"/>
      <c r="Y7" s="616"/>
      <c r="Z7" s="616">
        <f t="shared" si="8"/>
        <v>0</v>
      </c>
      <c r="AA7" s="616">
        <f t="shared" si="9"/>
        <v>0</v>
      </c>
      <c r="AC7" s="616">
        <f t="shared" si="0"/>
        <v>25174833</v>
      </c>
      <c r="AD7" s="618">
        <v>25174833</v>
      </c>
      <c r="AE7" s="616">
        <f t="shared" si="1"/>
        <v>0</v>
      </c>
    </row>
    <row r="8" spans="1:31" ht="15.75" thickBot="1" x14ac:dyDescent="0.3">
      <c r="A8" s="436" t="s">
        <v>336</v>
      </c>
      <c r="B8" s="69">
        <v>25075342</v>
      </c>
      <c r="C8" s="69">
        <v>0</v>
      </c>
      <c r="D8" s="69">
        <v>5608958</v>
      </c>
      <c r="E8" s="69">
        <v>0</v>
      </c>
      <c r="F8" s="69"/>
      <c r="G8" s="69"/>
      <c r="H8" s="68">
        <f t="shared" si="2"/>
        <v>30684300</v>
      </c>
      <c r="I8" s="68">
        <f t="shared" si="3"/>
        <v>0</v>
      </c>
      <c r="J8" s="69">
        <v>1319755</v>
      </c>
      <c r="K8" s="69">
        <v>0</v>
      </c>
      <c r="L8" s="69">
        <v>989816</v>
      </c>
      <c r="M8" s="69">
        <v>0</v>
      </c>
      <c r="N8" s="68">
        <f t="shared" si="4"/>
        <v>2309571</v>
      </c>
      <c r="O8" s="68">
        <f t="shared" si="5"/>
        <v>0</v>
      </c>
      <c r="Q8" s="436" t="s">
        <v>336</v>
      </c>
      <c r="R8" s="69"/>
      <c r="S8" s="69"/>
      <c r="T8" s="69">
        <v>18329928</v>
      </c>
      <c r="U8" s="69">
        <v>0</v>
      </c>
      <c r="V8" s="68">
        <f t="shared" si="6"/>
        <v>18329928</v>
      </c>
      <c r="W8" s="68">
        <f t="shared" si="7"/>
        <v>0</v>
      </c>
      <c r="X8" s="69"/>
      <c r="Y8" s="69"/>
      <c r="Z8" s="68">
        <f t="shared" si="8"/>
        <v>0</v>
      </c>
      <c r="AA8" s="68">
        <f t="shared" si="9"/>
        <v>0</v>
      </c>
      <c r="AC8" s="67">
        <f t="shared" si="0"/>
        <v>51323799</v>
      </c>
      <c r="AD8" s="437">
        <v>51323799</v>
      </c>
      <c r="AE8" s="67">
        <f t="shared" si="1"/>
        <v>0</v>
      </c>
    </row>
    <row r="9" spans="1:31" s="617" customFormat="1" x14ac:dyDescent="0.25">
      <c r="A9" s="615" t="s">
        <v>469</v>
      </c>
      <c r="B9" s="619">
        <v>13915318.798</v>
      </c>
      <c r="C9" s="616"/>
      <c r="D9" s="620">
        <v>2445100</v>
      </c>
      <c r="E9" s="616"/>
      <c r="F9" s="620">
        <v>1068450.9999551196</v>
      </c>
      <c r="G9" s="616"/>
      <c r="H9" s="616">
        <f t="shared" si="2"/>
        <v>17428869.797955118</v>
      </c>
      <c r="I9" s="616">
        <f t="shared" si="3"/>
        <v>0</v>
      </c>
      <c r="J9" s="616"/>
      <c r="K9" s="616"/>
      <c r="L9" s="622">
        <v>2119999.999961338</v>
      </c>
      <c r="M9" s="616"/>
      <c r="N9" s="616">
        <f t="shared" si="4"/>
        <v>2119999.999961338</v>
      </c>
      <c r="O9" s="616">
        <f t="shared" si="5"/>
        <v>0</v>
      </c>
      <c r="Q9" s="615" t="s">
        <v>469</v>
      </c>
      <c r="R9" s="624">
        <v>26515572.199999999</v>
      </c>
      <c r="S9" s="616"/>
      <c r="T9" s="623">
        <v>2352500.0000873469</v>
      </c>
      <c r="U9" s="616"/>
      <c r="V9" s="616">
        <f t="shared" si="6"/>
        <v>28868072.200087346</v>
      </c>
      <c r="W9" s="616">
        <f t="shared" si="7"/>
        <v>0</v>
      </c>
      <c r="X9" s="621">
        <v>560000.00002659671</v>
      </c>
      <c r="Y9" s="616"/>
      <c r="Z9" s="616">
        <f t="shared" si="8"/>
        <v>560000.00002659671</v>
      </c>
      <c r="AA9" s="616">
        <f t="shared" si="9"/>
        <v>0</v>
      </c>
      <c r="AC9" s="616">
        <f t="shared" si="0"/>
        <v>48976941.998030402</v>
      </c>
      <c r="AD9" s="618">
        <v>48976942</v>
      </c>
      <c r="AE9" s="616">
        <f t="shared" si="1"/>
        <v>0</v>
      </c>
    </row>
    <row r="10" spans="1:31" x14ac:dyDescent="0.25">
      <c r="A10" s="436" t="s">
        <v>393</v>
      </c>
      <c r="B10" s="69">
        <v>5040000</v>
      </c>
      <c r="C10" s="69">
        <v>0</v>
      </c>
      <c r="D10" s="69"/>
      <c r="E10" s="69"/>
      <c r="F10" s="69"/>
      <c r="G10" s="69"/>
      <c r="H10" s="68">
        <f t="shared" si="2"/>
        <v>5040000</v>
      </c>
      <c r="I10" s="68">
        <f t="shared" si="3"/>
        <v>0</v>
      </c>
      <c r="J10" s="69"/>
      <c r="K10" s="69"/>
      <c r="L10" s="69"/>
      <c r="M10" s="69"/>
      <c r="N10" s="68">
        <f t="shared" si="4"/>
        <v>0</v>
      </c>
      <c r="O10" s="68">
        <f t="shared" si="5"/>
        <v>0</v>
      </c>
      <c r="Q10" s="436" t="s">
        <v>393</v>
      </c>
      <c r="R10" s="69">
        <v>10330305</v>
      </c>
      <c r="S10" s="69">
        <v>0</v>
      </c>
      <c r="T10" s="69">
        <v>3073118</v>
      </c>
      <c r="U10" s="69">
        <v>0</v>
      </c>
      <c r="V10" s="68">
        <f t="shared" si="6"/>
        <v>13403423</v>
      </c>
      <c r="W10" s="68">
        <f t="shared" si="7"/>
        <v>0</v>
      </c>
      <c r="X10" s="69">
        <v>1585308</v>
      </c>
      <c r="Y10" s="69">
        <v>0</v>
      </c>
      <c r="Z10" s="68">
        <f t="shared" si="8"/>
        <v>1585308</v>
      </c>
      <c r="AA10" s="68">
        <f t="shared" si="9"/>
        <v>0</v>
      </c>
      <c r="AC10" s="67">
        <f t="shared" si="0"/>
        <v>20028731</v>
      </c>
      <c r="AD10" s="437">
        <v>20028731</v>
      </c>
      <c r="AE10" s="67">
        <f t="shared" si="1"/>
        <v>0</v>
      </c>
    </row>
    <row r="11" spans="1:31" x14ac:dyDescent="0.25">
      <c r="A11" s="436" t="s">
        <v>472</v>
      </c>
      <c r="B11" s="69">
        <v>22645526</v>
      </c>
      <c r="C11" s="69">
        <v>0</v>
      </c>
      <c r="D11" s="69">
        <v>6574508</v>
      </c>
      <c r="E11" s="69">
        <v>0</v>
      </c>
      <c r="F11" s="69">
        <v>10000000.000093283</v>
      </c>
      <c r="G11" s="69">
        <v>0</v>
      </c>
      <c r="H11" s="68">
        <f t="shared" ref="H11:H23" si="10">D11+B11+F11</f>
        <v>39220034.000093281</v>
      </c>
      <c r="I11" s="68">
        <f t="shared" ref="I11:I23" si="11">E11+C11+G11</f>
        <v>0</v>
      </c>
      <c r="J11" s="69">
        <v>4529105</v>
      </c>
      <c r="K11" s="69">
        <v>0</v>
      </c>
      <c r="L11" s="69">
        <v>1314902</v>
      </c>
      <c r="M11" s="69">
        <v>0</v>
      </c>
      <c r="N11" s="68">
        <f t="shared" si="4"/>
        <v>5844007</v>
      </c>
      <c r="O11" s="68">
        <f t="shared" si="5"/>
        <v>0</v>
      </c>
      <c r="Q11" s="436" t="s">
        <v>472</v>
      </c>
      <c r="R11" s="69">
        <v>11752391</v>
      </c>
      <c r="S11" s="69">
        <v>0</v>
      </c>
      <c r="T11" s="69">
        <v>17314950</v>
      </c>
      <c r="U11" s="69">
        <v>0</v>
      </c>
      <c r="V11" s="68">
        <f t="shared" si="6"/>
        <v>29067341</v>
      </c>
      <c r="W11" s="68">
        <f t="shared" si="7"/>
        <v>0</v>
      </c>
      <c r="X11" s="69">
        <v>2350478</v>
      </c>
      <c r="Y11" s="69">
        <v>0</v>
      </c>
      <c r="Z11" s="68">
        <f t="shared" si="8"/>
        <v>2350478</v>
      </c>
      <c r="AA11" s="68">
        <f t="shared" si="9"/>
        <v>0</v>
      </c>
      <c r="AC11" s="67">
        <f t="shared" si="0"/>
        <v>76481860.000093281</v>
      </c>
      <c r="AD11" s="437">
        <v>76481860</v>
      </c>
      <c r="AE11" s="67">
        <f t="shared" si="1"/>
        <v>0</v>
      </c>
    </row>
    <row r="12" spans="1:31" x14ac:dyDescent="0.25">
      <c r="A12" s="436" t="s">
        <v>474</v>
      </c>
      <c r="B12" s="69">
        <v>3309582</v>
      </c>
      <c r="C12" s="69">
        <v>0</v>
      </c>
      <c r="D12" s="69">
        <v>15228923</v>
      </c>
      <c r="E12" s="69">
        <v>0</v>
      </c>
      <c r="F12" s="69">
        <v>1631047</v>
      </c>
      <c r="G12" s="69">
        <v>0</v>
      </c>
      <c r="H12" s="68">
        <f t="shared" si="10"/>
        <v>20169552</v>
      </c>
      <c r="I12" s="68">
        <f t="shared" si="11"/>
        <v>0</v>
      </c>
      <c r="J12" s="69"/>
      <c r="K12" s="69"/>
      <c r="L12" s="69">
        <v>5073664</v>
      </c>
      <c r="M12" s="69">
        <v>0</v>
      </c>
      <c r="N12" s="68">
        <f t="shared" si="4"/>
        <v>5073664</v>
      </c>
      <c r="O12" s="68">
        <f t="shared" si="5"/>
        <v>0</v>
      </c>
      <c r="Q12" s="436" t="s">
        <v>474</v>
      </c>
      <c r="R12" s="69">
        <v>1784401</v>
      </c>
      <c r="S12" s="69">
        <v>0</v>
      </c>
      <c r="T12" s="69">
        <v>920911</v>
      </c>
      <c r="U12" s="69">
        <v>0</v>
      </c>
      <c r="V12" s="68">
        <f t="shared" si="6"/>
        <v>2705312</v>
      </c>
      <c r="W12" s="68">
        <f t="shared" si="7"/>
        <v>0</v>
      </c>
      <c r="X12" s="69">
        <v>189437</v>
      </c>
      <c r="Y12" s="69">
        <v>0</v>
      </c>
      <c r="Z12" s="68">
        <f t="shared" si="8"/>
        <v>189437</v>
      </c>
      <c r="AA12" s="68">
        <f t="shared" si="9"/>
        <v>0</v>
      </c>
      <c r="AC12" s="67">
        <f t="shared" si="0"/>
        <v>28137965</v>
      </c>
      <c r="AD12" s="437">
        <v>28137965</v>
      </c>
      <c r="AE12" s="67">
        <f t="shared" si="1"/>
        <v>0</v>
      </c>
    </row>
    <row r="13" spans="1:31" x14ac:dyDescent="0.25">
      <c r="A13" s="436" t="s">
        <v>476</v>
      </c>
      <c r="B13" s="69">
        <v>12087882</v>
      </c>
      <c r="C13" s="69">
        <v>3021970</v>
      </c>
      <c r="D13" s="69">
        <v>16864436</v>
      </c>
      <c r="E13" s="69">
        <v>4216109</v>
      </c>
      <c r="F13" s="69">
        <v>12203511</v>
      </c>
      <c r="G13" s="69">
        <v>3050878</v>
      </c>
      <c r="H13" s="68">
        <f t="shared" si="10"/>
        <v>41155829</v>
      </c>
      <c r="I13" s="68">
        <f t="shared" si="11"/>
        <v>10288957</v>
      </c>
      <c r="J13" s="69">
        <v>668527</v>
      </c>
      <c r="K13" s="69">
        <v>167132</v>
      </c>
      <c r="L13" s="69">
        <v>2641576</v>
      </c>
      <c r="M13" s="69">
        <v>660394</v>
      </c>
      <c r="N13" s="68">
        <f t="shared" si="4"/>
        <v>3310103</v>
      </c>
      <c r="O13" s="68">
        <f t="shared" si="5"/>
        <v>827526</v>
      </c>
      <c r="Q13" s="436" t="s">
        <v>476</v>
      </c>
      <c r="R13" s="69">
        <v>35864366</v>
      </c>
      <c r="S13" s="69">
        <v>8966091</v>
      </c>
      <c r="T13" s="69">
        <v>16102581</v>
      </c>
      <c r="U13" s="69">
        <v>4025645</v>
      </c>
      <c r="V13" s="68">
        <f t="shared" si="6"/>
        <v>51966947</v>
      </c>
      <c r="W13" s="68">
        <f t="shared" si="7"/>
        <v>12991736</v>
      </c>
      <c r="X13" s="69">
        <v>2341349</v>
      </c>
      <c r="Y13" s="69">
        <v>585337</v>
      </c>
      <c r="Z13" s="68">
        <f t="shared" si="8"/>
        <v>2341349</v>
      </c>
      <c r="AA13" s="68">
        <f t="shared" si="9"/>
        <v>585337</v>
      </c>
      <c r="AC13" s="67">
        <f t="shared" si="0"/>
        <v>98774228</v>
      </c>
      <c r="AD13" s="437">
        <v>98774228</v>
      </c>
      <c r="AE13" s="67">
        <f t="shared" si="1"/>
        <v>24693556</v>
      </c>
    </row>
    <row r="14" spans="1:31" x14ac:dyDescent="0.25">
      <c r="A14" s="436" t="s">
        <v>478</v>
      </c>
      <c r="B14" s="69">
        <v>4420860</v>
      </c>
      <c r="C14" s="69">
        <v>1105215</v>
      </c>
      <c r="D14" s="69">
        <v>2361260</v>
      </c>
      <c r="E14" s="69">
        <v>590315</v>
      </c>
      <c r="F14" s="69">
        <v>2010211</v>
      </c>
      <c r="G14" s="69">
        <v>502553</v>
      </c>
      <c r="H14" s="68">
        <f t="shared" si="10"/>
        <v>8792331</v>
      </c>
      <c r="I14" s="68">
        <f t="shared" si="11"/>
        <v>2198083</v>
      </c>
      <c r="J14" s="69">
        <v>277339</v>
      </c>
      <c r="K14" s="69">
        <v>21838</v>
      </c>
      <c r="L14" s="69"/>
      <c r="M14" s="69"/>
      <c r="N14" s="68">
        <f t="shared" si="4"/>
        <v>277339</v>
      </c>
      <c r="O14" s="68">
        <f t="shared" si="5"/>
        <v>21838</v>
      </c>
      <c r="Q14" s="436" t="s">
        <v>478</v>
      </c>
      <c r="R14" s="69">
        <v>5048513</v>
      </c>
      <c r="S14" s="69">
        <v>1262128</v>
      </c>
      <c r="T14" s="69">
        <v>10198691</v>
      </c>
      <c r="U14" s="69">
        <v>2549673</v>
      </c>
      <c r="V14" s="68">
        <f t="shared" si="6"/>
        <v>15247204</v>
      </c>
      <c r="W14" s="68">
        <f t="shared" si="7"/>
        <v>3811801</v>
      </c>
      <c r="X14" s="69">
        <v>120737</v>
      </c>
      <c r="Y14" s="69">
        <v>0</v>
      </c>
      <c r="Z14" s="68">
        <f t="shared" si="8"/>
        <v>120737</v>
      </c>
      <c r="AA14" s="68">
        <f t="shared" si="9"/>
        <v>0</v>
      </c>
      <c r="AC14" s="67">
        <f t="shared" si="0"/>
        <v>24437611</v>
      </c>
      <c r="AD14" s="437">
        <v>24437611</v>
      </c>
      <c r="AE14" s="67">
        <f t="shared" si="1"/>
        <v>6031722</v>
      </c>
    </row>
    <row r="15" spans="1:31" s="617" customFormat="1" ht="15.75" thickBot="1" x14ac:dyDescent="0.3">
      <c r="A15" s="615" t="s">
        <v>480</v>
      </c>
      <c r="B15" s="616"/>
      <c r="C15" s="616"/>
      <c r="D15" s="616"/>
      <c r="E15" s="616"/>
      <c r="F15" s="616"/>
      <c r="G15" s="616"/>
      <c r="H15" s="616">
        <f t="shared" si="10"/>
        <v>0</v>
      </c>
      <c r="I15" s="616">
        <f t="shared" si="11"/>
        <v>0</v>
      </c>
      <c r="J15" s="616"/>
      <c r="K15" s="616"/>
      <c r="L15" s="616"/>
      <c r="M15" s="616"/>
      <c r="N15" s="616">
        <f t="shared" si="4"/>
        <v>0</v>
      </c>
      <c r="O15" s="616">
        <f t="shared" si="5"/>
        <v>0</v>
      </c>
      <c r="Q15" s="615" t="s">
        <v>480</v>
      </c>
      <c r="R15" s="616"/>
      <c r="S15" s="616"/>
      <c r="T15" s="623">
        <v>17240851</v>
      </c>
      <c r="U15" s="616"/>
      <c r="V15" s="616">
        <f t="shared" si="6"/>
        <v>17240851</v>
      </c>
      <c r="W15" s="616">
        <f t="shared" si="7"/>
        <v>0</v>
      </c>
      <c r="X15" s="616"/>
      <c r="Y15" s="616"/>
      <c r="Z15" s="616">
        <f t="shared" si="8"/>
        <v>0</v>
      </c>
      <c r="AA15" s="616">
        <f t="shared" si="9"/>
        <v>0</v>
      </c>
      <c r="AC15" s="616">
        <f t="shared" si="0"/>
        <v>17240851</v>
      </c>
      <c r="AD15" s="618">
        <v>17240851</v>
      </c>
      <c r="AE15" s="616">
        <f t="shared" si="1"/>
        <v>0</v>
      </c>
    </row>
    <row r="16" spans="1:31" s="617" customFormat="1" ht="15.75" thickBot="1" x14ac:dyDescent="0.3">
      <c r="A16" s="615" t="s">
        <v>482</v>
      </c>
      <c r="B16" s="619">
        <v>13536497.970000001</v>
      </c>
      <c r="C16" s="616"/>
      <c r="D16" s="620">
        <v>8235442.0599999996</v>
      </c>
      <c r="E16" s="616"/>
      <c r="F16" s="616"/>
      <c r="G16" s="616"/>
      <c r="H16" s="616">
        <f t="shared" si="10"/>
        <v>21771940.030000001</v>
      </c>
      <c r="I16" s="616">
        <f t="shared" si="11"/>
        <v>0</v>
      </c>
      <c r="J16" s="616"/>
      <c r="K16" s="616"/>
      <c r="L16" s="622">
        <v>0.02</v>
      </c>
      <c r="M16" s="616"/>
      <c r="N16" s="616">
        <f t="shared" si="4"/>
        <v>0.02</v>
      </c>
      <c r="O16" s="616">
        <f t="shared" si="5"/>
        <v>0</v>
      </c>
      <c r="Q16" s="615" t="s">
        <v>482</v>
      </c>
      <c r="R16" s="624">
        <v>19918144.609999999</v>
      </c>
      <c r="S16" s="616"/>
      <c r="T16" s="623">
        <v>5704246.3399999999</v>
      </c>
      <c r="U16" s="616"/>
      <c r="V16" s="616">
        <f t="shared" si="6"/>
        <v>25622390.949999999</v>
      </c>
      <c r="W16" s="616">
        <f t="shared" si="7"/>
        <v>0</v>
      </c>
      <c r="X16" s="616"/>
      <c r="Y16" s="616"/>
      <c r="Z16" s="616">
        <f t="shared" si="8"/>
        <v>0</v>
      </c>
      <c r="AA16" s="616">
        <f t="shared" si="9"/>
        <v>0</v>
      </c>
      <c r="AC16" s="616">
        <f t="shared" si="0"/>
        <v>47394331.000000007</v>
      </c>
      <c r="AD16" s="618">
        <v>47394331</v>
      </c>
      <c r="AE16" s="616">
        <f t="shared" si="1"/>
        <v>0</v>
      </c>
    </row>
    <row r="17" spans="1:31" s="617" customFormat="1" x14ac:dyDescent="0.25">
      <c r="A17" s="615" t="s">
        <v>484</v>
      </c>
      <c r="B17" s="616"/>
      <c r="C17" s="616"/>
      <c r="D17" s="620">
        <v>9106444.5</v>
      </c>
      <c r="E17" s="616"/>
      <c r="F17" s="616"/>
      <c r="G17" s="616"/>
      <c r="H17" s="616">
        <f t="shared" si="10"/>
        <v>9106444.5</v>
      </c>
      <c r="I17" s="616">
        <f t="shared" si="11"/>
        <v>0</v>
      </c>
      <c r="J17" s="616"/>
      <c r="K17" s="616"/>
      <c r="L17" s="622">
        <v>2292251.9999999991</v>
      </c>
      <c r="M17" s="616">
        <v>0</v>
      </c>
      <c r="N17" s="616">
        <f t="shared" si="4"/>
        <v>2292251.9999999991</v>
      </c>
      <c r="O17" s="616">
        <f t="shared" si="5"/>
        <v>0</v>
      </c>
      <c r="Q17" s="615" t="s">
        <v>484</v>
      </c>
      <c r="R17" s="624">
        <v>26596958.499999996</v>
      </c>
      <c r="S17" s="616"/>
      <c r="T17" s="616"/>
      <c r="U17" s="616"/>
      <c r="V17" s="616">
        <f t="shared" si="6"/>
        <v>26596958.499999996</v>
      </c>
      <c r="W17" s="616">
        <f t="shared" si="7"/>
        <v>0</v>
      </c>
      <c r="X17" s="616"/>
      <c r="Y17" s="616"/>
      <c r="Z17" s="616">
        <f t="shared" si="8"/>
        <v>0</v>
      </c>
      <c r="AA17" s="616">
        <f t="shared" si="9"/>
        <v>0</v>
      </c>
      <c r="AC17" s="616">
        <f t="shared" si="0"/>
        <v>37995655</v>
      </c>
      <c r="AD17" s="618">
        <v>37995655</v>
      </c>
      <c r="AE17" s="616">
        <f t="shared" si="1"/>
        <v>0</v>
      </c>
    </row>
    <row r="18" spans="1:31" x14ac:dyDescent="0.25">
      <c r="A18" s="436" t="s">
        <v>486</v>
      </c>
      <c r="B18" s="69"/>
      <c r="C18" s="69"/>
      <c r="D18" s="69">
        <v>5862638</v>
      </c>
      <c r="E18" s="69">
        <v>0</v>
      </c>
      <c r="F18" s="69">
        <v>3406035</v>
      </c>
      <c r="G18" s="69">
        <v>0</v>
      </c>
      <c r="H18" s="68">
        <f t="shared" si="10"/>
        <v>9268673</v>
      </c>
      <c r="I18" s="68">
        <f t="shared" si="11"/>
        <v>0</v>
      </c>
      <c r="J18" s="69"/>
      <c r="K18" s="69"/>
      <c r="L18" s="69">
        <v>1034584</v>
      </c>
      <c r="M18" s="69">
        <v>0</v>
      </c>
      <c r="N18" s="68">
        <f t="shared" si="4"/>
        <v>1034584</v>
      </c>
      <c r="O18" s="68">
        <f t="shared" si="5"/>
        <v>0</v>
      </c>
      <c r="Q18" s="436" t="s">
        <v>486</v>
      </c>
      <c r="R18" s="69"/>
      <c r="S18" s="69"/>
      <c r="T18" s="69">
        <v>13538991</v>
      </c>
      <c r="U18" s="69">
        <v>0</v>
      </c>
      <c r="V18" s="68">
        <f t="shared" si="6"/>
        <v>13538991</v>
      </c>
      <c r="W18" s="68">
        <f t="shared" si="7"/>
        <v>0</v>
      </c>
      <c r="X18" s="69"/>
      <c r="Y18" s="69"/>
      <c r="Z18" s="68">
        <f t="shared" si="8"/>
        <v>0</v>
      </c>
      <c r="AA18" s="68">
        <f t="shared" si="9"/>
        <v>0</v>
      </c>
      <c r="AC18" s="67">
        <f t="shared" si="0"/>
        <v>23842248</v>
      </c>
      <c r="AD18" s="437">
        <v>23842248</v>
      </c>
      <c r="AE18" s="67">
        <f t="shared" si="1"/>
        <v>0</v>
      </c>
    </row>
    <row r="19" spans="1:31" x14ac:dyDescent="0.25">
      <c r="A19" s="436" t="s">
        <v>488</v>
      </c>
      <c r="B19" s="69">
        <v>22369325</v>
      </c>
      <c r="C19" s="69">
        <v>0</v>
      </c>
      <c r="D19" s="69">
        <v>13176008</v>
      </c>
      <c r="E19" s="69">
        <v>0</v>
      </c>
      <c r="F19" s="69"/>
      <c r="G19" s="69"/>
      <c r="H19" s="68">
        <f t="shared" si="10"/>
        <v>35545333</v>
      </c>
      <c r="I19" s="68">
        <f t="shared" si="11"/>
        <v>0</v>
      </c>
      <c r="J19" s="69">
        <v>7036361</v>
      </c>
      <c r="K19" s="69">
        <v>1759090</v>
      </c>
      <c r="L19" s="69">
        <v>2657822</v>
      </c>
      <c r="M19" s="69">
        <v>664455</v>
      </c>
      <c r="N19" s="68">
        <f t="shared" ref="N19:N23" si="12">J19+L19</f>
        <v>9694183</v>
      </c>
      <c r="O19" s="68">
        <f t="shared" ref="O19:O23" si="13">K19+M19</f>
        <v>2423545</v>
      </c>
      <c r="Q19" s="436" t="s">
        <v>488</v>
      </c>
      <c r="R19" s="69"/>
      <c r="S19" s="69"/>
      <c r="T19" s="69"/>
      <c r="U19" s="69"/>
      <c r="V19" s="68">
        <f t="shared" ref="V19:V23" si="14">R19+T19</f>
        <v>0</v>
      </c>
      <c r="W19" s="68">
        <f t="shared" ref="W19:W23" si="15">S19+U19</f>
        <v>0</v>
      </c>
      <c r="X19" s="69"/>
      <c r="Y19" s="69"/>
      <c r="Z19" s="68">
        <f t="shared" ref="Z19:Z23" si="16">X19</f>
        <v>0</v>
      </c>
      <c r="AA19" s="68">
        <f t="shared" ref="AA19:AA23" si="17">Y19</f>
        <v>0</v>
      </c>
      <c r="AC19" s="67">
        <f t="shared" ref="AC19:AC23" si="18">Z19+V19+H19+N19</f>
        <v>45239516</v>
      </c>
      <c r="AD19" s="438">
        <v>45239516</v>
      </c>
      <c r="AE19" s="67">
        <f t="shared" ref="AE19:AE23" si="19">AA19+W19+O19+I19</f>
        <v>2423545</v>
      </c>
    </row>
    <row r="20" spans="1:31" x14ac:dyDescent="0.25">
      <c r="A20" s="436" t="s">
        <v>267</v>
      </c>
      <c r="B20" s="69"/>
      <c r="C20" s="69"/>
      <c r="D20" s="69">
        <v>16423400</v>
      </c>
      <c r="E20" s="69">
        <v>0</v>
      </c>
      <c r="F20" s="69"/>
      <c r="G20" s="69"/>
      <c r="H20" s="68">
        <f t="shared" si="10"/>
        <v>16423400</v>
      </c>
      <c r="I20" s="68">
        <f t="shared" si="11"/>
        <v>0</v>
      </c>
      <c r="J20" s="69"/>
      <c r="K20" s="69"/>
      <c r="L20" s="69">
        <v>3000000.0006686989</v>
      </c>
      <c r="M20" s="69">
        <v>0</v>
      </c>
      <c r="N20" s="68">
        <f t="shared" si="12"/>
        <v>3000000.0006686989</v>
      </c>
      <c r="O20" s="68">
        <f t="shared" si="13"/>
        <v>0</v>
      </c>
      <c r="Q20" s="436" t="s">
        <v>267</v>
      </c>
      <c r="R20" s="69">
        <v>4055850</v>
      </c>
      <c r="S20" s="69">
        <v>0</v>
      </c>
      <c r="T20" s="69">
        <v>13488471</v>
      </c>
      <c r="U20" s="69">
        <v>0</v>
      </c>
      <c r="V20" s="68">
        <f t="shared" si="14"/>
        <v>17544321</v>
      </c>
      <c r="W20" s="68">
        <f t="shared" si="15"/>
        <v>0</v>
      </c>
      <c r="X20" s="69">
        <v>800000.00266717467</v>
      </c>
      <c r="Y20" s="69">
        <v>0</v>
      </c>
      <c r="Z20" s="68">
        <f t="shared" si="16"/>
        <v>800000.00266717467</v>
      </c>
      <c r="AA20" s="68">
        <f t="shared" si="17"/>
        <v>0</v>
      </c>
      <c r="AC20" s="67">
        <f t="shared" si="18"/>
        <v>37767721.003335871</v>
      </c>
      <c r="AD20" s="437">
        <v>37767721</v>
      </c>
      <c r="AE20" s="67">
        <f t="shared" si="19"/>
        <v>0</v>
      </c>
    </row>
    <row r="21" spans="1:31" x14ac:dyDescent="0.25">
      <c r="A21" s="436" t="s">
        <v>459</v>
      </c>
      <c r="B21" s="69"/>
      <c r="C21" s="69"/>
      <c r="D21" s="69">
        <v>3289833</v>
      </c>
      <c r="E21" s="69">
        <v>0</v>
      </c>
      <c r="F21" s="69">
        <v>2349881</v>
      </c>
      <c r="G21" s="69">
        <v>0</v>
      </c>
      <c r="H21" s="68">
        <f t="shared" si="10"/>
        <v>5639714</v>
      </c>
      <c r="I21" s="68">
        <f t="shared" si="11"/>
        <v>0</v>
      </c>
      <c r="J21" s="69"/>
      <c r="K21" s="69"/>
      <c r="L21" s="69"/>
      <c r="M21" s="69"/>
      <c r="N21" s="68">
        <f t="shared" si="12"/>
        <v>0</v>
      </c>
      <c r="O21" s="68">
        <f t="shared" si="13"/>
        <v>0</v>
      </c>
      <c r="Q21" s="436" t="s">
        <v>459</v>
      </c>
      <c r="R21" s="69">
        <v>10809451</v>
      </c>
      <c r="S21" s="69">
        <v>0</v>
      </c>
      <c r="T21" s="69"/>
      <c r="U21" s="69"/>
      <c r="V21" s="68">
        <f t="shared" si="14"/>
        <v>10809451</v>
      </c>
      <c r="W21" s="68">
        <f t="shared" si="15"/>
        <v>0</v>
      </c>
      <c r="X21" s="69"/>
      <c r="Y21" s="69"/>
      <c r="Z21" s="68">
        <f t="shared" si="16"/>
        <v>0</v>
      </c>
      <c r="AA21" s="68">
        <f t="shared" si="17"/>
        <v>0</v>
      </c>
      <c r="AC21" s="67">
        <f t="shared" si="18"/>
        <v>16449165</v>
      </c>
      <c r="AD21" s="437">
        <v>16449165</v>
      </c>
      <c r="AE21" s="67">
        <f t="shared" si="19"/>
        <v>0</v>
      </c>
    </row>
    <row r="22" spans="1:31" x14ac:dyDescent="0.25">
      <c r="A22" s="436" t="s">
        <v>492</v>
      </c>
      <c r="B22" s="69">
        <v>1770000</v>
      </c>
      <c r="C22" s="69">
        <v>0</v>
      </c>
      <c r="D22" s="69"/>
      <c r="E22" s="69"/>
      <c r="F22" s="69">
        <v>2216117</v>
      </c>
      <c r="G22" s="69">
        <v>156873</v>
      </c>
      <c r="H22" s="68">
        <f t="shared" si="10"/>
        <v>3986117</v>
      </c>
      <c r="I22" s="68">
        <f t="shared" si="11"/>
        <v>156873</v>
      </c>
      <c r="J22" s="69">
        <v>454</v>
      </c>
      <c r="K22" s="69">
        <v>0</v>
      </c>
      <c r="L22" s="69"/>
      <c r="M22" s="69"/>
      <c r="N22" s="68">
        <f t="shared" si="12"/>
        <v>454</v>
      </c>
      <c r="O22" s="68">
        <f t="shared" si="13"/>
        <v>0</v>
      </c>
      <c r="Q22" s="436" t="s">
        <v>492</v>
      </c>
      <c r="R22" s="69">
        <v>2897067</v>
      </c>
      <c r="S22" s="69">
        <v>100116</v>
      </c>
      <c r="T22" s="69">
        <v>3160172</v>
      </c>
      <c r="U22" s="69">
        <v>105864</v>
      </c>
      <c r="V22" s="68">
        <f t="shared" si="14"/>
        <v>6057239</v>
      </c>
      <c r="W22" s="68">
        <f t="shared" si="15"/>
        <v>205980</v>
      </c>
      <c r="X22" s="69">
        <v>98</v>
      </c>
      <c r="Y22" s="69">
        <v>0</v>
      </c>
      <c r="Z22" s="68">
        <f t="shared" si="16"/>
        <v>98</v>
      </c>
      <c r="AA22" s="68">
        <f t="shared" si="17"/>
        <v>0</v>
      </c>
      <c r="AC22" s="67">
        <f t="shared" si="18"/>
        <v>10043908</v>
      </c>
      <c r="AD22" s="437">
        <v>10043908</v>
      </c>
      <c r="AE22" s="67">
        <f t="shared" si="19"/>
        <v>362853</v>
      </c>
    </row>
    <row r="23" spans="1:31" x14ac:dyDescent="0.25">
      <c r="A23" s="436" t="s">
        <v>3</v>
      </c>
      <c r="B23" s="69">
        <v>5626371</v>
      </c>
      <c r="C23" s="69">
        <v>0</v>
      </c>
      <c r="D23" s="69">
        <v>798653</v>
      </c>
      <c r="E23" s="69">
        <v>0</v>
      </c>
      <c r="F23" s="69">
        <v>4283350</v>
      </c>
      <c r="G23" s="69">
        <v>0</v>
      </c>
      <c r="H23" s="68">
        <f t="shared" si="10"/>
        <v>10708374</v>
      </c>
      <c r="I23" s="68">
        <f t="shared" si="11"/>
        <v>0</v>
      </c>
      <c r="J23" s="69">
        <v>1125274</v>
      </c>
      <c r="K23" s="69">
        <v>281319</v>
      </c>
      <c r="L23" s="69">
        <v>159730</v>
      </c>
      <c r="M23" s="69">
        <v>39933</v>
      </c>
      <c r="N23" s="68">
        <f t="shared" si="12"/>
        <v>1285004</v>
      </c>
      <c r="O23" s="68">
        <f t="shared" si="13"/>
        <v>321252</v>
      </c>
      <c r="Q23" s="436" t="s">
        <v>3</v>
      </c>
      <c r="R23" s="69">
        <v>21114728</v>
      </c>
      <c r="S23" s="69">
        <v>0</v>
      </c>
      <c r="T23" s="69">
        <v>14076486</v>
      </c>
      <c r="U23" s="69">
        <v>0</v>
      </c>
      <c r="V23" s="68">
        <f t="shared" si="14"/>
        <v>35191214</v>
      </c>
      <c r="W23" s="68">
        <f t="shared" si="15"/>
        <v>0</v>
      </c>
      <c r="X23" s="69">
        <v>4222946</v>
      </c>
      <c r="Y23" s="69">
        <v>1055736</v>
      </c>
      <c r="Z23" s="68">
        <f t="shared" si="16"/>
        <v>4222946</v>
      </c>
      <c r="AA23" s="68">
        <f t="shared" si="17"/>
        <v>1055736</v>
      </c>
      <c r="AC23" s="67">
        <f t="shared" si="18"/>
        <v>51407538</v>
      </c>
      <c r="AD23" s="437">
        <v>51407538</v>
      </c>
      <c r="AE23" s="67">
        <f t="shared" si="19"/>
        <v>1376988</v>
      </c>
    </row>
    <row r="24" spans="1:31" x14ac:dyDescent="0.25">
      <c r="AD24" s="450">
        <f>SUM(AD5:AD23)</f>
        <v>700000000</v>
      </c>
    </row>
  </sheetData>
  <sheetProtection algorithmName="SHA-512" hashValue="wyMurpg/qkIpVYeWBZZeI2DX92wN9kjKMzYQ/6rp7yDFh7v/6B09wAQqBMSfJbOfp4b6DWgvyC8PC+xuF2jEfA==" saltValue="Xp8+Mtbf69fw2+IKrVc8Fw==" spinCount="100000" sheet="1" objects="1" scenarios="1"/>
  <mergeCells count="18">
    <mergeCell ref="R1:AA1"/>
    <mergeCell ref="R2:W2"/>
    <mergeCell ref="X2:AA2"/>
    <mergeCell ref="R3:S3"/>
    <mergeCell ref="T3:U3"/>
    <mergeCell ref="V3:W3"/>
    <mergeCell ref="X3:Y3"/>
    <mergeCell ref="Z3:AA3"/>
    <mergeCell ref="B1:O1"/>
    <mergeCell ref="B3:C3"/>
    <mergeCell ref="D3:E3"/>
    <mergeCell ref="F3:G3"/>
    <mergeCell ref="H3:I3"/>
    <mergeCell ref="B2:I2"/>
    <mergeCell ref="J3:K3"/>
    <mergeCell ref="L3:M3"/>
    <mergeCell ref="J2:O2"/>
    <mergeCell ref="N3:O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39997558519241921"/>
    <pageSetUpPr fitToPage="1"/>
  </sheetPr>
  <dimension ref="A1:AC167"/>
  <sheetViews>
    <sheetView zoomScale="58" zoomScaleNormal="58" workbookViewId="0">
      <selection sqref="A1:AC167"/>
    </sheetView>
  </sheetViews>
  <sheetFormatPr defaultColWidth="8.5703125" defaultRowHeight="15" x14ac:dyDescent="0.25"/>
  <cols>
    <col min="1" max="1" width="2.85546875" style="1" customWidth="1"/>
    <col min="2" max="2" width="10.5703125" style="1" customWidth="1"/>
    <col min="3" max="3" width="1.85546875" style="10" customWidth="1"/>
    <col min="4" max="4" width="19.5703125" style="11" customWidth="1"/>
    <col min="5" max="5" width="2" style="11" customWidth="1"/>
    <col min="6" max="6" width="25.5703125" style="11" customWidth="1"/>
    <col min="7" max="7" width="25.5703125" style="12" customWidth="1"/>
    <col min="8" max="8" width="17.140625" style="1" customWidth="1"/>
    <col min="9" max="9" width="2.42578125" style="1" customWidth="1"/>
    <col min="10" max="10" width="23" style="9" bestFit="1" customWidth="1"/>
    <col min="11" max="11" width="13.140625" style="9" customWidth="1"/>
    <col min="12" max="12" width="11.140625" style="9" customWidth="1"/>
    <col min="13" max="13" width="1.85546875" style="10" customWidth="1"/>
    <col min="14" max="14" width="22" style="1" customWidth="1"/>
    <col min="15" max="15" width="2.42578125" style="12" customWidth="1"/>
    <col min="16" max="16" width="20" style="1" customWidth="1"/>
    <col min="17" max="17" width="32.42578125" style="637" customWidth="1"/>
    <col min="18" max="18" width="18.140625" style="10" customWidth="1"/>
    <col min="19" max="19" width="2.85546875" style="1" customWidth="1"/>
    <col min="20" max="20" width="22.5703125" style="10" customWidth="1"/>
    <col min="21" max="21" width="1.5703125" style="10" customWidth="1"/>
    <col min="22" max="22" width="17.85546875" style="10" customWidth="1"/>
    <col min="23" max="23" width="2.42578125" style="10" customWidth="1"/>
    <col min="24" max="24" width="19.42578125" style="1" customWidth="1"/>
    <col min="25" max="25" width="2.140625" style="10" customWidth="1"/>
    <col min="26" max="26" width="15" style="1" customWidth="1"/>
    <col min="27" max="27" width="1.85546875" style="1" customWidth="1"/>
    <col min="28" max="28" width="16" style="1" customWidth="1"/>
    <col min="29" max="36" width="9.140625" style="1" customWidth="1"/>
    <col min="37" max="37" width="10.5703125" style="1" customWidth="1"/>
    <col min="38" max="938" width="9.140625" style="1" customWidth="1"/>
    <col min="939" max="16384" width="8.5703125" style="1"/>
  </cols>
  <sheetData>
    <row r="1" spans="1:29" ht="15.75" thickBot="1" x14ac:dyDescent="0.3">
      <c r="A1" s="95"/>
      <c r="B1" s="38"/>
      <c r="C1" s="39"/>
      <c r="D1" s="40"/>
      <c r="E1" s="40"/>
      <c r="F1" s="40"/>
      <c r="G1" s="41"/>
      <c r="H1" s="38"/>
      <c r="I1" s="38"/>
      <c r="J1" s="43"/>
      <c r="K1" s="43"/>
      <c r="L1" s="43"/>
      <c r="M1" s="39"/>
      <c r="N1" s="38"/>
      <c r="O1" s="41"/>
      <c r="P1" s="38"/>
      <c r="Q1" s="625"/>
      <c r="R1" s="39"/>
      <c r="S1" s="38"/>
      <c r="T1" s="39"/>
      <c r="U1" s="39"/>
      <c r="V1" s="39"/>
      <c r="W1" s="39"/>
      <c r="X1" s="38"/>
      <c r="Y1" s="39"/>
      <c r="Z1" s="38"/>
      <c r="AA1" s="38"/>
      <c r="AB1" s="38"/>
      <c r="AC1" s="44"/>
    </row>
    <row r="2" spans="1:29" ht="33.75" thickBot="1" x14ac:dyDescent="0.3">
      <c r="A2" s="88"/>
      <c r="C2" s="836" t="s">
        <v>131</v>
      </c>
      <c r="D2" s="837"/>
      <c r="E2" s="837"/>
      <c r="F2" s="837"/>
      <c r="G2" s="837"/>
      <c r="H2" s="837"/>
      <c r="I2" s="837"/>
      <c r="J2" s="837"/>
      <c r="K2" s="837"/>
      <c r="L2" s="837"/>
      <c r="M2" s="837"/>
      <c r="N2" s="837"/>
      <c r="O2" s="837"/>
      <c r="P2" s="837"/>
      <c r="Q2" s="837"/>
      <c r="R2" s="837"/>
      <c r="S2" s="837"/>
      <c r="T2" s="837"/>
      <c r="U2" s="837"/>
      <c r="V2" s="837"/>
      <c r="W2" s="837"/>
      <c r="X2" s="838"/>
      <c r="Y2" s="51"/>
      <c r="Z2" s="51"/>
      <c r="AA2" s="51"/>
      <c r="AB2" s="51"/>
      <c r="AC2" s="89"/>
    </row>
    <row r="3" spans="1:29" ht="23.25" thickBot="1" x14ac:dyDescent="0.3">
      <c r="A3" s="88"/>
      <c r="C3" s="37"/>
      <c r="D3" s="37"/>
      <c r="E3" s="37"/>
      <c r="F3" s="37"/>
      <c r="G3" s="37"/>
      <c r="H3" s="37"/>
      <c r="I3" s="37"/>
      <c r="J3" s="37"/>
      <c r="K3" s="37"/>
      <c r="L3" s="37"/>
      <c r="M3" s="37"/>
      <c r="N3" s="37"/>
      <c r="O3" s="37"/>
      <c r="P3" s="37"/>
      <c r="Q3" s="626"/>
      <c r="R3" s="37"/>
      <c r="S3" s="37"/>
      <c r="T3" s="37"/>
      <c r="U3" s="37"/>
      <c r="V3" s="37"/>
      <c r="W3" s="37"/>
      <c r="X3" s="37"/>
      <c r="Y3" s="37"/>
      <c r="Z3" s="37"/>
      <c r="AA3" s="37"/>
      <c r="AB3" s="37"/>
      <c r="AC3" s="89"/>
    </row>
    <row r="4" spans="1:29" ht="27.75" thickBot="1" x14ac:dyDescent="0.3">
      <c r="A4" s="88"/>
      <c r="C4" s="833" t="s">
        <v>132</v>
      </c>
      <c r="D4" s="834"/>
      <c r="E4" s="834"/>
      <c r="F4" s="834"/>
      <c r="G4" s="834"/>
      <c r="H4" s="834"/>
      <c r="I4" s="834"/>
      <c r="J4" s="834"/>
      <c r="K4" s="834"/>
      <c r="L4" s="834"/>
      <c r="M4" s="834"/>
      <c r="N4" s="834"/>
      <c r="O4" s="834"/>
      <c r="P4" s="834"/>
      <c r="Q4" s="834"/>
      <c r="R4" s="834"/>
      <c r="S4" s="834"/>
      <c r="T4" s="834"/>
      <c r="U4" s="834"/>
      <c r="V4" s="834"/>
      <c r="W4" s="834"/>
      <c r="X4" s="835"/>
      <c r="Y4" s="35"/>
      <c r="Z4" s="35"/>
      <c r="AA4" s="35"/>
      <c r="AB4" s="35"/>
      <c r="AC4" s="89"/>
    </row>
    <row r="5" spans="1:29" ht="21" customHeight="1" thickBot="1" x14ac:dyDescent="0.3">
      <c r="A5" s="88"/>
      <c r="C5" s="1"/>
      <c r="D5" s="34"/>
      <c r="E5" s="34"/>
      <c r="F5" s="34"/>
      <c r="G5" s="34"/>
      <c r="H5" s="34"/>
      <c r="I5" s="34"/>
      <c r="J5" s="34"/>
      <c r="K5" s="34"/>
      <c r="L5" s="34"/>
      <c r="M5" s="34"/>
      <c r="N5" s="34"/>
      <c r="O5" s="34"/>
      <c r="P5" s="34"/>
      <c r="Q5" s="560"/>
      <c r="R5" s="34"/>
      <c r="S5" s="34"/>
      <c r="T5" s="34"/>
      <c r="U5" s="34"/>
      <c r="V5" s="34"/>
      <c r="W5" s="34"/>
      <c r="X5" s="34"/>
      <c r="Y5" s="35"/>
      <c r="Z5" s="35"/>
      <c r="AA5" s="35"/>
      <c r="AB5" s="35"/>
      <c r="AC5" s="89"/>
    </row>
    <row r="6" spans="1:29" ht="53.1" customHeight="1" thickBot="1" x14ac:dyDescent="0.3">
      <c r="A6" s="88"/>
      <c r="B6" s="89"/>
      <c r="C6" s="800" t="s">
        <v>2</v>
      </c>
      <c r="D6" s="801"/>
      <c r="E6" s="801"/>
      <c r="F6" s="802"/>
      <c r="G6" s="790" t="s">
        <v>469</v>
      </c>
      <c r="H6" s="791"/>
      <c r="I6" s="791"/>
      <c r="J6" s="792"/>
      <c r="K6" s="803" t="s">
        <v>4</v>
      </c>
      <c r="L6" s="804"/>
      <c r="M6" s="804"/>
      <c r="N6" s="863"/>
      <c r="O6" s="864"/>
      <c r="P6" s="864"/>
      <c r="Q6" s="864"/>
      <c r="R6" s="864"/>
      <c r="S6" s="864"/>
      <c r="T6" s="864"/>
      <c r="U6" s="864"/>
      <c r="V6" s="864"/>
      <c r="W6" s="864"/>
      <c r="X6" s="865"/>
      <c r="AC6" s="89"/>
    </row>
    <row r="7" spans="1:29" ht="21.6" customHeight="1" thickBot="1" x14ac:dyDescent="0.3">
      <c r="A7" s="88"/>
      <c r="C7" s="120"/>
      <c r="D7" s="120"/>
      <c r="E7" s="120"/>
      <c r="F7" s="120"/>
      <c r="G7" s="121"/>
      <c r="H7" s="121"/>
      <c r="I7" s="121"/>
      <c r="J7" s="121"/>
      <c r="K7" s="121"/>
      <c r="L7" s="121"/>
      <c r="M7" s="121"/>
      <c r="N7" s="121"/>
      <c r="O7" s="121"/>
      <c r="P7" s="121"/>
      <c r="Q7" s="627"/>
      <c r="R7" s="350"/>
      <c r="S7" s="350"/>
      <c r="T7" s="122"/>
      <c r="U7" s="351"/>
      <c r="V7" s="352"/>
      <c r="W7" s="352"/>
      <c r="X7" s="352"/>
      <c r="Y7" s="28"/>
      <c r="Z7" s="28"/>
      <c r="AA7" s="28"/>
      <c r="AB7" s="28"/>
      <c r="AC7" s="89"/>
    </row>
    <row r="8" spans="1:29" s="2" customFormat="1" ht="33" customHeight="1" thickBot="1" x14ac:dyDescent="0.3">
      <c r="A8" s="45"/>
      <c r="B8" s="94"/>
      <c r="C8" s="787" t="s">
        <v>5</v>
      </c>
      <c r="D8" s="788"/>
      <c r="E8" s="788"/>
      <c r="F8" s="789"/>
      <c r="G8" s="904" t="str">
        <f>VLOOKUP(G6,'DATI EROGAZIONI'!$A$2:$I$20,9,FALSE)</f>
        <v>H20C19000000009 - CUP BOLOGNA, FERRARA-H20J19000000009 - CUP BOLOGNA, FERRARA E90J19000000009 - CUP PARMA H90J20000020009 - CUP MODENA H80J20000010009 - CUP REGGIO EMILIA H30J20000030009 - CUP PIACENZA C10J19000000009 - CUP ROMAGNA</v>
      </c>
      <c r="H8" s="905"/>
      <c r="I8" s="905"/>
      <c r="J8" s="905"/>
      <c r="K8" s="905"/>
      <c r="L8" s="905"/>
      <c r="M8" s="905"/>
      <c r="N8" s="905"/>
      <c r="O8" s="905"/>
      <c r="P8" s="905"/>
      <c r="Q8" s="905"/>
      <c r="R8" s="905"/>
      <c r="S8" s="905"/>
      <c r="T8" s="905"/>
      <c r="U8" s="905"/>
      <c r="V8" s="905"/>
      <c r="W8" s="905"/>
      <c r="X8" s="906"/>
      <c r="Y8" s="58"/>
      <c r="Z8" s="58"/>
      <c r="AA8" s="58"/>
      <c r="AB8" s="58"/>
      <c r="AC8" s="94"/>
    </row>
    <row r="9" spans="1:29" s="2" customFormat="1" ht="19.5" thickBot="1" x14ac:dyDescent="0.3">
      <c r="A9" s="45"/>
      <c r="C9" s="200"/>
      <c r="D9" s="200"/>
      <c r="E9" s="200"/>
      <c r="F9" s="200"/>
      <c r="G9" s="201"/>
      <c r="H9" s="201"/>
      <c r="I9" s="201"/>
      <c r="J9" s="201"/>
      <c r="K9" s="201"/>
      <c r="L9" s="201"/>
      <c r="M9" s="201"/>
      <c r="N9" s="201"/>
      <c r="O9" s="201"/>
      <c r="P9" s="201"/>
      <c r="Q9" s="628"/>
      <c r="R9" s="201"/>
      <c r="S9" s="201"/>
      <c r="T9" s="201"/>
      <c r="U9" s="201"/>
      <c r="V9" s="201"/>
      <c r="W9" s="201"/>
      <c r="X9" s="201"/>
      <c r="Y9" s="58"/>
      <c r="Z9" s="58"/>
      <c r="AA9" s="58"/>
      <c r="AB9" s="58"/>
      <c r="AC9" s="94"/>
    </row>
    <row r="10" spans="1:29" s="2" customFormat="1" ht="60" customHeight="1" thickBot="1" x14ac:dyDescent="0.3">
      <c r="A10" s="45"/>
      <c r="C10" s="813" t="s">
        <v>6</v>
      </c>
      <c r="D10" s="814"/>
      <c r="E10" s="814"/>
      <c r="F10" s="814"/>
      <c r="G10" s="814"/>
      <c r="H10" s="814"/>
      <c r="I10" s="814"/>
      <c r="J10" s="814"/>
      <c r="K10" s="814"/>
      <c r="L10" s="814"/>
      <c r="M10" s="814"/>
      <c r="N10" s="814"/>
      <c r="O10" s="814"/>
      <c r="P10" s="814"/>
      <c r="Q10" s="814"/>
      <c r="R10" s="814"/>
      <c r="S10" s="814"/>
      <c r="T10" s="814"/>
      <c r="U10" s="814"/>
      <c r="V10" s="814"/>
      <c r="W10" s="814"/>
      <c r="X10" s="815"/>
      <c r="Y10" s="58"/>
      <c r="Z10" s="58"/>
      <c r="AA10" s="58"/>
      <c r="AB10" s="58"/>
      <c r="AC10" s="94"/>
    </row>
    <row r="11" spans="1:29" s="2" customFormat="1" ht="25.5" customHeight="1" x14ac:dyDescent="0.25">
      <c r="A11" s="45"/>
      <c r="C11" s="37"/>
      <c r="D11" s="55"/>
      <c r="E11" s="55"/>
      <c r="F11" s="55"/>
      <c r="G11" s="54"/>
      <c r="H11" s="56"/>
      <c r="I11" s="37"/>
      <c r="J11" s="37"/>
      <c r="K11" s="37"/>
      <c r="L11" s="37"/>
      <c r="M11" s="37"/>
      <c r="N11" s="57"/>
      <c r="O11" s="57"/>
      <c r="P11" s="57"/>
      <c r="Q11" s="629"/>
      <c r="R11" s="57"/>
      <c r="S11" s="57"/>
      <c r="T11" s="58"/>
      <c r="U11" s="58"/>
      <c r="V11" s="58"/>
      <c r="W11" s="58"/>
      <c r="X11" s="58"/>
      <c r="Y11" s="58"/>
      <c r="Z11" s="58"/>
      <c r="AA11" s="58"/>
      <c r="AB11" s="58"/>
      <c r="AC11" s="94"/>
    </row>
    <row r="12" spans="1:29" s="2" customFormat="1" ht="35.25" thickBot="1" x14ac:dyDescent="0.3">
      <c r="A12" s="45"/>
      <c r="B12" s="907" t="s">
        <v>133</v>
      </c>
      <c r="C12" s="907"/>
      <c r="D12" s="907"/>
      <c r="E12" s="907"/>
      <c r="F12" s="907"/>
      <c r="G12" s="907"/>
      <c r="H12" s="907"/>
      <c r="I12" s="907"/>
      <c r="J12" s="907"/>
      <c r="K12" s="907"/>
      <c r="L12" s="907"/>
      <c r="M12" s="907"/>
      <c r="N12" s="907"/>
      <c r="O12" s="907"/>
      <c r="P12" s="907"/>
      <c r="Q12" s="907"/>
      <c r="R12" s="907"/>
      <c r="S12" s="907"/>
      <c r="T12" s="907"/>
      <c r="U12" s="907"/>
      <c r="V12" s="907"/>
      <c r="W12" s="907"/>
      <c r="X12" s="907"/>
      <c r="Y12" s="907"/>
      <c r="Z12" s="907"/>
      <c r="AA12" s="907"/>
      <c r="AB12" s="907"/>
      <c r="AC12" s="94"/>
    </row>
    <row r="13" spans="1:29" s="3" customFormat="1" ht="16.5" thickBot="1" x14ac:dyDescent="0.25">
      <c r="A13" s="73"/>
      <c r="B13" s="75"/>
      <c r="C13" s="74"/>
      <c r="D13" s="76"/>
      <c r="E13" s="76"/>
      <c r="F13" s="76"/>
      <c r="G13" s="77"/>
      <c r="H13" s="75"/>
      <c r="I13" s="75"/>
      <c r="J13" s="75"/>
      <c r="K13" s="75"/>
      <c r="L13" s="75"/>
      <c r="M13" s="78"/>
      <c r="N13" s="75"/>
      <c r="O13" s="77"/>
      <c r="P13" s="75"/>
      <c r="Q13" s="630"/>
      <c r="R13" s="74"/>
      <c r="S13" s="75"/>
      <c r="T13" s="74"/>
      <c r="U13" s="74"/>
      <c r="V13" s="74"/>
      <c r="W13" s="74"/>
      <c r="X13" s="79"/>
      <c r="Y13" s="74"/>
      <c r="Z13" s="75"/>
      <c r="AA13" s="75"/>
      <c r="AB13" s="75"/>
      <c r="AC13" s="80"/>
    </row>
    <row r="14" spans="1:29" s="4" customFormat="1" ht="68.099999999999994" customHeight="1" thickBot="1" x14ac:dyDescent="0.25">
      <c r="A14" s="46"/>
      <c r="B14" s="829" t="s">
        <v>8</v>
      </c>
      <c r="C14" s="59"/>
      <c r="D14" s="810" t="s">
        <v>9</v>
      </c>
      <c r="E14" s="141"/>
      <c r="F14" s="877" t="s">
        <v>10</v>
      </c>
      <c r="G14" s="878"/>
      <c r="H14" s="879"/>
      <c r="I14" s="5"/>
      <c r="J14" s="805" t="s">
        <v>11</v>
      </c>
      <c r="K14" s="806"/>
      <c r="L14" s="807"/>
      <c r="M14" s="297"/>
      <c r="N14" s="819" t="s">
        <v>134</v>
      </c>
      <c r="O14" s="298"/>
      <c r="P14" s="821" t="s">
        <v>13</v>
      </c>
      <c r="Q14" s="822"/>
      <c r="R14" s="823"/>
      <c r="S14" s="5"/>
      <c r="T14" s="795" t="s">
        <v>14</v>
      </c>
      <c r="U14" s="60"/>
      <c r="V14" s="795" t="s">
        <v>15</v>
      </c>
      <c r="W14" s="297"/>
      <c r="X14" s="795" t="s">
        <v>16</v>
      </c>
      <c r="Y14" s="297"/>
      <c r="Z14" s="819" t="s">
        <v>17</v>
      </c>
      <c r="AA14" s="299"/>
      <c r="AB14" s="819" t="s">
        <v>18</v>
      </c>
      <c r="AC14" s="81"/>
    </row>
    <row r="15" spans="1:29" s="5" customFormat="1" ht="27.95" customHeight="1" thickBot="1" x14ac:dyDescent="0.25">
      <c r="A15" s="82"/>
      <c r="B15" s="830"/>
      <c r="C15" s="59"/>
      <c r="D15" s="811"/>
      <c r="E15" s="141"/>
      <c r="F15" s="880"/>
      <c r="G15" s="881"/>
      <c r="H15" s="882"/>
      <c r="J15" s="808" t="s">
        <v>19</v>
      </c>
      <c r="K15" s="808" t="s">
        <v>135</v>
      </c>
      <c r="L15" s="857" t="s">
        <v>21</v>
      </c>
      <c r="M15" s="297"/>
      <c r="N15" s="798"/>
      <c r="O15" s="298"/>
      <c r="P15" s="824"/>
      <c r="Q15" s="825"/>
      <c r="R15" s="826"/>
      <c r="T15" s="796"/>
      <c r="U15" s="60"/>
      <c r="V15" s="796"/>
      <c r="W15" s="297"/>
      <c r="X15" s="796"/>
      <c r="Y15" s="297"/>
      <c r="Z15" s="798"/>
      <c r="AA15" s="299"/>
      <c r="AB15" s="798"/>
      <c r="AC15" s="83"/>
    </row>
    <row r="16" spans="1:29" s="4" customFormat="1" ht="16.5" customHeight="1" thickBot="1" x14ac:dyDescent="0.25">
      <c r="A16" s="46"/>
      <c r="B16" s="830"/>
      <c r="C16" s="60"/>
      <c r="D16" s="812"/>
      <c r="E16" s="141"/>
      <c r="F16" s="869" t="s">
        <v>22</v>
      </c>
      <c r="G16" s="871" t="s">
        <v>23</v>
      </c>
      <c r="H16" s="832" t="s">
        <v>24</v>
      </c>
      <c r="I16" s="5"/>
      <c r="J16" s="809"/>
      <c r="K16" s="809"/>
      <c r="L16" s="858"/>
      <c r="M16" s="60"/>
      <c r="N16" s="798"/>
      <c r="O16" s="298"/>
      <c r="P16" s="827" t="s">
        <v>25</v>
      </c>
      <c r="Q16" s="798" t="s">
        <v>26</v>
      </c>
      <c r="R16" s="798" t="s">
        <v>27</v>
      </c>
      <c r="S16" s="5"/>
      <c r="T16" s="797"/>
      <c r="U16" s="60"/>
      <c r="V16" s="797"/>
      <c r="W16" s="60"/>
      <c r="X16" s="797"/>
      <c r="Y16" s="60"/>
      <c r="Z16" s="820"/>
      <c r="AA16" s="299"/>
      <c r="AB16" s="820"/>
      <c r="AC16" s="81"/>
    </row>
    <row r="17" spans="1:29" s="4" customFormat="1" ht="15.75" x14ac:dyDescent="0.25">
      <c r="A17" s="46"/>
      <c r="B17" s="830"/>
      <c r="C17" s="61"/>
      <c r="D17" s="137" t="s">
        <v>28</v>
      </c>
      <c r="E17" s="138"/>
      <c r="F17" s="869"/>
      <c r="G17" s="871"/>
      <c r="H17" s="832"/>
      <c r="I17" s="5"/>
      <c r="J17" s="809"/>
      <c r="K17" s="809"/>
      <c r="L17" s="858"/>
      <c r="M17" s="61"/>
      <c r="N17" s="798"/>
      <c r="O17" s="300"/>
      <c r="P17" s="827"/>
      <c r="Q17" s="798"/>
      <c r="R17" s="798"/>
      <c r="S17" s="5"/>
      <c r="T17" s="793" t="s">
        <v>29</v>
      </c>
      <c r="U17" s="301"/>
      <c r="V17" s="793" t="s">
        <v>29</v>
      </c>
      <c r="W17" s="61"/>
      <c r="X17" s="793" t="s">
        <v>29</v>
      </c>
      <c r="Y17" s="61"/>
      <c r="Z17" s="302" t="s">
        <v>30</v>
      </c>
      <c r="AA17" s="61"/>
      <c r="AB17" s="302" t="s">
        <v>30</v>
      </c>
      <c r="AC17" s="81"/>
    </row>
    <row r="18" spans="1:29" s="6" customFormat="1" ht="51.75" thickBot="1" x14ac:dyDescent="0.3">
      <c r="A18" s="47"/>
      <c r="B18" s="830"/>
      <c r="C18" s="62"/>
      <c r="D18" s="138"/>
      <c r="E18" s="138"/>
      <c r="F18" s="870"/>
      <c r="G18" s="872"/>
      <c r="H18" s="353" t="s">
        <v>31</v>
      </c>
      <c r="I18" s="5"/>
      <c r="J18" s="609" t="s">
        <v>567</v>
      </c>
      <c r="K18" s="304" t="s">
        <v>136</v>
      </c>
      <c r="L18" s="859"/>
      <c r="M18" s="301"/>
      <c r="N18" s="799"/>
      <c r="O18" s="300"/>
      <c r="P18" s="828"/>
      <c r="Q18" s="799"/>
      <c r="R18" s="799"/>
      <c r="S18" s="300"/>
      <c r="T18" s="794"/>
      <c r="U18" s="301"/>
      <c r="V18" s="794"/>
      <c r="W18" s="301"/>
      <c r="X18" s="794"/>
      <c r="Y18" s="301"/>
      <c r="Z18" s="305" t="s">
        <v>34</v>
      </c>
      <c r="AA18" s="306"/>
      <c r="AB18" s="305" t="s">
        <v>34</v>
      </c>
      <c r="AC18" s="84"/>
    </row>
    <row r="19" spans="1:29" s="71" customFormat="1" ht="14.45" customHeight="1" x14ac:dyDescent="0.25">
      <c r="A19" s="48"/>
      <c r="B19" s="830"/>
      <c r="C19" s="63"/>
      <c r="D19" s="139"/>
      <c r="E19" s="139"/>
      <c r="F19" s="307"/>
      <c r="G19" s="308"/>
      <c r="H19" s="308"/>
      <c r="I19" s="309"/>
      <c r="J19" s="309"/>
      <c r="K19" s="309"/>
      <c r="L19" s="309"/>
      <c r="M19" s="310"/>
      <c r="N19" s="308"/>
      <c r="O19" s="308"/>
      <c r="P19" s="311" t="s">
        <v>35</v>
      </c>
      <c r="Q19" s="311" t="s">
        <v>35</v>
      </c>
      <c r="R19" s="310"/>
      <c r="S19" s="309"/>
      <c r="T19" s="310"/>
      <c r="U19" s="310"/>
      <c r="V19" s="310"/>
      <c r="W19" s="310"/>
      <c r="X19" s="309"/>
      <c r="Y19" s="310"/>
      <c r="Z19" s="309"/>
      <c r="AA19" s="309"/>
      <c r="AB19" s="309"/>
      <c r="AC19" s="85"/>
    </row>
    <row r="20" spans="1:29" s="7" customFormat="1" ht="17.45" customHeight="1" x14ac:dyDescent="0.2">
      <c r="A20" s="49"/>
      <c r="B20" s="830"/>
      <c r="C20" s="64"/>
      <c r="D20" s="140" t="s">
        <v>137</v>
      </c>
      <c r="E20" s="141"/>
      <c r="F20" s="372"/>
      <c r="G20" s="372"/>
      <c r="H20" s="379"/>
      <c r="I20" s="373"/>
      <c r="J20" s="385"/>
      <c r="K20" s="374"/>
      <c r="L20" s="375"/>
      <c r="M20" s="376"/>
      <c r="N20" s="380">
        <v>0</v>
      </c>
      <c r="O20" s="373"/>
      <c r="P20" s="380">
        <v>0</v>
      </c>
      <c r="Q20" s="631"/>
      <c r="R20" s="377" t="str">
        <f t="shared" ref="R20:R40" si="0">IF(P20&lt;=0.05*N20,"0K","NON AMMISSIBILE")</f>
        <v>0K</v>
      </c>
      <c r="S20" s="378"/>
      <c r="T20" s="382">
        <f t="shared" ref="T20:T40" si="1">P20+N20</f>
        <v>0</v>
      </c>
      <c r="U20" s="376"/>
      <c r="V20" s="380">
        <v>0</v>
      </c>
      <c r="W20" s="376"/>
      <c r="X20" s="382">
        <f t="shared" ref="X20:X40" si="2">T20+V20</f>
        <v>0</v>
      </c>
      <c r="Y20" s="376"/>
      <c r="Z20" s="383"/>
      <c r="AA20" s="384"/>
      <c r="AB20" s="383"/>
      <c r="AC20" s="86"/>
    </row>
    <row r="21" spans="1:29" s="7" customFormat="1" ht="17.45" customHeight="1" x14ac:dyDescent="0.2">
      <c r="A21" s="49"/>
      <c r="B21" s="830"/>
      <c r="C21" s="64"/>
      <c r="D21" s="140" t="s">
        <v>138</v>
      </c>
      <c r="E21" s="141"/>
      <c r="F21" s="372"/>
      <c r="G21" s="372"/>
      <c r="H21" s="379"/>
      <c r="I21" s="373"/>
      <c r="J21" s="385" t="s">
        <v>35</v>
      </c>
      <c r="K21" s="374"/>
      <c r="L21" s="375"/>
      <c r="M21" s="376"/>
      <c r="N21" s="380">
        <v>0</v>
      </c>
      <c r="O21" s="373"/>
      <c r="P21" s="380">
        <v>0</v>
      </c>
      <c r="Q21" s="631"/>
      <c r="R21" s="377" t="str">
        <f t="shared" si="0"/>
        <v>0K</v>
      </c>
      <c r="S21" s="378"/>
      <c r="T21" s="382">
        <f t="shared" si="1"/>
        <v>0</v>
      </c>
      <c r="U21" s="376"/>
      <c r="V21" s="380">
        <v>0</v>
      </c>
      <c r="W21" s="376"/>
      <c r="X21" s="382">
        <f t="shared" si="2"/>
        <v>0</v>
      </c>
      <c r="Y21" s="376"/>
      <c r="Z21" s="383"/>
      <c r="AA21" s="384"/>
      <c r="AB21" s="383"/>
      <c r="AC21" s="86"/>
    </row>
    <row r="22" spans="1:29" s="7" customFormat="1" ht="17.45" customHeight="1" x14ac:dyDescent="0.2">
      <c r="A22" s="49"/>
      <c r="B22" s="830"/>
      <c r="C22" s="64"/>
      <c r="D22" s="140" t="s">
        <v>139</v>
      </c>
      <c r="E22" s="141"/>
      <c r="F22" s="372"/>
      <c r="G22" s="372"/>
      <c r="H22" s="379"/>
      <c r="I22" s="373"/>
      <c r="J22" s="385" t="s">
        <v>35</v>
      </c>
      <c r="K22" s="374"/>
      <c r="L22" s="375" t="s">
        <v>35</v>
      </c>
      <c r="M22" s="376"/>
      <c r="N22" s="380">
        <v>0</v>
      </c>
      <c r="O22" s="373"/>
      <c r="P22" s="380">
        <v>0</v>
      </c>
      <c r="Q22" s="631"/>
      <c r="R22" s="377" t="str">
        <f t="shared" si="0"/>
        <v>0K</v>
      </c>
      <c r="S22" s="378"/>
      <c r="T22" s="382">
        <f t="shared" si="1"/>
        <v>0</v>
      </c>
      <c r="U22" s="376"/>
      <c r="V22" s="380">
        <v>0</v>
      </c>
      <c r="W22" s="376"/>
      <c r="X22" s="382">
        <f t="shared" si="2"/>
        <v>0</v>
      </c>
      <c r="Y22" s="376"/>
      <c r="Z22" s="383"/>
      <c r="AA22" s="384"/>
      <c r="AB22" s="383"/>
      <c r="AC22" s="86"/>
    </row>
    <row r="23" spans="1:29" s="7" customFormat="1" ht="17.45" customHeight="1" x14ac:dyDescent="0.2">
      <c r="A23" s="49"/>
      <c r="B23" s="830"/>
      <c r="C23" s="64"/>
      <c r="D23" s="140" t="s">
        <v>140</v>
      </c>
      <c r="E23" s="141"/>
      <c r="F23" s="372"/>
      <c r="G23" s="372"/>
      <c r="H23" s="379"/>
      <c r="I23" s="373"/>
      <c r="J23" s="385"/>
      <c r="K23" s="374"/>
      <c r="L23" s="375"/>
      <c r="M23" s="376"/>
      <c r="N23" s="380">
        <v>0</v>
      </c>
      <c r="O23" s="373"/>
      <c r="P23" s="380">
        <v>0</v>
      </c>
      <c r="Q23" s="631"/>
      <c r="R23" s="377" t="str">
        <f t="shared" si="0"/>
        <v>0K</v>
      </c>
      <c r="S23" s="378"/>
      <c r="T23" s="382">
        <f t="shared" si="1"/>
        <v>0</v>
      </c>
      <c r="U23" s="376"/>
      <c r="V23" s="380">
        <v>0</v>
      </c>
      <c r="W23" s="376"/>
      <c r="X23" s="382">
        <f t="shared" si="2"/>
        <v>0</v>
      </c>
      <c r="Y23" s="376"/>
      <c r="Z23" s="383"/>
      <c r="AA23" s="384"/>
      <c r="AB23" s="383"/>
      <c r="AC23" s="86"/>
    </row>
    <row r="24" spans="1:29" s="7" customFormat="1" ht="17.45" customHeight="1" x14ac:dyDescent="0.2">
      <c r="A24" s="49"/>
      <c r="B24" s="830"/>
      <c r="C24" s="64"/>
      <c r="D24" s="140" t="s">
        <v>141</v>
      </c>
      <c r="E24" s="141"/>
      <c r="F24" s="372"/>
      <c r="G24" s="372"/>
      <c r="H24" s="379"/>
      <c r="I24" s="373"/>
      <c r="J24" s="385"/>
      <c r="K24" s="374"/>
      <c r="L24" s="375"/>
      <c r="M24" s="376"/>
      <c r="N24" s="380">
        <v>0</v>
      </c>
      <c r="O24" s="373"/>
      <c r="P24" s="380">
        <v>0</v>
      </c>
      <c r="Q24" s="631"/>
      <c r="R24" s="377" t="str">
        <f t="shared" si="0"/>
        <v>0K</v>
      </c>
      <c r="S24" s="378"/>
      <c r="T24" s="382">
        <f t="shared" si="1"/>
        <v>0</v>
      </c>
      <c r="U24" s="376"/>
      <c r="V24" s="380">
        <v>0</v>
      </c>
      <c r="W24" s="376"/>
      <c r="X24" s="382">
        <f t="shared" si="2"/>
        <v>0</v>
      </c>
      <c r="Y24" s="376"/>
      <c r="Z24" s="383"/>
      <c r="AA24" s="384"/>
      <c r="AB24" s="383"/>
      <c r="AC24" s="86"/>
    </row>
    <row r="25" spans="1:29" s="7" customFormat="1" ht="17.45" customHeight="1" x14ac:dyDescent="0.2">
      <c r="A25" s="49"/>
      <c r="B25" s="830"/>
      <c r="C25" s="64"/>
      <c r="D25" s="140" t="s">
        <v>142</v>
      </c>
      <c r="E25" s="141"/>
      <c r="F25" s="372"/>
      <c r="G25" s="372"/>
      <c r="H25" s="379"/>
      <c r="I25" s="373"/>
      <c r="J25" s="385"/>
      <c r="K25" s="374"/>
      <c r="L25" s="375"/>
      <c r="M25" s="376"/>
      <c r="N25" s="380">
        <v>0</v>
      </c>
      <c r="O25" s="373"/>
      <c r="P25" s="380">
        <v>0</v>
      </c>
      <c r="Q25" s="631"/>
      <c r="R25" s="377" t="str">
        <f t="shared" si="0"/>
        <v>0K</v>
      </c>
      <c r="S25" s="378"/>
      <c r="T25" s="382">
        <f t="shared" si="1"/>
        <v>0</v>
      </c>
      <c r="U25" s="376"/>
      <c r="V25" s="380">
        <v>0</v>
      </c>
      <c r="W25" s="376"/>
      <c r="X25" s="382">
        <f t="shared" si="2"/>
        <v>0</v>
      </c>
      <c r="Y25" s="376"/>
      <c r="Z25" s="383"/>
      <c r="AA25" s="384"/>
      <c r="AB25" s="383"/>
      <c r="AC25" s="86"/>
    </row>
    <row r="26" spans="1:29" s="7" customFormat="1" ht="17.45" customHeight="1" x14ac:dyDescent="0.2">
      <c r="A26" s="49"/>
      <c r="B26" s="830"/>
      <c r="C26" s="64"/>
      <c r="D26" s="140" t="s">
        <v>143</v>
      </c>
      <c r="E26" s="141"/>
      <c r="F26" s="372"/>
      <c r="G26" s="372"/>
      <c r="H26" s="379"/>
      <c r="I26" s="373"/>
      <c r="J26" s="385"/>
      <c r="K26" s="374"/>
      <c r="L26" s="375"/>
      <c r="M26" s="376"/>
      <c r="N26" s="380">
        <v>0</v>
      </c>
      <c r="O26" s="373"/>
      <c r="P26" s="380">
        <v>0</v>
      </c>
      <c r="Q26" s="631"/>
      <c r="R26" s="377" t="str">
        <f t="shared" si="0"/>
        <v>0K</v>
      </c>
      <c r="S26" s="378"/>
      <c r="T26" s="382">
        <f t="shared" si="1"/>
        <v>0</v>
      </c>
      <c r="U26" s="376"/>
      <c r="V26" s="380">
        <v>0</v>
      </c>
      <c r="W26" s="376"/>
      <c r="X26" s="382">
        <f t="shared" si="2"/>
        <v>0</v>
      </c>
      <c r="Y26" s="376"/>
      <c r="Z26" s="383"/>
      <c r="AA26" s="384"/>
      <c r="AB26" s="383"/>
      <c r="AC26" s="86"/>
    </row>
    <row r="27" spans="1:29" s="7" customFormat="1" ht="17.45" customHeight="1" x14ac:dyDescent="0.2">
      <c r="A27" s="49"/>
      <c r="B27" s="830"/>
      <c r="C27" s="64"/>
      <c r="D27" s="140" t="s">
        <v>144</v>
      </c>
      <c r="E27" s="141"/>
      <c r="F27" s="372"/>
      <c r="G27" s="372"/>
      <c r="H27" s="379"/>
      <c r="I27" s="373"/>
      <c r="J27" s="385"/>
      <c r="K27" s="374"/>
      <c r="L27" s="375"/>
      <c r="M27" s="376"/>
      <c r="N27" s="380">
        <v>0</v>
      </c>
      <c r="O27" s="373"/>
      <c r="P27" s="380">
        <v>0</v>
      </c>
      <c r="Q27" s="631"/>
      <c r="R27" s="377" t="str">
        <f t="shared" si="0"/>
        <v>0K</v>
      </c>
      <c r="S27" s="378"/>
      <c r="T27" s="382">
        <f t="shared" si="1"/>
        <v>0</v>
      </c>
      <c r="U27" s="376"/>
      <c r="V27" s="380">
        <v>0</v>
      </c>
      <c r="W27" s="376"/>
      <c r="X27" s="382">
        <f t="shared" si="2"/>
        <v>0</v>
      </c>
      <c r="Y27" s="376"/>
      <c r="Z27" s="383"/>
      <c r="AA27" s="384"/>
      <c r="AB27" s="383"/>
      <c r="AC27" s="86"/>
    </row>
    <row r="28" spans="1:29" s="7" customFormat="1" ht="17.45" customHeight="1" x14ac:dyDescent="0.2">
      <c r="A28" s="49"/>
      <c r="B28" s="830"/>
      <c r="C28" s="64"/>
      <c r="D28" s="140" t="s">
        <v>145</v>
      </c>
      <c r="E28" s="141"/>
      <c r="F28" s="372"/>
      <c r="G28" s="372"/>
      <c r="H28" s="379"/>
      <c r="I28" s="373"/>
      <c r="J28" s="385"/>
      <c r="K28" s="374"/>
      <c r="L28" s="375"/>
      <c r="M28" s="376"/>
      <c r="N28" s="380">
        <v>0</v>
      </c>
      <c r="O28" s="373"/>
      <c r="P28" s="380">
        <v>0</v>
      </c>
      <c r="Q28" s="631"/>
      <c r="R28" s="377" t="str">
        <f t="shared" si="0"/>
        <v>0K</v>
      </c>
      <c r="S28" s="378"/>
      <c r="T28" s="382">
        <f t="shared" si="1"/>
        <v>0</v>
      </c>
      <c r="U28" s="376"/>
      <c r="V28" s="380">
        <v>0</v>
      </c>
      <c r="W28" s="376"/>
      <c r="X28" s="382">
        <f t="shared" si="2"/>
        <v>0</v>
      </c>
      <c r="Y28" s="376"/>
      <c r="Z28" s="383"/>
      <c r="AA28" s="384"/>
      <c r="AB28" s="383"/>
      <c r="AC28" s="86"/>
    </row>
    <row r="29" spans="1:29" s="7" customFormat="1" ht="17.45" customHeight="1" x14ac:dyDescent="0.2">
      <c r="A29" s="49"/>
      <c r="B29" s="830"/>
      <c r="C29" s="64"/>
      <c r="D29" s="140" t="s">
        <v>146</v>
      </c>
      <c r="E29" s="141"/>
      <c r="F29" s="372"/>
      <c r="G29" s="372"/>
      <c r="H29" s="379"/>
      <c r="I29" s="373"/>
      <c r="J29" s="385" t="s">
        <v>35</v>
      </c>
      <c r="K29" s="374"/>
      <c r="L29" s="375" t="s">
        <v>35</v>
      </c>
      <c r="M29" s="376"/>
      <c r="N29" s="380">
        <v>0</v>
      </c>
      <c r="O29" s="373"/>
      <c r="P29" s="380">
        <v>0</v>
      </c>
      <c r="Q29" s="631"/>
      <c r="R29" s="377" t="str">
        <f t="shared" si="0"/>
        <v>0K</v>
      </c>
      <c r="S29" s="378"/>
      <c r="T29" s="382">
        <f t="shared" si="1"/>
        <v>0</v>
      </c>
      <c r="U29" s="376"/>
      <c r="V29" s="380">
        <v>0</v>
      </c>
      <c r="W29" s="376"/>
      <c r="X29" s="382">
        <f t="shared" si="2"/>
        <v>0</v>
      </c>
      <c r="Y29" s="376"/>
      <c r="Z29" s="383"/>
      <c r="AA29" s="384"/>
      <c r="AB29" s="383"/>
      <c r="AC29" s="86"/>
    </row>
    <row r="30" spans="1:29" s="7" customFormat="1" ht="17.45" customHeight="1" x14ac:dyDescent="0.2">
      <c r="A30" s="49"/>
      <c r="B30" s="830"/>
      <c r="C30" s="64"/>
      <c r="D30" s="140" t="s">
        <v>147</v>
      </c>
      <c r="E30" s="141"/>
      <c r="F30" s="372"/>
      <c r="G30" s="372"/>
      <c r="H30" s="379"/>
      <c r="I30" s="373"/>
      <c r="J30" s="385" t="s">
        <v>35</v>
      </c>
      <c r="K30" s="374"/>
      <c r="L30" s="375" t="s">
        <v>35</v>
      </c>
      <c r="M30" s="376"/>
      <c r="N30" s="380">
        <v>0</v>
      </c>
      <c r="O30" s="373"/>
      <c r="P30" s="380">
        <v>0</v>
      </c>
      <c r="Q30" s="631"/>
      <c r="R30" s="377" t="str">
        <f t="shared" si="0"/>
        <v>0K</v>
      </c>
      <c r="S30" s="378"/>
      <c r="T30" s="382">
        <f t="shared" si="1"/>
        <v>0</v>
      </c>
      <c r="U30" s="376"/>
      <c r="V30" s="380">
        <v>0</v>
      </c>
      <c r="W30" s="376"/>
      <c r="X30" s="382">
        <f t="shared" si="2"/>
        <v>0</v>
      </c>
      <c r="Y30" s="376"/>
      <c r="Z30" s="383"/>
      <c r="AA30" s="384"/>
      <c r="AB30" s="383"/>
      <c r="AC30" s="86"/>
    </row>
    <row r="31" spans="1:29" s="7" customFormat="1" ht="17.45" customHeight="1" x14ac:dyDescent="0.2">
      <c r="A31" s="49"/>
      <c r="B31" s="830"/>
      <c r="C31" s="64"/>
      <c r="D31" s="140" t="s">
        <v>148</v>
      </c>
      <c r="E31" s="141"/>
      <c r="F31" s="372"/>
      <c r="G31" s="372"/>
      <c r="H31" s="379"/>
      <c r="I31" s="373"/>
      <c r="J31" s="385" t="s">
        <v>35</v>
      </c>
      <c r="K31" s="374"/>
      <c r="L31" s="375" t="s">
        <v>35</v>
      </c>
      <c r="M31" s="376"/>
      <c r="N31" s="380">
        <v>0</v>
      </c>
      <c r="O31" s="373"/>
      <c r="P31" s="380">
        <v>0</v>
      </c>
      <c r="Q31" s="631"/>
      <c r="R31" s="377" t="str">
        <f t="shared" si="0"/>
        <v>0K</v>
      </c>
      <c r="S31" s="378"/>
      <c r="T31" s="382">
        <f t="shared" si="1"/>
        <v>0</v>
      </c>
      <c r="U31" s="376"/>
      <c r="V31" s="380">
        <v>0</v>
      </c>
      <c r="W31" s="376"/>
      <c r="X31" s="382">
        <f t="shared" si="2"/>
        <v>0</v>
      </c>
      <c r="Y31" s="376"/>
      <c r="Z31" s="383"/>
      <c r="AA31" s="384"/>
      <c r="AB31" s="383"/>
      <c r="AC31" s="86"/>
    </row>
    <row r="32" spans="1:29" s="7" customFormat="1" ht="17.45" customHeight="1" x14ac:dyDescent="0.2">
      <c r="A32" s="49"/>
      <c r="B32" s="830"/>
      <c r="C32" s="64"/>
      <c r="D32" s="140" t="s">
        <v>149</v>
      </c>
      <c r="E32" s="141"/>
      <c r="F32" s="372"/>
      <c r="G32" s="372"/>
      <c r="H32" s="379"/>
      <c r="I32" s="373"/>
      <c r="J32" s="385" t="s">
        <v>35</v>
      </c>
      <c r="K32" s="374"/>
      <c r="L32" s="375" t="s">
        <v>35</v>
      </c>
      <c r="M32" s="376"/>
      <c r="N32" s="380">
        <v>0</v>
      </c>
      <c r="O32" s="373"/>
      <c r="P32" s="380">
        <v>0</v>
      </c>
      <c r="Q32" s="631"/>
      <c r="R32" s="377" t="str">
        <f t="shared" si="0"/>
        <v>0K</v>
      </c>
      <c r="S32" s="378"/>
      <c r="T32" s="382">
        <f t="shared" si="1"/>
        <v>0</v>
      </c>
      <c r="U32" s="376"/>
      <c r="V32" s="380">
        <v>0</v>
      </c>
      <c r="W32" s="376"/>
      <c r="X32" s="382">
        <f t="shared" si="2"/>
        <v>0</v>
      </c>
      <c r="Y32" s="376"/>
      <c r="Z32" s="383"/>
      <c r="AA32" s="384"/>
      <c r="AB32" s="383"/>
      <c r="AC32" s="86"/>
    </row>
    <row r="33" spans="1:29" s="7" customFormat="1" ht="17.45" customHeight="1" x14ac:dyDescent="0.2">
      <c r="A33" s="49"/>
      <c r="B33" s="830"/>
      <c r="C33" s="64"/>
      <c r="D33" s="140" t="s">
        <v>150</v>
      </c>
      <c r="E33" s="141"/>
      <c r="F33" s="372"/>
      <c r="G33" s="372"/>
      <c r="H33" s="379"/>
      <c r="I33" s="373"/>
      <c r="J33" s="385" t="s">
        <v>35</v>
      </c>
      <c r="K33" s="374"/>
      <c r="L33" s="375" t="s">
        <v>35</v>
      </c>
      <c r="M33" s="376"/>
      <c r="N33" s="380">
        <v>0</v>
      </c>
      <c r="O33" s="373"/>
      <c r="P33" s="380">
        <v>0</v>
      </c>
      <c r="Q33" s="631"/>
      <c r="R33" s="377" t="str">
        <f t="shared" si="0"/>
        <v>0K</v>
      </c>
      <c r="S33" s="378"/>
      <c r="T33" s="382">
        <f t="shared" si="1"/>
        <v>0</v>
      </c>
      <c r="U33" s="376"/>
      <c r="V33" s="380">
        <v>0</v>
      </c>
      <c r="W33" s="376"/>
      <c r="X33" s="382">
        <f t="shared" si="2"/>
        <v>0</v>
      </c>
      <c r="Y33" s="376"/>
      <c r="Z33" s="383"/>
      <c r="AA33" s="384"/>
      <c r="AB33" s="383"/>
      <c r="AC33" s="86"/>
    </row>
    <row r="34" spans="1:29" s="7" customFormat="1" ht="17.45" customHeight="1" x14ac:dyDescent="0.2">
      <c r="A34" s="49"/>
      <c r="B34" s="830"/>
      <c r="C34" s="64"/>
      <c r="D34" s="140" t="s">
        <v>151</v>
      </c>
      <c r="E34" s="141"/>
      <c r="F34" s="372"/>
      <c r="G34" s="372"/>
      <c r="H34" s="379"/>
      <c r="I34" s="373"/>
      <c r="J34" s="385" t="s">
        <v>35</v>
      </c>
      <c r="K34" s="374"/>
      <c r="L34" s="375" t="s">
        <v>35</v>
      </c>
      <c r="M34" s="376"/>
      <c r="N34" s="380">
        <v>0</v>
      </c>
      <c r="O34" s="373"/>
      <c r="P34" s="380">
        <v>0</v>
      </c>
      <c r="Q34" s="631"/>
      <c r="R34" s="377" t="str">
        <f t="shared" si="0"/>
        <v>0K</v>
      </c>
      <c r="S34" s="378"/>
      <c r="T34" s="382">
        <f t="shared" si="1"/>
        <v>0</v>
      </c>
      <c r="U34" s="376"/>
      <c r="V34" s="380">
        <v>0</v>
      </c>
      <c r="W34" s="376"/>
      <c r="X34" s="382">
        <f t="shared" si="2"/>
        <v>0</v>
      </c>
      <c r="Y34" s="376"/>
      <c r="Z34" s="383"/>
      <c r="AA34" s="384"/>
      <c r="AB34" s="383"/>
      <c r="AC34" s="86"/>
    </row>
    <row r="35" spans="1:29" s="7" customFormat="1" ht="17.45" customHeight="1" x14ac:dyDescent="0.2">
      <c r="A35" s="49"/>
      <c r="B35" s="830"/>
      <c r="C35" s="64"/>
      <c r="D35" s="140" t="s">
        <v>152</v>
      </c>
      <c r="E35" s="141"/>
      <c r="F35" s="372"/>
      <c r="G35" s="372"/>
      <c r="H35" s="379"/>
      <c r="I35" s="373"/>
      <c r="J35" s="385"/>
      <c r="K35" s="374"/>
      <c r="L35" s="375" t="s">
        <v>35</v>
      </c>
      <c r="M35" s="376"/>
      <c r="N35" s="380">
        <v>0</v>
      </c>
      <c r="O35" s="373"/>
      <c r="P35" s="380">
        <v>0</v>
      </c>
      <c r="Q35" s="631"/>
      <c r="R35" s="377" t="str">
        <f t="shared" si="0"/>
        <v>0K</v>
      </c>
      <c r="S35" s="378"/>
      <c r="T35" s="382">
        <f t="shared" si="1"/>
        <v>0</v>
      </c>
      <c r="U35" s="376"/>
      <c r="V35" s="380">
        <v>0</v>
      </c>
      <c r="W35" s="376"/>
      <c r="X35" s="382">
        <f t="shared" si="2"/>
        <v>0</v>
      </c>
      <c r="Y35" s="376"/>
      <c r="Z35" s="383"/>
      <c r="AA35" s="384"/>
      <c r="AB35" s="383"/>
      <c r="AC35" s="86"/>
    </row>
    <row r="36" spans="1:29" s="7" customFormat="1" ht="17.45" customHeight="1" x14ac:dyDescent="0.2">
      <c r="A36" s="49"/>
      <c r="B36" s="830"/>
      <c r="C36" s="64"/>
      <c r="D36" s="140" t="s">
        <v>153</v>
      </c>
      <c r="E36" s="141"/>
      <c r="F36" s="372"/>
      <c r="G36" s="372"/>
      <c r="H36" s="379"/>
      <c r="I36" s="373"/>
      <c r="J36" s="385" t="s">
        <v>35</v>
      </c>
      <c r="K36" s="374"/>
      <c r="L36" s="375" t="s">
        <v>35</v>
      </c>
      <c r="M36" s="376"/>
      <c r="N36" s="380">
        <v>0</v>
      </c>
      <c r="O36" s="373"/>
      <c r="P36" s="380">
        <v>0</v>
      </c>
      <c r="Q36" s="631"/>
      <c r="R36" s="377" t="str">
        <f t="shared" si="0"/>
        <v>0K</v>
      </c>
      <c r="S36" s="378"/>
      <c r="T36" s="382">
        <f t="shared" si="1"/>
        <v>0</v>
      </c>
      <c r="U36" s="376"/>
      <c r="V36" s="380">
        <v>0</v>
      </c>
      <c r="W36" s="376"/>
      <c r="X36" s="382">
        <f t="shared" si="2"/>
        <v>0</v>
      </c>
      <c r="Y36" s="376"/>
      <c r="Z36" s="383"/>
      <c r="AA36" s="384"/>
      <c r="AB36" s="383"/>
      <c r="AC36" s="86"/>
    </row>
    <row r="37" spans="1:29" s="7" customFormat="1" ht="17.45" customHeight="1" x14ac:dyDescent="0.2">
      <c r="A37" s="49"/>
      <c r="B37" s="830"/>
      <c r="C37" s="64"/>
      <c r="D37" s="140" t="s">
        <v>154</v>
      </c>
      <c r="E37" s="141"/>
      <c r="F37" s="372"/>
      <c r="G37" s="372"/>
      <c r="H37" s="379"/>
      <c r="I37" s="373"/>
      <c r="J37" s="385" t="s">
        <v>35</v>
      </c>
      <c r="K37" s="374"/>
      <c r="L37" s="375" t="s">
        <v>35</v>
      </c>
      <c r="M37" s="376"/>
      <c r="N37" s="380">
        <v>0</v>
      </c>
      <c r="O37" s="373"/>
      <c r="P37" s="380">
        <v>0</v>
      </c>
      <c r="Q37" s="631"/>
      <c r="R37" s="377" t="str">
        <f t="shared" si="0"/>
        <v>0K</v>
      </c>
      <c r="S37" s="378"/>
      <c r="T37" s="382">
        <f t="shared" si="1"/>
        <v>0</v>
      </c>
      <c r="U37" s="376"/>
      <c r="V37" s="380">
        <v>0</v>
      </c>
      <c r="W37" s="376"/>
      <c r="X37" s="382">
        <f t="shared" si="2"/>
        <v>0</v>
      </c>
      <c r="Y37" s="376"/>
      <c r="Z37" s="383"/>
      <c r="AA37" s="384"/>
      <c r="AB37" s="383"/>
      <c r="AC37" s="86"/>
    </row>
    <row r="38" spans="1:29" s="7" customFormat="1" ht="17.45" customHeight="1" x14ac:dyDescent="0.2">
      <c r="A38" s="49"/>
      <c r="B38" s="830"/>
      <c r="C38" s="64"/>
      <c r="D38" s="140" t="s">
        <v>155</v>
      </c>
      <c r="E38" s="141"/>
      <c r="F38" s="372"/>
      <c r="G38" s="372"/>
      <c r="H38" s="379"/>
      <c r="I38" s="373"/>
      <c r="J38" s="385" t="s">
        <v>35</v>
      </c>
      <c r="K38" s="374"/>
      <c r="L38" s="375" t="s">
        <v>35</v>
      </c>
      <c r="M38" s="376"/>
      <c r="N38" s="380">
        <v>0</v>
      </c>
      <c r="O38" s="373"/>
      <c r="P38" s="380">
        <v>0</v>
      </c>
      <c r="Q38" s="631"/>
      <c r="R38" s="377" t="str">
        <f t="shared" si="0"/>
        <v>0K</v>
      </c>
      <c r="S38" s="378"/>
      <c r="T38" s="382">
        <f t="shared" si="1"/>
        <v>0</v>
      </c>
      <c r="U38" s="376"/>
      <c r="V38" s="380">
        <v>0</v>
      </c>
      <c r="W38" s="376"/>
      <c r="X38" s="382">
        <f t="shared" si="2"/>
        <v>0</v>
      </c>
      <c r="Y38" s="376"/>
      <c r="Z38" s="383"/>
      <c r="AA38" s="384"/>
      <c r="AB38" s="383"/>
      <c r="AC38" s="86"/>
    </row>
    <row r="39" spans="1:29" s="7" customFormat="1" ht="17.45" customHeight="1" x14ac:dyDescent="0.2">
      <c r="A39" s="49"/>
      <c r="B39" s="830"/>
      <c r="C39" s="64"/>
      <c r="D39" s="140" t="s">
        <v>156</v>
      </c>
      <c r="E39" s="141"/>
      <c r="F39" s="372"/>
      <c r="G39" s="372"/>
      <c r="H39" s="379"/>
      <c r="I39" s="373"/>
      <c r="J39" s="385" t="s">
        <v>35</v>
      </c>
      <c r="K39" s="374"/>
      <c r="L39" s="375" t="s">
        <v>35</v>
      </c>
      <c r="M39" s="376"/>
      <c r="N39" s="380">
        <v>0</v>
      </c>
      <c r="O39" s="373"/>
      <c r="P39" s="380">
        <v>0</v>
      </c>
      <c r="Q39" s="631"/>
      <c r="R39" s="377" t="str">
        <f t="shared" si="0"/>
        <v>0K</v>
      </c>
      <c r="S39" s="378"/>
      <c r="T39" s="382">
        <f t="shared" si="1"/>
        <v>0</v>
      </c>
      <c r="U39" s="376"/>
      <c r="V39" s="380">
        <v>0</v>
      </c>
      <c r="W39" s="376"/>
      <c r="X39" s="382">
        <f t="shared" si="2"/>
        <v>0</v>
      </c>
      <c r="Y39" s="376"/>
      <c r="Z39" s="383"/>
      <c r="AA39" s="384"/>
      <c r="AB39" s="383"/>
      <c r="AC39" s="86"/>
    </row>
    <row r="40" spans="1:29" s="7" customFormat="1" ht="17.45" customHeight="1" x14ac:dyDescent="0.2">
      <c r="A40" s="49"/>
      <c r="B40" s="830"/>
      <c r="C40" s="64"/>
      <c r="D40" s="140" t="s">
        <v>503</v>
      </c>
      <c r="E40" s="141"/>
      <c r="F40" s="372"/>
      <c r="G40" s="372"/>
      <c r="H40" s="379"/>
      <c r="I40" s="373"/>
      <c r="J40" s="385" t="s">
        <v>35</v>
      </c>
      <c r="K40" s="374"/>
      <c r="L40" s="375" t="s">
        <v>35</v>
      </c>
      <c r="M40" s="376"/>
      <c r="N40" s="380">
        <v>0</v>
      </c>
      <c r="O40" s="373"/>
      <c r="P40" s="380">
        <v>0</v>
      </c>
      <c r="Q40" s="631"/>
      <c r="R40" s="377" t="str">
        <f t="shared" si="0"/>
        <v>0K</v>
      </c>
      <c r="S40" s="378"/>
      <c r="T40" s="382">
        <f t="shared" si="1"/>
        <v>0</v>
      </c>
      <c r="U40" s="376"/>
      <c r="V40" s="380">
        <v>0</v>
      </c>
      <c r="W40" s="376"/>
      <c r="X40" s="382">
        <f t="shared" si="2"/>
        <v>0</v>
      </c>
      <c r="Y40" s="376"/>
      <c r="Z40" s="383"/>
      <c r="AA40" s="384"/>
      <c r="AB40" s="383"/>
      <c r="AC40" s="86"/>
    </row>
    <row r="41" spans="1:29" s="7" customFormat="1" ht="17.45" customHeight="1" x14ac:dyDescent="0.2">
      <c r="A41" s="49"/>
      <c r="B41" s="830"/>
      <c r="C41" s="64"/>
      <c r="D41" s="140" t="s">
        <v>504</v>
      </c>
      <c r="E41" s="141"/>
      <c r="F41" s="372"/>
      <c r="G41" s="372"/>
      <c r="H41" s="379"/>
      <c r="I41" s="373"/>
      <c r="J41" s="385" t="s">
        <v>35</v>
      </c>
      <c r="K41" s="374"/>
      <c r="L41" s="375" t="s">
        <v>35</v>
      </c>
      <c r="M41" s="376"/>
      <c r="N41" s="380">
        <v>0</v>
      </c>
      <c r="O41" s="373"/>
      <c r="P41" s="380">
        <v>0</v>
      </c>
      <c r="Q41" s="631"/>
      <c r="R41" s="377" t="str">
        <f t="shared" ref="R41:R49" si="3">IF(P41&lt;=0.05*N41,"0K","NON AMMISSIBILE")</f>
        <v>0K</v>
      </c>
      <c r="S41" s="378"/>
      <c r="T41" s="382">
        <f t="shared" ref="T41:T49" si="4">P41+N41</f>
        <v>0</v>
      </c>
      <c r="U41" s="376"/>
      <c r="V41" s="380">
        <v>0</v>
      </c>
      <c r="W41" s="376"/>
      <c r="X41" s="382">
        <f t="shared" ref="X41:X50" si="5">T41+V41</f>
        <v>0</v>
      </c>
      <c r="Y41" s="376"/>
      <c r="Z41" s="383"/>
      <c r="AA41" s="384"/>
      <c r="AB41" s="383"/>
      <c r="AC41" s="86"/>
    </row>
    <row r="42" spans="1:29" s="7" customFormat="1" ht="17.45" customHeight="1" x14ac:dyDescent="0.2">
      <c r="A42" s="49"/>
      <c r="B42" s="830"/>
      <c r="C42" s="64"/>
      <c r="D42" s="140" t="s">
        <v>505</v>
      </c>
      <c r="E42" s="141"/>
      <c r="F42" s="372"/>
      <c r="G42" s="372"/>
      <c r="H42" s="379"/>
      <c r="I42" s="373"/>
      <c r="J42" s="385" t="s">
        <v>35</v>
      </c>
      <c r="K42" s="374"/>
      <c r="L42" s="375" t="s">
        <v>35</v>
      </c>
      <c r="M42" s="376"/>
      <c r="N42" s="380">
        <v>0</v>
      </c>
      <c r="O42" s="373"/>
      <c r="P42" s="380">
        <v>0</v>
      </c>
      <c r="Q42" s="631"/>
      <c r="R42" s="377" t="str">
        <f t="shared" si="3"/>
        <v>0K</v>
      </c>
      <c r="S42" s="378"/>
      <c r="T42" s="382">
        <f t="shared" si="4"/>
        <v>0</v>
      </c>
      <c r="U42" s="376"/>
      <c r="V42" s="380">
        <v>0</v>
      </c>
      <c r="W42" s="376"/>
      <c r="X42" s="382">
        <f t="shared" si="5"/>
        <v>0</v>
      </c>
      <c r="Y42" s="376"/>
      <c r="Z42" s="383"/>
      <c r="AA42" s="384"/>
      <c r="AB42" s="383"/>
      <c r="AC42" s="86"/>
    </row>
    <row r="43" spans="1:29" s="7" customFormat="1" ht="17.45" customHeight="1" x14ac:dyDescent="0.2">
      <c r="A43" s="49"/>
      <c r="B43" s="830"/>
      <c r="C43" s="64"/>
      <c r="D43" s="140" t="s">
        <v>506</v>
      </c>
      <c r="E43" s="141"/>
      <c r="F43" s="372"/>
      <c r="G43" s="372"/>
      <c r="H43" s="379"/>
      <c r="I43" s="373"/>
      <c r="J43" s="385" t="s">
        <v>35</v>
      </c>
      <c r="K43" s="374"/>
      <c r="L43" s="375" t="s">
        <v>35</v>
      </c>
      <c r="M43" s="376"/>
      <c r="N43" s="380">
        <v>0</v>
      </c>
      <c r="O43" s="373"/>
      <c r="P43" s="380">
        <v>0</v>
      </c>
      <c r="Q43" s="631"/>
      <c r="R43" s="377" t="str">
        <f t="shared" si="3"/>
        <v>0K</v>
      </c>
      <c r="S43" s="378"/>
      <c r="T43" s="382">
        <f t="shared" si="4"/>
        <v>0</v>
      </c>
      <c r="U43" s="376"/>
      <c r="V43" s="380">
        <v>0</v>
      </c>
      <c r="W43" s="376"/>
      <c r="X43" s="382">
        <f t="shared" si="5"/>
        <v>0</v>
      </c>
      <c r="Y43" s="376"/>
      <c r="Z43" s="383"/>
      <c r="AA43" s="384"/>
      <c r="AB43" s="383"/>
      <c r="AC43" s="86"/>
    </row>
    <row r="44" spans="1:29" s="7" customFormat="1" ht="17.45" customHeight="1" x14ac:dyDescent="0.2">
      <c r="A44" s="49"/>
      <c r="B44" s="830"/>
      <c r="C44" s="64"/>
      <c r="D44" s="140" t="s">
        <v>507</v>
      </c>
      <c r="E44" s="141"/>
      <c r="F44" s="372"/>
      <c r="G44" s="372"/>
      <c r="H44" s="379"/>
      <c r="I44" s="373"/>
      <c r="J44" s="385" t="s">
        <v>35</v>
      </c>
      <c r="K44" s="374"/>
      <c r="L44" s="375" t="s">
        <v>35</v>
      </c>
      <c r="M44" s="376"/>
      <c r="N44" s="380">
        <v>0</v>
      </c>
      <c r="O44" s="373"/>
      <c r="P44" s="380">
        <v>0</v>
      </c>
      <c r="Q44" s="631"/>
      <c r="R44" s="377" t="str">
        <f t="shared" si="3"/>
        <v>0K</v>
      </c>
      <c r="S44" s="378"/>
      <c r="T44" s="382">
        <f t="shared" si="4"/>
        <v>0</v>
      </c>
      <c r="U44" s="376"/>
      <c r="V44" s="380">
        <v>0</v>
      </c>
      <c r="W44" s="376"/>
      <c r="X44" s="382">
        <f t="shared" si="5"/>
        <v>0</v>
      </c>
      <c r="Y44" s="376"/>
      <c r="Z44" s="383"/>
      <c r="AA44" s="384"/>
      <c r="AB44" s="383"/>
      <c r="AC44" s="86"/>
    </row>
    <row r="45" spans="1:29" s="7" customFormat="1" ht="17.45" customHeight="1" x14ac:dyDescent="0.2">
      <c r="A45" s="49"/>
      <c r="B45" s="830"/>
      <c r="C45" s="64"/>
      <c r="D45" s="140" t="s">
        <v>508</v>
      </c>
      <c r="E45" s="141"/>
      <c r="F45" s="372"/>
      <c r="G45" s="372"/>
      <c r="H45" s="379"/>
      <c r="I45" s="373"/>
      <c r="J45" s="385" t="s">
        <v>35</v>
      </c>
      <c r="K45" s="374"/>
      <c r="L45" s="375" t="s">
        <v>35</v>
      </c>
      <c r="M45" s="376"/>
      <c r="N45" s="380">
        <v>0</v>
      </c>
      <c r="O45" s="373"/>
      <c r="P45" s="380">
        <v>0</v>
      </c>
      <c r="Q45" s="631"/>
      <c r="R45" s="377" t="str">
        <f t="shared" si="3"/>
        <v>0K</v>
      </c>
      <c r="S45" s="378"/>
      <c r="T45" s="382">
        <f t="shared" si="4"/>
        <v>0</v>
      </c>
      <c r="U45" s="376"/>
      <c r="V45" s="380">
        <v>0</v>
      </c>
      <c r="W45" s="376"/>
      <c r="X45" s="382">
        <f t="shared" si="5"/>
        <v>0</v>
      </c>
      <c r="Y45" s="376"/>
      <c r="Z45" s="383"/>
      <c r="AA45" s="384"/>
      <c r="AB45" s="383"/>
      <c r="AC45" s="86"/>
    </row>
    <row r="46" spans="1:29" s="7" customFormat="1" ht="17.45" customHeight="1" x14ac:dyDescent="0.2">
      <c r="A46" s="49"/>
      <c r="B46" s="830"/>
      <c r="C46" s="64"/>
      <c r="D46" s="140" t="s">
        <v>509</v>
      </c>
      <c r="E46" s="141"/>
      <c r="F46" s="372"/>
      <c r="G46" s="372"/>
      <c r="H46" s="379"/>
      <c r="I46" s="373"/>
      <c r="J46" s="385" t="s">
        <v>35</v>
      </c>
      <c r="K46" s="374"/>
      <c r="L46" s="375" t="s">
        <v>35</v>
      </c>
      <c r="M46" s="376"/>
      <c r="N46" s="380">
        <v>0</v>
      </c>
      <c r="O46" s="373"/>
      <c r="P46" s="380">
        <v>0</v>
      </c>
      <c r="Q46" s="631"/>
      <c r="R46" s="377" t="str">
        <f t="shared" si="3"/>
        <v>0K</v>
      </c>
      <c r="S46" s="378"/>
      <c r="T46" s="382">
        <f t="shared" si="4"/>
        <v>0</v>
      </c>
      <c r="U46" s="376"/>
      <c r="V46" s="380">
        <v>0</v>
      </c>
      <c r="W46" s="376"/>
      <c r="X46" s="382">
        <f t="shared" si="5"/>
        <v>0</v>
      </c>
      <c r="Y46" s="376"/>
      <c r="Z46" s="383"/>
      <c r="AA46" s="384"/>
      <c r="AB46" s="383"/>
      <c r="AC46" s="86"/>
    </row>
    <row r="47" spans="1:29" s="7" customFormat="1" ht="17.45" customHeight="1" x14ac:dyDescent="0.2">
      <c r="A47" s="49"/>
      <c r="B47" s="830"/>
      <c r="C47" s="64"/>
      <c r="D47" s="140" t="s">
        <v>510</v>
      </c>
      <c r="E47" s="141"/>
      <c r="F47" s="372"/>
      <c r="G47" s="372"/>
      <c r="H47" s="379"/>
      <c r="I47" s="373"/>
      <c r="J47" s="385" t="s">
        <v>35</v>
      </c>
      <c r="K47" s="374"/>
      <c r="L47" s="375" t="s">
        <v>35</v>
      </c>
      <c r="M47" s="376"/>
      <c r="N47" s="380">
        <v>0</v>
      </c>
      <c r="O47" s="373"/>
      <c r="P47" s="380">
        <v>0</v>
      </c>
      <c r="Q47" s="631"/>
      <c r="R47" s="377" t="str">
        <f t="shared" si="3"/>
        <v>0K</v>
      </c>
      <c r="S47" s="378"/>
      <c r="T47" s="382">
        <f t="shared" si="4"/>
        <v>0</v>
      </c>
      <c r="U47" s="376"/>
      <c r="V47" s="380">
        <v>0</v>
      </c>
      <c r="W47" s="376"/>
      <c r="X47" s="382">
        <f t="shared" si="5"/>
        <v>0</v>
      </c>
      <c r="Y47" s="376"/>
      <c r="Z47" s="383"/>
      <c r="AA47" s="384"/>
      <c r="AB47" s="383"/>
      <c r="AC47" s="86"/>
    </row>
    <row r="48" spans="1:29" s="7" customFormat="1" ht="17.100000000000001" customHeight="1" x14ac:dyDescent="0.2">
      <c r="A48" s="49"/>
      <c r="B48" s="830"/>
      <c r="C48" s="64"/>
      <c r="D48" s="140" t="s">
        <v>511</v>
      </c>
      <c r="E48" s="141"/>
      <c r="F48" s="372"/>
      <c r="G48" s="372"/>
      <c r="H48" s="379"/>
      <c r="I48" s="373"/>
      <c r="J48" s="385" t="s">
        <v>35</v>
      </c>
      <c r="K48" s="374"/>
      <c r="L48" s="375" t="s">
        <v>35</v>
      </c>
      <c r="M48" s="376"/>
      <c r="N48" s="380">
        <v>0</v>
      </c>
      <c r="O48" s="373"/>
      <c r="P48" s="380">
        <v>0</v>
      </c>
      <c r="Q48" s="631"/>
      <c r="R48" s="377" t="str">
        <f t="shared" si="3"/>
        <v>0K</v>
      </c>
      <c r="S48" s="378"/>
      <c r="T48" s="382">
        <f t="shared" si="4"/>
        <v>0</v>
      </c>
      <c r="U48" s="376"/>
      <c r="V48" s="380">
        <v>0</v>
      </c>
      <c r="W48" s="376"/>
      <c r="X48" s="382">
        <f t="shared" si="5"/>
        <v>0</v>
      </c>
      <c r="Y48" s="376"/>
      <c r="Z48" s="383"/>
      <c r="AA48" s="384"/>
      <c r="AB48" s="383"/>
      <c r="AC48" s="86"/>
    </row>
    <row r="49" spans="1:29" s="7" customFormat="1" ht="17.100000000000001" customHeight="1" x14ac:dyDescent="0.2">
      <c r="A49" s="49"/>
      <c r="B49" s="830"/>
      <c r="C49" s="64"/>
      <c r="D49" s="140" t="s">
        <v>512</v>
      </c>
      <c r="E49" s="141"/>
      <c r="F49" s="372"/>
      <c r="G49" s="372"/>
      <c r="H49" s="379"/>
      <c r="I49" s="373"/>
      <c r="J49" s="385" t="s">
        <v>35</v>
      </c>
      <c r="K49" s="374"/>
      <c r="L49" s="375" t="s">
        <v>35</v>
      </c>
      <c r="M49" s="376"/>
      <c r="N49" s="380">
        <v>0</v>
      </c>
      <c r="O49" s="373"/>
      <c r="P49" s="380">
        <v>0</v>
      </c>
      <c r="Q49" s="631"/>
      <c r="R49" s="377" t="str">
        <f t="shared" si="3"/>
        <v>0K</v>
      </c>
      <c r="S49" s="378"/>
      <c r="T49" s="382">
        <f t="shared" si="4"/>
        <v>0</v>
      </c>
      <c r="U49" s="376"/>
      <c r="V49" s="380">
        <v>0</v>
      </c>
      <c r="W49" s="376"/>
      <c r="X49" s="382">
        <f t="shared" si="5"/>
        <v>0</v>
      </c>
      <c r="Y49" s="376"/>
      <c r="Z49" s="383"/>
      <c r="AA49" s="384"/>
      <c r="AB49" s="383"/>
      <c r="AC49" s="86"/>
    </row>
    <row r="50" spans="1:29" s="7" customFormat="1" ht="17.45" customHeight="1" x14ac:dyDescent="0.2">
      <c r="A50" s="49"/>
      <c r="B50" s="830"/>
      <c r="C50" s="64"/>
      <c r="D50" s="140" t="s">
        <v>568</v>
      </c>
      <c r="E50" s="141"/>
      <c r="F50" s="372"/>
      <c r="G50" s="372"/>
      <c r="H50" s="379"/>
      <c r="I50" s="373"/>
      <c r="J50" s="385" t="s">
        <v>35</v>
      </c>
      <c r="K50" s="374"/>
      <c r="L50" s="375" t="s">
        <v>35</v>
      </c>
      <c r="M50" s="376"/>
      <c r="N50" s="380">
        <v>0</v>
      </c>
      <c r="O50" s="373"/>
      <c r="P50" s="380">
        <v>0</v>
      </c>
      <c r="Q50" s="631"/>
      <c r="R50" s="377" t="str">
        <f t="shared" ref="R50:R55" si="6">IF(P50&lt;=0.05*N50,"0K","NON AMMISSIBILE")</f>
        <v>0K</v>
      </c>
      <c r="S50" s="378"/>
      <c r="T50" s="382">
        <f t="shared" ref="T50:T55" si="7">P50+N50</f>
        <v>0</v>
      </c>
      <c r="U50" s="376"/>
      <c r="V50" s="380">
        <v>0</v>
      </c>
      <c r="W50" s="376"/>
      <c r="X50" s="382">
        <f t="shared" si="5"/>
        <v>0</v>
      </c>
      <c r="Y50" s="376"/>
      <c r="Z50" s="383"/>
      <c r="AA50" s="384"/>
      <c r="AB50" s="383"/>
      <c r="AC50" s="86"/>
    </row>
    <row r="51" spans="1:29" s="7" customFormat="1" ht="17.45" customHeight="1" x14ac:dyDescent="0.2">
      <c r="A51" s="49"/>
      <c r="B51" s="830"/>
      <c r="C51" s="64"/>
      <c r="D51" s="140" t="s">
        <v>569</v>
      </c>
      <c r="E51" s="141"/>
      <c r="F51" s="372"/>
      <c r="G51" s="372"/>
      <c r="H51" s="379"/>
      <c r="I51" s="373"/>
      <c r="J51" s="385" t="s">
        <v>35</v>
      </c>
      <c r="K51" s="374"/>
      <c r="L51" s="375" t="s">
        <v>35</v>
      </c>
      <c r="M51" s="376"/>
      <c r="N51" s="380">
        <v>0</v>
      </c>
      <c r="O51" s="373"/>
      <c r="P51" s="380">
        <v>0</v>
      </c>
      <c r="Q51" s="631"/>
      <c r="R51" s="377" t="str">
        <f t="shared" si="6"/>
        <v>0K</v>
      </c>
      <c r="S51" s="378"/>
      <c r="T51" s="382">
        <f t="shared" si="7"/>
        <v>0</v>
      </c>
      <c r="U51" s="376"/>
      <c r="V51" s="380">
        <v>0</v>
      </c>
      <c r="W51" s="376"/>
      <c r="X51" s="382">
        <f t="shared" ref="X51:X55" si="8">T51+V51</f>
        <v>0</v>
      </c>
      <c r="Y51" s="376"/>
      <c r="Z51" s="383"/>
      <c r="AA51" s="384"/>
      <c r="AB51" s="383"/>
      <c r="AC51" s="86"/>
    </row>
    <row r="52" spans="1:29" s="7" customFormat="1" ht="17.45" customHeight="1" x14ac:dyDescent="0.2">
      <c r="A52" s="49"/>
      <c r="B52" s="830"/>
      <c r="C52" s="64"/>
      <c r="D52" s="140" t="s">
        <v>570</v>
      </c>
      <c r="E52" s="141"/>
      <c r="F52" s="372"/>
      <c r="G52" s="372"/>
      <c r="H52" s="379"/>
      <c r="I52" s="373"/>
      <c r="J52" s="385" t="s">
        <v>35</v>
      </c>
      <c r="K52" s="374"/>
      <c r="L52" s="375" t="s">
        <v>35</v>
      </c>
      <c r="M52" s="376"/>
      <c r="N52" s="380">
        <v>0</v>
      </c>
      <c r="O52" s="373"/>
      <c r="P52" s="380">
        <v>0</v>
      </c>
      <c r="Q52" s="631"/>
      <c r="R52" s="377" t="str">
        <f t="shared" si="6"/>
        <v>0K</v>
      </c>
      <c r="S52" s="378"/>
      <c r="T52" s="382">
        <f t="shared" si="7"/>
        <v>0</v>
      </c>
      <c r="U52" s="376"/>
      <c r="V52" s="380">
        <v>0</v>
      </c>
      <c r="W52" s="376"/>
      <c r="X52" s="382">
        <f t="shared" si="8"/>
        <v>0</v>
      </c>
      <c r="Y52" s="376"/>
      <c r="Z52" s="383"/>
      <c r="AA52" s="384"/>
      <c r="AB52" s="383"/>
      <c r="AC52" s="86"/>
    </row>
    <row r="53" spans="1:29" s="7" customFormat="1" ht="17.45" customHeight="1" x14ac:dyDescent="0.2">
      <c r="A53" s="49"/>
      <c r="B53" s="830"/>
      <c r="C53" s="64"/>
      <c r="D53" s="140" t="s">
        <v>571</v>
      </c>
      <c r="E53" s="141"/>
      <c r="F53" s="372"/>
      <c r="G53" s="372"/>
      <c r="H53" s="379"/>
      <c r="I53" s="373"/>
      <c r="J53" s="385" t="s">
        <v>35</v>
      </c>
      <c r="K53" s="374"/>
      <c r="L53" s="375" t="s">
        <v>35</v>
      </c>
      <c r="M53" s="376"/>
      <c r="N53" s="380">
        <v>0</v>
      </c>
      <c r="O53" s="373"/>
      <c r="P53" s="380">
        <v>0</v>
      </c>
      <c r="Q53" s="631"/>
      <c r="R53" s="377" t="str">
        <f t="shared" si="6"/>
        <v>0K</v>
      </c>
      <c r="S53" s="378"/>
      <c r="T53" s="382">
        <f t="shared" si="7"/>
        <v>0</v>
      </c>
      <c r="U53" s="376"/>
      <c r="V53" s="380">
        <v>0</v>
      </c>
      <c r="W53" s="376"/>
      <c r="X53" s="382">
        <f t="shared" si="8"/>
        <v>0</v>
      </c>
      <c r="Y53" s="376"/>
      <c r="Z53" s="383"/>
      <c r="AA53" s="384"/>
      <c r="AB53" s="383"/>
      <c r="AC53" s="86"/>
    </row>
    <row r="54" spans="1:29" s="7" customFormat="1" ht="17.45" customHeight="1" x14ac:dyDescent="0.2">
      <c r="A54" s="49"/>
      <c r="B54" s="830"/>
      <c r="C54" s="64"/>
      <c r="D54" s="140" t="s">
        <v>572</v>
      </c>
      <c r="E54" s="141"/>
      <c r="F54" s="372"/>
      <c r="G54" s="372"/>
      <c r="H54" s="379"/>
      <c r="I54" s="373"/>
      <c r="J54" s="385" t="s">
        <v>35</v>
      </c>
      <c r="K54" s="374"/>
      <c r="L54" s="375" t="s">
        <v>35</v>
      </c>
      <c r="M54" s="376"/>
      <c r="N54" s="380">
        <v>0</v>
      </c>
      <c r="O54" s="373"/>
      <c r="P54" s="380">
        <v>0</v>
      </c>
      <c r="Q54" s="631"/>
      <c r="R54" s="377" t="str">
        <f t="shared" si="6"/>
        <v>0K</v>
      </c>
      <c r="S54" s="378"/>
      <c r="T54" s="382">
        <f t="shared" si="7"/>
        <v>0</v>
      </c>
      <c r="U54" s="376"/>
      <c r="V54" s="380">
        <v>0</v>
      </c>
      <c r="W54" s="376"/>
      <c r="X54" s="382">
        <f t="shared" si="8"/>
        <v>0</v>
      </c>
      <c r="Y54" s="376"/>
      <c r="Z54" s="383"/>
      <c r="AA54" s="384"/>
      <c r="AB54" s="383"/>
      <c r="AC54" s="86"/>
    </row>
    <row r="55" spans="1:29" s="7" customFormat="1" ht="18" customHeight="1" x14ac:dyDescent="0.2">
      <c r="A55" s="49"/>
      <c r="B55" s="830"/>
      <c r="C55" s="64"/>
      <c r="D55" s="140" t="s">
        <v>573</v>
      </c>
      <c r="E55" s="141"/>
      <c r="F55" s="372"/>
      <c r="G55" s="372"/>
      <c r="H55" s="379"/>
      <c r="I55" s="373"/>
      <c r="J55" s="385" t="s">
        <v>35</v>
      </c>
      <c r="K55" s="374"/>
      <c r="L55" s="375" t="s">
        <v>35</v>
      </c>
      <c r="M55" s="376"/>
      <c r="N55" s="380">
        <v>0</v>
      </c>
      <c r="O55" s="373"/>
      <c r="P55" s="380">
        <v>0</v>
      </c>
      <c r="Q55" s="631"/>
      <c r="R55" s="377" t="str">
        <f t="shared" si="6"/>
        <v>0K</v>
      </c>
      <c r="S55" s="378"/>
      <c r="T55" s="382">
        <f t="shared" si="7"/>
        <v>0</v>
      </c>
      <c r="U55" s="376"/>
      <c r="V55" s="380">
        <v>0</v>
      </c>
      <c r="W55" s="376"/>
      <c r="X55" s="382">
        <f t="shared" si="8"/>
        <v>0</v>
      </c>
      <c r="Y55" s="376"/>
      <c r="Z55" s="383"/>
      <c r="AA55" s="384"/>
      <c r="AB55" s="383"/>
      <c r="AC55" s="86"/>
    </row>
    <row r="56" spans="1:29" s="7" customFormat="1" ht="17.45" customHeight="1" thickBot="1" x14ac:dyDescent="0.3">
      <c r="A56" s="49"/>
      <c r="B56" s="830"/>
      <c r="C56" s="64"/>
      <c r="D56" s="141"/>
      <c r="E56" s="141"/>
      <c r="F56" s="317"/>
      <c r="G56" s="318"/>
      <c r="H56" s="319"/>
      <c r="I56" s="312"/>
      <c r="J56" s="320"/>
      <c r="K56" s="320"/>
      <c r="L56" s="320"/>
      <c r="M56" s="313"/>
      <c r="N56" s="321"/>
      <c r="O56" s="312"/>
      <c r="P56" s="321"/>
      <c r="Q56" s="632"/>
      <c r="R56" s="313"/>
      <c r="S56" s="314"/>
      <c r="T56" s="322"/>
      <c r="U56" s="313"/>
      <c r="V56" s="322"/>
      <c r="W56" s="313"/>
      <c r="X56" s="323"/>
      <c r="Y56" s="313"/>
      <c r="Z56" s="316"/>
      <c r="AA56" s="316"/>
      <c r="AB56" s="316"/>
      <c r="AC56" s="86"/>
    </row>
    <row r="57" spans="1:29" s="7" customFormat="1" ht="24.95" customHeight="1" thickBot="1" x14ac:dyDescent="0.25">
      <c r="A57" s="49"/>
      <c r="B57" s="830"/>
      <c r="C57" s="64"/>
      <c r="D57" s="141"/>
      <c r="E57" s="141"/>
      <c r="F57" s="866" t="s">
        <v>56</v>
      </c>
      <c r="G57" s="867"/>
      <c r="H57" s="867"/>
      <c r="I57" s="867"/>
      <c r="J57" s="867"/>
      <c r="K57" s="868"/>
      <c r="L57" s="324">
        <f>SUM(L20:L55)</f>
        <v>0</v>
      </c>
      <c r="M57" s="313"/>
      <c r="N57" s="315">
        <f>SUM(N20:N55)</f>
        <v>0</v>
      </c>
      <c r="O57" s="312"/>
      <c r="P57" s="315">
        <f>SUM(P20:P55)</f>
        <v>0</v>
      </c>
      <c r="Q57" s="633">
        <f>SUM(Q20:Q55)</f>
        <v>0</v>
      </c>
      <c r="R57" s="313"/>
      <c r="S57" s="314"/>
      <c r="T57" s="315">
        <f>SUM(T20:T55)</f>
        <v>0</v>
      </c>
      <c r="U57" s="313"/>
      <c r="V57" s="315">
        <f>SUM(V20:V55)</f>
        <v>0</v>
      </c>
      <c r="W57" s="313"/>
      <c r="X57" s="315">
        <f>SUM(X20:X55)</f>
        <v>0</v>
      </c>
      <c r="Y57" s="313"/>
      <c r="Z57" s="316"/>
      <c r="AA57" s="316"/>
      <c r="AB57" s="316"/>
      <c r="AC57" s="86"/>
    </row>
    <row r="58" spans="1:29" s="8" customFormat="1" ht="21.95" customHeight="1" thickBot="1" x14ac:dyDescent="0.3">
      <c r="A58" s="50"/>
      <c r="B58" s="830"/>
      <c r="C58" s="65"/>
      <c r="D58" s="143"/>
      <c r="E58" s="143"/>
      <c r="F58" s="325"/>
      <c r="G58" s="98"/>
      <c r="H58" s="98" t="s">
        <v>35</v>
      </c>
      <c r="I58" s="98"/>
      <c r="J58" s="98"/>
      <c r="K58" s="98"/>
      <c r="L58" s="98"/>
      <c r="M58" s="97"/>
      <c r="N58" s="98" t="s">
        <v>35</v>
      </c>
      <c r="O58" s="98"/>
      <c r="P58" s="873" t="s">
        <v>35</v>
      </c>
      <c r="Q58" s="873"/>
      <c r="R58" s="97"/>
      <c r="S58" s="326"/>
      <c r="T58" s="97"/>
      <c r="U58" s="97"/>
      <c r="V58" s="97"/>
      <c r="W58" s="97"/>
      <c r="X58" s="326"/>
      <c r="Y58" s="97"/>
      <c r="Z58" s="326"/>
      <c r="AA58" s="326"/>
      <c r="AB58" s="326"/>
      <c r="AC58" s="87"/>
    </row>
    <row r="59" spans="1:29" ht="14.45" customHeight="1" x14ac:dyDescent="0.25">
      <c r="A59" s="88"/>
      <c r="B59" s="830"/>
      <c r="D59" s="145"/>
      <c r="E59" s="145"/>
      <c r="F59" s="848" t="s">
        <v>6</v>
      </c>
      <c r="G59" s="849"/>
      <c r="H59" s="849"/>
      <c r="I59" s="849"/>
      <c r="J59" s="849"/>
      <c r="K59" s="849"/>
      <c r="L59" s="849"/>
      <c r="M59" s="849"/>
      <c r="N59" s="849"/>
      <c r="O59" s="849"/>
      <c r="P59" s="849"/>
      <c r="Q59" s="849"/>
      <c r="R59" s="849"/>
      <c r="S59" s="849"/>
      <c r="T59" s="849"/>
      <c r="U59" s="849"/>
      <c r="V59" s="849"/>
      <c r="W59" s="849"/>
      <c r="X59" s="850"/>
      <c r="Y59" s="354"/>
      <c r="Z59" s="354"/>
      <c r="AA59" s="354"/>
      <c r="AB59" s="333"/>
      <c r="AC59" s="89"/>
    </row>
    <row r="60" spans="1:29" ht="15" customHeight="1" x14ac:dyDescent="0.25">
      <c r="A60" s="88"/>
      <c r="B60" s="830"/>
      <c r="D60" s="145"/>
      <c r="E60" s="145"/>
      <c r="F60" s="851"/>
      <c r="G60" s="852"/>
      <c r="H60" s="852"/>
      <c r="I60" s="852"/>
      <c r="J60" s="852"/>
      <c r="K60" s="852"/>
      <c r="L60" s="852"/>
      <c r="M60" s="852"/>
      <c r="N60" s="852"/>
      <c r="O60" s="852"/>
      <c r="P60" s="852"/>
      <c r="Q60" s="852"/>
      <c r="R60" s="852"/>
      <c r="S60" s="852"/>
      <c r="T60" s="852"/>
      <c r="U60" s="852"/>
      <c r="V60" s="852"/>
      <c r="W60" s="852"/>
      <c r="X60" s="853"/>
      <c r="Y60" s="100"/>
      <c r="Z60" s="333"/>
      <c r="AA60" s="333"/>
      <c r="AB60" s="333"/>
      <c r="AC60" s="89"/>
    </row>
    <row r="61" spans="1:29" ht="15.75" thickBot="1" x14ac:dyDescent="0.3">
      <c r="A61" s="88"/>
      <c r="B61" s="831"/>
      <c r="F61" s="854"/>
      <c r="G61" s="855"/>
      <c r="H61" s="855"/>
      <c r="I61" s="855"/>
      <c r="J61" s="855"/>
      <c r="K61" s="855"/>
      <c r="L61" s="855"/>
      <c r="M61" s="855"/>
      <c r="N61" s="855"/>
      <c r="O61" s="855"/>
      <c r="P61" s="855"/>
      <c r="Q61" s="855"/>
      <c r="R61" s="855"/>
      <c r="S61" s="855"/>
      <c r="T61" s="855"/>
      <c r="U61" s="855"/>
      <c r="V61" s="855"/>
      <c r="W61" s="855"/>
      <c r="X61" s="856"/>
      <c r="Y61" s="100"/>
      <c r="Z61" s="333"/>
      <c r="AA61" s="333"/>
      <c r="AB61" s="333"/>
      <c r="AC61" s="89"/>
    </row>
    <row r="62" spans="1:29" ht="15.75" thickBot="1" x14ac:dyDescent="0.3">
      <c r="A62" s="90"/>
      <c r="B62" s="72"/>
      <c r="C62" s="91"/>
      <c r="D62" s="92"/>
      <c r="E62" s="92"/>
      <c r="F62" s="341"/>
      <c r="G62" s="342"/>
      <c r="H62" s="336"/>
      <c r="I62" s="336"/>
      <c r="J62" s="343"/>
      <c r="K62" s="343"/>
      <c r="L62" s="343"/>
      <c r="M62" s="337"/>
      <c r="N62" s="336"/>
      <c r="O62" s="342"/>
      <c r="P62" s="336"/>
      <c r="Q62" s="634"/>
      <c r="R62" s="337"/>
      <c r="S62" s="336"/>
      <c r="T62" s="337"/>
      <c r="U62" s="337"/>
      <c r="V62" s="337"/>
      <c r="W62" s="337"/>
      <c r="X62" s="336"/>
      <c r="Y62" s="337"/>
      <c r="Z62" s="336"/>
      <c r="AA62" s="336"/>
      <c r="AB62" s="336"/>
      <c r="AC62" s="93"/>
    </row>
    <row r="63" spans="1:29" x14ac:dyDescent="0.25">
      <c r="F63" s="338"/>
      <c r="G63" s="339"/>
      <c r="H63" s="333"/>
      <c r="I63" s="333"/>
      <c r="J63" s="340"/>
      <c r="K63" s="340"/>
      <c r="L63" s="340"/>
      <c r="M63" s="100"/>
      <c r="N63" s="333"/>
      <c r="O63" s="339"/>
      <c r="P63" s="333"/>
      <c r="Q63" s="635"/>
      <c r="R63" s="100"/>
      <c r="S63" s="333"/>
      <c r="T63" s="100"/>
      <c r="U63" s="100"/>
      <c r="V63" s="100"/>
      <c r="W63" s="100"/>
      <c r="X63" s="333"/>
      <c r="Y63" s="100"/>
      <c r="Z63" s="333"/>
      <c r="AA63" s="333"/>
      <c r="AB63" s="333"/>
    </row>
    <row r="64" spans="1:29" ht="15.75" thickBot="1" x14ac:dyDescent="0.3">
      <c r="F64" s="338"/>
      <c r="G64" s="339"/>
      <c r="H64" s="333"/>
      <c r="I64" s="333"/>
      <c r="J64" s="340"/>
      <c r="K64" s="340"/>
      <c r="L64" s="340"/>
      <c r="M64" s="100"/>
      <c r="N64" s="333"/>
      <c r="O64" s="339"/>
      <c r="P64" s="333"/>
      <c r="Q64" s="635"/>
      <c r="R64" s="100"/>
      <c r="S64" s="333"/>
      <c r="T64" s="100"/>
      <c r="U64" s="100"/>
      <c r="V64" s="100"/>
      <c r="W64" s="100"/>
      <c r="X64" s="333"/>
      <c r="Y64" s="100"/>
      <c r="Z64" s="333"/>
      <c r="AA64" s="333"/>
      <c r="AB64" s="333"/>
    </row>
    <row r="65" spans="1:29" ht="16.5" customHeight="1" thickBot="1" x14ac:dyDescent="0.3">
      <c r="A65" s="73"/>
      <c r="B65" s="75"/>
      <c r="C65" s="74"/>
      <c r="D65" s="76"/>
      <c r="E65" s="76"/>
      <c r="F65" s="344"/>
      <c r="G65" s="345"/>
      <c r="H65" s="346"/>
      <c r="I65" s="346"/>
      <c r="J65" s="346"/>
      <c r="K65" s="346"/>
      <c r="L65" s="346"/>
      <c r="M65" s="347"/>
      <c r="N65" s="346"/>
      <c r="O65" s="345"/>
      <c r="P65" s="346"/>
      <c r="Q65" s="636"/>
      <c r="R65" s="348"/>
      <c r="S65" s="346"/>
      <c r="T65" s="348"/>
      <c r="U65" s="348"/>
      <c r="V65" s="348"/>
      <c r="W65" s="348"/>
      <c r="X65" s="349"/>
      <c r="Y65" s="348"/>
      <c r="Z65" s="346"/>
      <c r="AA65" s="346"/>
      <c r="AB65" s="346"/>
      <c r="AC65" s="80"/>
    </row>
    <row r="66" spans="1:29" ht="30" customHeight="1" thickBot="1" x14ac:dyDescent="0.3">
      <c r="A66" s="46"/>
      <c r="B66" s="892" t="s">
        <v>86</v>
      </c>
      <c r="C66" s="59"/>
      <c r="D66" s="895" t="s">
        <v>9</v>
      </c>
      <c r="E66" s="141"/>
      <c r="F66" s="877" t="s">
        <v>10</v>
      </c>
      <c r="G66" s="878"/>
      <c r="H66" s="879"/>
      <c r="I66" s="5"/>
      <c r="J66" s="805" t="s">
        <v>11</v>
      </c>
      <c r="K66" s="806"/>
      <c r="L66" s="807"/>
      <c r="M66" s="297"/>
      <c r="N66" s="819" t="s">
        <v>134</v>
      </c>
      <c r="O66" s="298"/>
      <c r="P66" s="821" t="s">
        <v>13</v>
      </c>
      <c r="Q66" s="822"/>
      <c r="R66" s="823"/>
      <c r="S66" s="5"/>
      <c r="T66" s="795" t="s">
        <v>14</v>
      </c>
      <c r="U66" s="60"/>
      <c r="V66" s="795" t="s">
        <v>15</v>
      </c>
      <c r="W66" s="297"/>
      <c r="X66" s="795" t="s">
        <v>16</v>
      </c>
      <c r="Y66" s="297"/>
      <c r="Z66" s="819" t="s">
        <v>17</v>
      </c>
      <c r="AA66" s="299"/>
      <c r="AB66" s="819" t="s">
        <v>18</v>
      </c>
      <c r="AC66" s="81"/>
    </row>
    <row r="67" spans="1:29" ht="18.75" customHeight="1" thickBot="1" x14ac:dyDescent="0.3">
      <c r="A67" s="82"/>
      <c r="B67" s="893"/>
      <c r="C67" s="59"/>
      <c r="D67" s="896"/>
      <c r="E67" s="141"/>
      <c r="F67" s="880"/>
      <c r="G67" s="881"/>
      <c r="H67" s="882"/>
      <c r="I67" s="5"/>
      <c r="J67" s="808" t="s">
        <v>19</v>
      </c>
      <c r="K67" s="808" t="s">
        <v>135</v>
      </c>
      <c r="L67" s="857" t="s">
        <v>21</v>
      </c>
      <c r="M67" s="297"/>
      <c r="N67" s="798"/>
      <c r="O67" s="298"/>
      <c r="P67" s="824"/>
      <c r="Q67" s="825"/>
      <c r="R67" s="826"/>
      <c r="S67" s="5"/>
      <c r="T67" s="796"/>
      <c r="U67" s="60"/>
      <c r="V67" s="796"/>
      <c r="W67" s="297"/>
      <c r="X67" s="796"/>
      <c r="Y67" s="297"/>
      <c r="Z67" s="798"/>
      <c r="AA67" s="299"/>
      <c r="AB67" s="798"/>
      <c r="AC67" s="83"/>
    </row>
    <row r="68" spans="1:29" ht="18.75" customHeight="1" thickBot="1" x14ac:dyDescent="0.3">
      <c r="A68" s="46"/>
      <c r="B68" s="893"/>
      <c r="C68" s="60"/>
      <c r="D68" s="897"/>
      <c r="E68" s="141"/>
      <c r="F68" s="869" t="s">
        <v>22</v>
      </c>
      <c r="G68" s="871" t="s">
        <v>23</v>
      </c>
      <c r="H68" s="832" t="s">
        <v>24</v>
      </c>
      <c r="I68" s="5"/>
      <c r="J68" s="809"/>
      <c r="K68" s="809"/>
      <c r="L68" s="858"/>
      <c r="M68" s="60"/>
      <c r="N68" s="798"/>
      <c r="O68" s="298"/>
      <c r="P68" s="827" t="s">
        <v>25</v>
      </c>
      <c r="Q68" s="798" t="s">
        <v>26</v>
      </c>
      <c r="R68" s="798" t="s">
        <v>27</v>
      </c>
      <c r="S68" s="5"/>
      <c r="T68" s="797"/>
      <c r="U68" s="60"/>
      <c r="V68" s="797"/>
      <c r="W68" s="60"/>
      <c r="X68" s="797"/>
      <c r="Y68" s="60"/>
      <c r="Z68" s="820"/>
      <c r="AA68" s="299"/>
      <c r="AB68" s="820"/>
      <c r="AC68" s="81"/>
    </row>
    <row r="69" spans="1:29" ht="43.5" customHeight="1" x14ac:dyDescent="0.25">
      <c r="A69" s="46"/>
      <c r="B69" s="893"/>
      <c r="C69" s="61"/>
      <c r="D69" s="137" t="s">
        <v>28</v>
      </c>
      <c r="E69" s="138"/>
      <c r="F69" s="869"/>
      <c r="G69" s="871"/>
      <c r="H69" s="832"/>
      <c r="I69" s="5"/>
      <c r="J69" s="809"/>
      <c r="K69" s="809"/>
      <c r="L69" s="858"/>
      <c r="M69" s="61"/>
      <c r="N69" s="798"/>
      <c r="O69" s="300"/>
      <c r="P69" s="827"/>
      <c r="Q69" s="798"/>
      <c r="R69" s="798"/>
      <c r="S69" s="5"/>
      <c r="T69" s="793" t="s">
        <v>29</v>
      </c>
      <c r="U69" s="301"/>
      <c r="V69" s="793" t="s">
        <v>29</v>
      </c>
      <c r="W69" s="61"/>
      <c r="X69" s="793" t="s">
        <v>29</v>
      </c>
      <c r="Y69" s="61"/>
      <c r="Z69" s="302" t="s">
        <v>30</v>
      </c>
      <c r="AA69" s="61"/>
      <c r="AB69" s="302" t="s">
        <v>30</v>
      </c>
      <c r="AC69" s="81"/>
    </row>
    <row r="70" spans="1:29" ht="51.75" thickBot="1" x14ac:dyDescent="0.3">
      <c r="A70" s="47"/>
      <c r="B70" s="893"/>
      <c r="C70" s="62"/>
      <c r="D70" s="138"/>
      <c r="E70" s="138"/>
      <c r="F70" s="870"/>
      <c r="G70" s="872"/>
      <c r="H70" s="353" t="s">
        <v>31</v>
      </c>
      <c r="I70" s="5"/>
      <c r="J70" s="303" t="s">
        <v>157</v>
      </c>
      <c r="K70" s="304" t="s">
        <v>136</v>
      </c>
      <c r="L70" s="859"/>
      <c r="M70" s="301"/>
      <c r="N70" s="799"/>
      <c r="O70" s="300"/>
      <c r="P70" s="828"/>
      <c r="Q70" s="799"/>
      <c r="R70" s="799"/>
      <c r="S70" s="300"/>
      <c r="T70" s="794"/>
      <c r="U70" s="301"/>
      <c r="V70" s="794"/>
      <c r="W70" s="301"/>
      <c r="X70" s="794"/>
      <c r="Y70" s="301"/>
      <c r="Z70" s="305" t="s">
        <v>34</v>
      </c>
      <c r="AA70" s="306"/>
      <c r="AB70" s="305" t="s">
        <v>34</v>
      </c>
      <c r="AC70" s="84"/>
    </row>
    <row r="71" spans="1:29" ht="15.75" x14ac:dyDescent="0.25">
      <c r="A71" s="48"/>
      <c r="B71" s="893"/>
      <c r="C71" s="63"/>
      <c r="D71" s="139"/>
      <c r="E71" s="139"/>
      <c r="F71" s="307"/>
      <c r="G71" s="308"/>
      <c r="H71" s="308"/>
      <c r="I71" s="309"/>
      <c r="J71" s="309"/>
      <c r="K71" s="309"/>
      <c r="L71" s="309"/>
      <c r="M71" s="310"/>
      <c r="N71" s="308"/>
      <c r="O71" s="308"/>
      <c r="P71" s="311" t="s">
        <v>35</v>
      </c>
      <c r="Q71" s="311" t="s">
        <v>35</v>
      </c>
      <c r="R71" s="310"/>
      <c r="S71" s="309"/>
      <c r="T71" s="310"/>
      <c r="U71" s="310"/>
      <c r="V71" s="310"/>
      <c r="W71" s="310"/>
      <c r="X71" s="309"/>
      <c r="Y71" s="310"/>
      <c r="Z71" s="309"/>
      <c r="AA71" s="309"/>
      <c r="AB71" s="309"/>
      <c r="AC71" s="85"/>
    </row>
    <row r="72" spans="1:29" ht="18" x14ac:dyDescent="0.25">
      <c r="A72" s="49"/>
      <c r="B72" s="893"/>
      <c r="C72" s="64"/>
      <c r="D72" s="391" t="s">
        <v>158</v>
      </c>
      <c r="E72" s="141"/>
      <c r="F72" s="372"/>
      <c r="G72" s="372"/>
      <c r="H72" s="379"/>
      <c r="I72" s="373"/>
      <c r="J72" s="385"/>
      <c r="K72" s="374"/>
      <c r="L72" s="375" t="s">
        <v>35</v>
      </c>
      <c r="M72" s="376"/>
      <c r="N72" s="380"/>
      <c r="O72" s="373"/>
      <c r="P72" s="380"/>
      <c r="Q72" s="631"/>
      <c r="R72" s="377" t="str">
        <f>IF(P72&lt;=0.05*N72,"0K","NON AMMISSIBILE")</f>
        <v>0K</v>
      </c>
      <c r="S72" s="378"/>
      <c r="T72" s="382">
        <f t="shared" ref="T72:T91" si="9">P72+N72</f>
        <v>0</v>
      </c>
      <c r="U72" s="376"/>
      <c r="V72" s="380">
        <v>0</v>
      </c>
      <c r="W72" s="376"/>
      <c r="X72" s="382">
        <f>T72+V72</f>
        <v>0</v>
      </c>
      <c r="Y72" s="376"/>
      <c r="Z72" s="383"/>
      <c r="AA72" s="384"/>
      <c r="AB72" s="383"/>
      <c r="AC72" s="86"/>
    </row>
    <row r="73" spans="1:29" ht="18" x14ac:dyDescent="0.25">
      <c r="A73" s="49"/>
      <c r="B73" s="893"/>
      <c r="C73" s="64"/>
      <c r="D73" s="391" t="s">
        <v>159</v>
      </c>
      <c r="E73" s="141"/>
      <c r="F73" s="372"/>
      <c r="G73" s="372"/>
      <c r="H73" s="379"/>
      <c r="I73" s="373"/>
      <c r="J73" s="385" t="s">
        <v>35</v>
      </c>
      <c r="K73" s="374"/>
      <c r="L73" s="375" t="s">
        <v>35</v>
      </c>
      <c r="M73" s="376"/>
      <c r="N73" s="380">
        <v>0</v>
      </c>
      <c r="O73" s="373"/>
      <c r="P73" s="380">
        <v>0</v>
      </c>
      <c r="Q73" s="631"/>
      <c r="R73" s="377" t="str">
        <f t="shared" ref="R73:R91" si="10">IF(P73&lt;=0.05*N73,"0K","NON AMMISSIBILE")</f>
        <v>0K</v>
      </c>
      <c r="S73" s="378"/>
      <c r="T73" s="382">
        <f t="shared" si="9"/>
        <v>0</v>
      </c>
      <c r="U73" s="376"/>
      <c r="V73" s="380">
        <v>0</v>
      </c>
      <c r="W73" s="376"/>
      <c r="X73" s="382">
        <f t="shared" ref="X73:X91" si="11">T73+V73</f>
        <v>0</v>
      </c>
      <c r="Y73" s="376"/>
      <c r="Z73" s="383"/>
      <c r="AA73" s="384"/>
      <c r="AB73" s="383"/>
      <c r="AC73" s="86"/>
    </row>
    <row r="74" spans="1:29" ht="18" x14ac:dyDescent="0.25">
      <c r="A74" s="49"/>
      <c r="B74" s="893"/>
      <c r="C74" s="64"/>
      <c r="D74" s="391" t="s">
        <v>160</v>
      </c>
      <c r="E74" s="141"/>
      <c r="F74" s="372"/>
      <c r="G74" s="372"/>
      <c r="H74" s="379"/>
      <c r="I74" s="373"/>
      <c r="J74" s="385" t="s">
        <v>35</v>
      </c>
      <c r="K74" s="374"/>
      <c r="L74" s="375" t="s">
        <v>35</v>
      </c>
      <c r="M74" s="376"/>
      <c r="N74" s="380">
        <v>0</v>
      </c>
      <c r="O74" s="373"/>
      <c r="P74" s="380">
        <v>0</v>
      </c>
      <c r="Q74" s="631"/>
      <c r="R74" s="377" t="str">
        <f t="shared" si="10"/>
        <v>0K</v>
      </c>
      <c r="S74" s="378"/>
      <c r="T74" s="382">
        <f t="shared" si="9"/>
        <v>0</v>
      </c>
      <c r="U74" s="376"/>
      <c r="V74" s="380">
        <v>0</v>
      </c>
      <c r="W74" s="376"/>
      <c r="X74" s="382">
        <f t="shared" si="11"/>
        <v>0</v>
      </c>
      <c r="Y74" s="376"/>
      <c r="Z74" s="383"/>
      <c r="AA74" s="384"/>
      <c r="AB74" s="383"/>
      <c r="AC74" s="86"/>
    </row>
    <row r="75" spans="1:29" ht="18" x14ac:dyDescent="0.25">
      <c r="A75" s="49"/>
      <c r="B75" s="893"/>
      <c r="C75" s="64"/>
      <c r="D75" s="391" t="s">
        <v>161</v>
      </c>
      <c r="E75" s="141"/>
      <c r="F75" s="372"/>
      <c r="G75" s="372"/>
      <c r="H75" s="379"/>
      <c r="I75" s="373"/>
      <c r="J75" s="385" t="s">
        <v>35</v>
      </c>
      <c r="K75" s="374"/>
      <c r="L75" s="375" t="s">
        <v>35</v>
      </c>
      <c r="M75" s="376"/>
      <c r="N75" s="380">
        <v>0</v>
      </c>
      <c r="O75" s="373"/>
      <c r="P75" s="380">
        <v>0</v>
      </c>
      <c r="Q75" s="631"/>
      <c r="R75" s="377" t="str">
        <f t="shared" si="10"/>
        <v>0K</v>
      </c>
      <c r="S75" s="378"/>
      <c r="T75" s="382">
        <f t="shared" si="9"/>
        <v>0</v>
      </c>
      <c r="U75" s="376"/>
      <c r="V75" s="380">
        <v>0</v>
      </c>
      <c r="W75" s="376"/>
      <c r="X75" s="382">
        <f t="shared" si="11"/>
        <v>0</v>
      </c>
      <c r="Y75" s="376"/>
      <c r="Z75" s="383"/>
      <c r="AA75" s="384"/>
      <c r="AB75" s="383"/>
      <c r="AC75" s="86"/>
    </row>
    <row r="76" spans="1:29" ht="18" x14ac:dyDescent="0.25">
      <c r="A76" s="49"/>
      <c r="B76" s="893"/>
      <c r="C76" s="64"/>
      <c r="D76" s="391" t="s">
        <v>162</v>
      </c>
      <c r="E76" s="141"/>
      <c r="F76" s="372"/>
      <c r="G76" s="372"/>
      <c r="H76" s="379"/>
      <c r="I76" s="373"/>
      <c r="J76" s="385" t="s">
        <v>35</v>
      </c>
      <c r="K76" s="374"/>
      <c r="L76" s="375" t="s">
        <v>35</v>
      </c>
      <c r="M76" s="376"/>
      <c r="N76" s="380">
        <v>0</v>
      </c>
      <c r="O76" s="373"/>
      <c r="P76" s="380">
        <v>0</v>
      </c>
      <c r="Q76" s="631"/>
      <c r="R76" s="377" t="str">
        <f t="shared" si="10"/>
        <v>0K</v>
      </c>
      <c r="S76" s="378"/>
      <c r="T76" s="382">
        <f t="shared" si="9"/>
        <v>0</v>
      </c>
      <c r="U76" s="376"/>
      <c r="V76" s="380">
        <v>0</v>
      </c>
      <c r="W76" s="376"/>
      <c r="X76" s="382">
        <f t="shared" si="11"/>
        <v>0</v>
      </c>
      <c r="Y76" s="376"/>
      <c r="Z76" s="383"/>
      <c r="AA76" s="384"/>
      <c r="AB76" s="383"/>
      <c r="AC76" s="86"/>
    </row>
    <row r="77" spans="1:29" ht="18" x14ac:dyDescent="0.25">
      <c r="A77" s="49"/>
      <c r="B77" s="893"/>
      <c r="C77" s="64"/>
      <c r="D77" s="391" t="s">
        <v>163</v>
      </c>
      <c r="E77" s="141"/>
      <c r="F77" s="372"/>
      <c r="G77" s="372"/>
      <c r="H77" s="379"/>
      <c r="I77" s="373"/>
      <c r="J77" s="385"/>
      <c r="K77" s="374"/>
      <c r="L77" s="375" t="s">
        <v>35</v>
      </c>
      <c r="M77" s="376"/>
      <c r="N77" s="380">
        <v>0</v>
      </c>
      <c r="O77" s="373"/>
      <c r="P77" s="380">
        <v>0</v>
      </c>
      <c r="Q77" s="631"/>
      <c r="R77" s="377" t="str">
        <f t="shared" si="10"/>
        <v>0K</v>
      </c>
      <c r="S77" s="378"/>
      <c r="T77" s="382">
        <f t="shared" si="9"/>
        <v>0</v>
      </c>
      <c r="U77" s="376"/>
      <c r="V77" s="380">
        <v>0</v>
      </c>
      <c r="W77" s="376"/>
      <c r="X77" s="382">
        <f t="shared" si="11"/>
        <v>0</v>
      </c>
      <c r="Y77" s="376"/>
      <c r="Z77" s="383"/>
      <c r="AA77" s="384"/>
      <c r="AB77" s="383"/>
      <c r="AC77" s="86"/>
    </row>
    <row r="78" spans="1:29" ht="18" x14ac:dyDescent="0.25">
      <c r="A78" s="49"/>
      <c r="B78" s="893"/>
      <c r="C78" s="64"/>
      <c r="D78" s="391" t="s">
        <v>164</v>
      </c>
      <c r="E78" s="141"/>
      <c r="F78" s="372"/>
      <c r="G78" s="372"/>
      <c r="H78" s="379"/>
      <c r="I78" s="373"/>
      <c r="J78" s="385" t="s">
        <v>35</v>
      </c>
      <c r="K78" s="374"/>
      <c r="L78" s="375" t="s">
        <v>35</v>
      </c>
      <c r="M78" s="376"/>
      <c r="N78" s="380">
        <v>0</v>
      </c>
      <c r="O78" s="373"/>
      <c r="P78" s="380">
        <v>0</v>
      </c>
      <c r="Q78" s="631"/>
      <c r="R78" s="377" t="str">
        <f t="shared" si="10"/>
        <v>0K</v>
      </c>
      <c r="S78" s="378"/>
      <c r="T78" s="382">
        <f t="shared" si="9"/>
        <v>0</v>
      </c>
      <c r="U78" s="376"/>
      <c r="V78" s="380">
        <v>0</v>
      </c>
      <c r="W78" s="376"/>
      <c r="X78" s="382">
        <f t="shared" si="11"/>
        <v>0</v>
      </c>
      <c r="Y78" s="376"/>
      <c r="Z78" s="383"/>
      <c r="AA78" s="384"/>
      <c r="AB78" s="383"/>
      <c r="AC78" s="86"/>
    </row>
    <row r="79" spans="1:29" ht="18" x14ac:dyDescent="0.25">
      <c r="A79" s="49"/>
      <c r="B79" s="893"/>
      <c r="C79" s="64"/>
      <c r="D79" s="391" t="s">
        <v>165</v>
      </c>
      <c r="E79" s="141"/>
      <c r="F79" s="372"/>
      <c r="G79" s="372"/>
      <c r="H79" s="379"/>
      <c r="I79" s="373"/>
      <c r="J79" s="386"/>
      <c r="K79" s="374"/>
      <c r="L79" s="375" t="s">
        <v>35</v>
      </c>
      <c r="M79" s="376"/>
      <c r="N79" s="380">
        <v>0</v>
      </c>
      <c r="O79" s="373"/>
      <c r="P79" s="380">
        <v>0</v>
      </c>
      <c r="Q79" s="631"/>
      <c r="R79" s="377" t="str">
        <f t="shared" si="10"/>
        <v>0K</v>
      </c>
      <c r="S79" s="378"/>
      <c r="T79" s="382">
        <f t="shared" si="9"/>
        <v>0</v>
      </c>
      <c r="U79" s="376"/>
      <c r="V79" s="380">
        <v>0</v>
      </c>
      <c r="W79" s="376"/>
      <c r="X79" s="382">
        <f t="shared" si="11"/>
        <v>0</v>
      </c>
      <c r="Y79" s="376"/>
      <c r="Z79" s="383"/>
      <c r="AA79" s="384"/>
      <c r="AB79" s="383"/>
      <c r="AC79" s="86"/>
    </row>
    <row r="80" spans="1:29" ht="18" x14ac:dyDescent="0.25">
      <c r="A80" s="49"/>
      <c r="B80" s="893"/>
      <c r="C80" s="64"/>
      <c r="D80" s="391" t="s">
        <v>166</v>
      </c>
      <c r="E80" s="141"/>
      <c r="F80" s="372"/>
      <c r="G80" s="372"/>
      <c r="H80" s="379"/>
      <c r="I80" s="373"/>
      <c r="J80" s="385" t="s">
        <v>35</v>
      </c>
      <c r="K80" s="374"/>
      <c r="L80" s="375" t="s">
        <v>35</v>
      </c>
      <c r="M80" s="376"/>
      <c r="N80" s="380">
        <v>0</v>
      </c>
      <c r="O80" s="373"/>
      <c r="P80" s="380">
        <v>0</v>
      </c>
      <c r="Q80" s="631"/>
      <c r="R80" s="377" t="str">
        <f t="shared" si="10"/>
        <v>0K</v>
      </c>
      <c r="S80" s="378"/>
      <c r="T80" s="382">
        <f t="shared" si="9"/>
        <v>0</v>
      </c>
      <c r="U80" s="376"/>
      <c r="V80" s="380">
        <v>0</v>
      </c>
      <c r="W80" s="376"/>
      <c r="X80" s="382">
        <f t="shared" si="11"/>
        <v>0</v>
      </c>
      <c r="Y80" s="376"/>
      <c r="Z80" s="383"/>
      <c r="AA80" s="384"/>
      <c r="AB80" s="383"/>
      <c r="AC80" s="86"/>
    </row>
    <row r="81" spans="1:29" ht="18" x14ac:dyDescent="0.25">
      <c r="A81" s="49"/>
      <c r="B81" s="893"/>
      <c r="C81" s="64"/>
      <c r="D81" s="391" t="s">
        <v>167</v>
      </c>
      <c r="E81" s="141"/>
      <c r="F81" s="372"/>
      <c r="G81" s="372"/>
      <c r="H81" s="379"/>
      <c r="I81" s="373"/>
      <c r="J81" s="385" t="s">
        <v>35</v>
      </c>
      <c r="K81" s="374"/>
      <c r="L81" s="375" t="s">
        <v>35</v>
      </c>
      <c r="M81" s="376"/>
      <c r="N81" s="380">
        <v>0</v>
      </c>
      <c r="O81" s="373"/>
      <c r="P81" s="380">
        <v>0</v>
      </c>
      <c r="Q81" s="631"/>
      <c r="R81" s="377" t="str">
        <f t="shared" si="10"/>
        <v>0K</v>
      </c>
      <c r="S81" s="378"/>
      <c r="T81" s="382">
        <f t="shared" si="9"/>
        <v>0</v>
      </c>
      <c r="U81" s="376"/>
      <c r="V81" s="380">
        <v>0</v>
      </c>
      <c r="W81" s="376"/>
      <c r="X81" s="382">
        <f t="shared" si="11"/>
        <v>0</v>
      </c>
      <c r="Y81" s="376"/>
      <c r="Z81" s="383"/>
      <c r="AA81" s="384"/>
      <c r="AB81" s="383"/>
      <c r="AC81" s="86"/>
    </row>
    <row r="82" spans="1:29" ht="18" x14ac:dyDescent="0.25">
      <c r="A82" s="49"/>
      <c r="B82" s="893"/>
      <c r="C82" s="64"/>
      <c r="D82" s="391" t="s">
        <v>168</v>
      </c>
      <c r="E82" s="141"/>
      <c r="F82" s="372"/>
      <c r="G82" s="372"/>
      <c r="H82" s="379"/>
      <c r="I82" s="373"/>
      <c r="J82" s="385" t="s">
        <v>35</v>
      </c>
      <c r="K82" s="374"/>
      <c r="L82" s="375" t="s">
        <v>35</v>
      </c>
      <c r="M82" s="376"/>
      <c r="N82" s="380">
        <v>0</v>
      </c>
      <c r="O82" s="373"/>
      <c r="P82" s="380">
        <v>0</v>
      </c>
      <c r="Q82" s="631"/>
      <c r="R82" s="377" t="str">
        <f t="shared" si="10"/>
        <v>0K</v>
      </c>
      <c r="S82" s="378"/>
      <c r="T82" s="382">
        <f t="shared" si="9"/>
        <v>0</v>
      </c>
      <c r="U82" s="376"/>
      <c r="V82" s="380">
        <v>0</v>
      </c>
      <c r="W82" s="376"/>
      <c r="X82" s="382">
        <f t="shared" si="11"/>
        <v>0</v>
      </c>
      <c r="Y82" s="376"/>
      <c r="Z82" s="383"/>
      <c r="AA82" s="384"/>
      <c r="AB82" s="383"/>
      <c r="AC82" s="86"/>
    </row>
    <row r="83" spans="1:29" ht="18" x14ac:dyDescent="0.25">
      <c r="A83" s="49"/>
      <c r="B83" s="893"/>
      <c r="C83" s="64"/>
      <c r="D83" s="391" t="s">
        <v>169</v>
      </c>
      <c r="E83" s="141"/>
      <c r="F83" s="372"/>
      <c r="G83" s="372"/>
      <c r="H83" s="379"/>
      <c r="I83" s="373"/>
      <c r="J83" s="385" t="s">
        <v>35</v>
      </c>
      <c r="K83" s="374"/>
      <c r="L83" s="375" t="s">
        <v>35</v>
      </c>
      <c r="M83" s="376"/>
      <c r="N83" s="380">
        <v>0</v>
      </c>
      <c r="O83" s="373"/>
      <c r="P83" s="380">
        <v>0</v>
      </c>
      <c r="Q83" s="631"/>
      <c r="R83" s="377" t="str">
        <f t="shared" si="10"/>
        <v>0K</v>
      </c>
      <c r="S83" s="378"/>
      <c r="T83" s="382">
        <f t="shared" si="9"/>
        <v>0</v>
      </c>
      <c r="U83" s="376"/>
      <c r="V83" s="380">
        <v>0</v>
      </c>
      <c r="W83" s="376"/>
      <c r="X83" s="382">
        <f t="shared" si="11"/>
        <v>0</v>
      </c>
      <c r="Y83" s="376"/>
      <c r="Z83" s="383"/>
      <c r="AA83" s="384"/>
      <c r="AB83" s="383"/>
      <c r="AC83" s="86"/>
    </row>
    <row r="84" spans="1:29" ht="18" x14ac:dyDescent="0.25">
      <c r="A84" s="49"/>
      <c r="B84" s="893"/>
      <c r="C84" s="64"/>
      <c r="D84" s="391" t="s">
        <v>170</v>
      </c>
      <c r="E84" s="141"/>
      <c r="F84" s="372"/>
      <c r="G84" s="372"/>
      <c r="H84" s="379"/>
      <c r="I84" s="373"/>
      <c r="J84" s="385" t="s">
        <v>35</v>
      </c>
      <c r="K84" s="374"/>
      <c r="L84" s="375" t="s">
        <v>35</v>
      </c>
      <c r="M84" s="376"/>
      <c r="N84" s="380">
        <v>0</v>
      </c>
      <c r="O84" s="373"/>
      <c r="P84" s="380">
        <v>0</v>
      </c>
      <c r="Q84" s="631"/>
      <c r="R84" s="377" t="str">
        <f t="shared" si="10"/>
        <v>0K</v>
      </c>
      <c r="S84" s="378"/>
      <c r="T84" s="382">
        <f t="shared" si="9"/>
        <v>0</v>
      </c>
      <c r="U84" s="376"/>
      <c r="V84" s="380">
        <v>0</v>
      </c>
      <c r="W84" s="376"/>
      <c r="X84" s="382">
        <f t="shared" si="11"/>
        <v>0</v>
      </c>
      <c r="Y84" s="376"/>
      <c r="Z84" s="383"/>
      <c r="AA84" s="384"/>
      <c r="AB84" s="383"/>
      <c r="AC84" s="86"/>
    </row>
    <row r="85" spans="1:29" ht="18" x14ac:dyDescent="0.25">
      <c r="A85" s="49"/>
      <c r="B85" s="893"/>
      <c r="C85" s="64"/>
      <c r="D85" s="391" t="s">
        <v>171</v>
      </c>
      <c r="E85" s="141"/>
      <c r="F85" s="372"/>
      <c r="G85" s="372"/>
      <c r="H85" s="379"/>
      <c r="I85" s="373"/>
      <c r="J85" s="385" t="s">
        <v>35</v>
      </c>
      <c r="K85" s="374"/>
      <c r="L85" s="375" t="s">
        <v>35</v>
      </c>
      <c r="M85" s="376"/>
      <c r="N85" s="380">
        <v>0</v>
      </c>
      <c r="O85" s="373"/>
      <c r="P85" s="380">
        <v>0</v>
      </c>
      <c r="Q85" s="631"/>
      <c r="R85" s="377" t="str">
        <f t="shared" si="10"/>
        <v>0K</v>
      </c>
      <c r="S85" s="378"/>
      <c r="T85" s="382">
        <f t="shared" si="9"/>
        <v>0</v>
      </c>
      <c r="U85" s="376"/>
      <c r="V85" s="380">
        <v>0</v>
      </c>
      <c r="W85" s="376"/>
      <c r="X85" s="382">
        <f t="shared" si="11"/>
        <v>0</v>
      </c>
      <c r="Y85" s="376"/>
      <c r="Z85" s="383"/>
      <c r="AA85" s="384"/>
      <c r="AB85" s="383"/>
      <c r="AC85" s="86"/>
    </row>
    <row r="86" spans="1:29" ht="18" x14ac:dyDescent="0.25">
      <c r="A86" s="49"/>
      <c r="B86" s="893"/>
      <c r="C86" s="64"/>
      <c r="D86" s="391" t="s">
        <v>172</v>
      </c>
      <c r="E86" s="141"/>
      <c r="F86" s="372"/>
      <c r="G86" s="372"/>
      <c r="H86" s="379"/>
      <c r="I86" s="373"/>
      <c r="J86" s="385" t="s">
        <v>35</v>
      </c>
      <c r="K86" s="374"/>
      <c r="L86" s="375" t="s">
        <v>35</v>
      </c>
      <c r="M86" s="376"/>
      <c r="N86" s="380">
        <v>0</v>
      </c>
      <c r="O86" s="373"/>
      <c r="P86" s="380">
        <v>0</v>
      </c>
      <c r="Q86" s="631"/>
      <c r="R86" s="377" t="str">
        <f t="shared" si="10"/>
        <v>0K</v>
      </c>
      <c r="S86" s="378"/>
      <c r="T86" s="382">
        <f t="shared" si="9"/>
        <v>0</v>
      </c>
      <c r="U86" s="376"/>
      <c r="V86" s="380">
        <v>0</v>
      </c>
      <c r="W86" s="376"/>
      <c r="X86" s="382">
        <f t="shared" si="11"/>
        <v>0</v>
      </c>
      <c r="Y86" s="376"/>
      <c r="Z86" s="383"/>
      <c r="AA86" s="384"/>
      <c r="AB86" s="383"/>
      <c r="AC86" s="86"/>
    </row>
    <row r="87" spans="1:29" ht="18" x14ac:dyDescent="0.25">
      <c r="A87" s="49"/>
      <c r="B87" s="893"/>
      <c r="C87" s="64"/>
      <c r="D87" s="391" t="s">
        <v>173</v>
      </c>
      <c r="E87" s="141"/>
      <c r="F87" s="372"/>
      <c r="G87" s="372"/>
      <c r="H87" s="379"/>
      <c r="I87" s="373"/>
      <c r="J87" s="385" t="s">
        <v>35</v>
      </c>
      <c r="K87" s="374"/>
      <c r="L87" s="375" t="s">
        <v>35</v>
      </c>
      <c r="M87" s="376"/>
      <c r="N87" s="380">
        <v>0</v>
      </c>
      <c r="O87" s="373"/>
      <c r="P87" s="380">
        <v>0</v>
      </c>
      <c r="Q87" s="631"/>
      <c r="R87" s="377" t="str">
        <f t="shared" si="10"/>
        <v>0K</v>
      </c>
      <c r="S87" s="378"/>
      <c r="T87" s="382">
        <f t="shared" si="9"/>
        <v>0</v>
      </c>
      <c r="U87" s="376"/>
      <c r="V87" s="380">
        <v>0</v>
      </c>
      <c r="W87" s="376"/>
      <c r="X87" s="382">
        <f t="shared" si="11"/>
        <v>0</v>
      </c>
      <c r="Y87" s="376"/>
      <c r="Z87" s="383"/>
      <c r="AA87" s="384"/>
      <c r="AB87" s="383"/>
      <c r="AC87" s="86"/>
    </row>
    <row r="88" spans="1:29" ht="18" x14ac:dyDescent="0.25">
      <c r="A88" s="49"/>
      <c r="B88" s="893"/>
      <c r="C88" s="64"/>
      <c r="D88" s="391" t="s">
        <v>174</v>
      </c>
      <c r="E88" s="141"/>
      <c r="F88" s="372"/>
      <c r="G88" s="372"/>
      <c r="H88" s="379"/>
      <c r="I88" s="373"/>
      <c r="J88" s="385" t="s">
        <v>35</v>
      </c>
      <c r="K88" s="374"/>
      <c r="L88" s="375" t="s">
        <v>35</v>
      </c>
      <c r="M88" s="376"/>
      <c r="N88" s="380">
        <v>0</v>
      </c>
      <c r="O88" s="373"/>
      <c r="P88" s="380">
        <v>0</v>
      </c>
      <c r="Q88" s="631"/>
      <c r="R88" s="377" t="str">
        <f t="shared" si="10"/>
        <v>0K</v>
      </c>
      <c r="S88" s="378"/>
      <c r="T88" s="382">
        <f t="shared" si="9"/>
        <v>0</v>
      </c>
      <c r="U88" s="376"/>
      <c r="V88" s="380">
        <v>0</v>
      </c>
      <c r="W88" s="376"/>
      <c r="X88" s="382">
        <f t="shared" si="11"/>
        <v>0</v>
      </c>
      <c r="Y88" s="376"/>
      <c r="Z88" s="383"/>
      <c r="AA88" s="384"/>
      <c r="AB88" s="383"/>
      <c r="AC88" s="86"/>
    </row>
    <row r="89" spans="1:29" ht="18" x14ac:dyDescent="0.25">
      <c r="A89" s="49"/>
      <c r="B89" s="893"/>
      <c r="C89" s="64"/>
      <c r="D89" s="391" t="s">
        <v>175</v>
      </c>
      <c r="E89" s="141"/>
      <c r="F89" s="372"/>
      <c r="G89" s="372"/>
      <c r="H89" s="379"/>
      <c r="I89" s="373"/>
      <c r="J89" s="385" t="s">
        <v>35</v>
      </c>
      <c r="K89" s="374"/>
      <c r="L89" s="375" t="s">
        <v>35</v>
      </c>
      <c r="M89" s="376"/>
      <c r="N89" s="380">
        <v>0</v>
      </c>
      <c r="O89" s="373"/>
      <c r="P89" s="380">
        <v>0</v>
      </c>
      <c r="Q89" s="631"/>
      <c r="R89" s="377" t="str">
        <f t="shared" si="10"/>
        <v>0K</v>
      </c>
      <c r="S89" s="378"/>
      <c r="T89" s="382">
        <f t="shared" si="9"/>
        <v>0</v>
      </c>
      <c r="U89" s="376"/>
      <c r="V89" s="380">
        <v>0</v>
      </c>
      <c r="W89" s="376"/>
      <c r="X89" s="382">
        <f t="shared" si="11"/>
        <v>0</v>
      </c>
      <c r="Y89" s="376"/>
      <c r="Z89" s="383"/>
      <c r="AA89" s="384"/>
      <c r="AB89" s="383"/>
      <c r="AC89" s="86"/>
    </row>
    <row r="90" spans="1:29" ht="18" x14ac:dyDescent="0.25">
      <c r="A90" s="49"/>
      <c r="B90" s="893"/>
      <c r="C90" s="64"/>
      <c r="D90" s="391" t="s">
        <v>176</v>
      </c>
      <c r="E90" s="141"/>
      <c r="F90" s="372"/>
      <c r="G90" s="372"/>
      <c r="H90" s="379"/>
      <c r="I90" s="373"/>
      <c r="J90" s="385" t="s">
        <v>35</v>
      </c>
      <c r="K90" s="374"/>
      <c r="L90" s="375" t="s">
        <v>35</v>
      </c>
      <c r="M90" s="376"/>
      <c r="N90" s="380">
        <v>0</v>
      </c>
      <c r="O90" s="373"/>
      <c r="P90" s="380">
        <v>0</v>
      </c>
      <c r="Q90" s="631"/>
      <c r="R90" s="377" t="str">
        <f t="shared" si="10"/>
        <v>0K</v>
      </c>
      <c r="S90" s="378"/>
      <c r="T90" s="382">
        <f t="shared" si="9"/>
        <v>0</v>
      </c>
      <c r="U90" s="376"/>
      <c r="V90" s="380">
        <v>0</v>
      </c>
      <c r="W90" s="376"/>
      <c r="X90" s="382">
        <f t="shared" si="11"/>
        <v>0</v>
      </c>
      <c r="Y90" s="376"/>
      <c r="Z90" s="383"/>
      <c r="AA90" s="384"/>
      <c r="AB90" s="383"/>
      <c r="AC90" s="86"/>
    </row>
    <row r="91" spans="1:29" ht="18" x14ac:dyDescent="0.25">
      <c r="A91" s="49"/>
      <c r="B91" s="893"/>
      <c r="C91" s="64"/>
      <c r="D91" s="391" t="s">
        <v>177</v>
      </c>
      <c r="E91" s="141"/>
      <c r="F91" s="372"/>
      <c r="G91" s="372"/>
      <c r="H91" s="379"/>
      <c r="I91" s="373"/>
      <c r="J91" s="385" t="s">
        <v>35</v>
      </c>
      <c r="K91" s="374"/>
      <c r="L91" s="375" t="s">
        <v>35</v>
      </c>
      <c r="M91" s="376"/>
      <c r="N91" s="380">
        <v>0</v>
      </c>
      <c r="O91" s="373"/>
      <c r="P91" s="380">
        <v>0</v>
      </c>
      <c r="Q91" s="631"/>
      <c r="R91" s="377" t="str">
        <f t="shared" si="10"/>
        <v>0K</v>
      </c>
      <c r="S91" s="378"/>
      <c r="T91" s="382">
        <f t="shared" si="9"/>
        <v>0</v>
      </c>
      <c r="U91" s="376"/>
      <c r="V91" s="380">
        <v>0</v>
      </c>
      <c r="W91" s="376"/>
      <c r="X91" s="382">
        <f t="shared" si="11"/>
        <v>0</v>
      </c>
      <c r="Y91" s="376"/>
      <c r="Z91" s="383"/>
      <c r="AA91" s="384"/>
      <c r="AB91" s="383"/>
      <c r="AC91" s="86"/>
    </row>
    <row r="92" spans="1:29" ht="18.75" thickBot="1" x14ac:dyDescent="0.3">
      <c r="A92" s="49"/>
      <c r="B92" s="893"/>
      <c r="C92" s="64"/>
      <c r="D92" s="141"/>
      <c r="E92" s="141"/>
      <c r="F92" s="317"/>
      <c r="G92" s="318"/>
      <c r="H92" s="319"/>
      <c r="I92" s="312"/>
      <c r="J92" s="320"/>
      <c r="K92" s="320"/>
      <c r="L92" s="320"/>
      <c r="M92" s="313"/>
      <c r="N92" s="321"/>
      <c r="O92" s="312"/>
      <c r="P92" s="321"/>
      <c r="Q92" s="632"/>
      <c r="R92" s="313"/>
      <c r="S92" s="314"/>
      <c r="T92" s="322"/>
      <c r="U92" s="313"/>
      <c r="V92" s="322"/>
      <c r="W92" s="313"/>
      <c r="X92" s="323"/>
      <c r="Y92" s="313"/>
      <c r="Z92" s="316"/>
      <c r="AA92" s="316"/>
      <c r="AB92" s="316"/>
      <c r="AC92" s="86"/>
    </row>
    <row r="93" spans="1:29" ht="18.75" thickBot="1" x14ac:dyDescent="0.3">
      <c r="A93" s="49"/>
      <c r="B93" s="893"/>
      <c r="C93" s="64"/>
      <c r="D93" s="141"/>
      <c r="E93" s="141"/>
      <c r="F93" s="866" t="s">
        <v>56</v>
      </c>
      <c r="G93" s="867"/>
      <c r="H93" s="867"/>
      <c r="I93" s="867"/>
      <c r="J93" s="867"/>
      <c r="K93" s="868"/>
      <c r="L93" s="324">
        <f>SUM(L72:L91)</f>
        <v>0</v>
      </c>
      <c r="M93" s="313"/>
      <c r="N93" s="315">
        <f>SUM(N72:N91)</f>
        <v>0</v>
      </c>
      <c r="O93" s="312"/>
      <c r="P93" s="315">
        <f>SUM(P72:P91)</f>
        <v>0</v>
      </c>
      <c r="Q93" s="633">
        <f>SUM(Q72:Q91)</f>
        <v>0</v>
      </c>
      <c r="R93" s="313"/>
      <c r="S93" s="314"/>
      <c r="T93" s="315">
        <f>SUM(T72:T91)</f>
        <v>0</v>
      </c>
      <c r="U93" s="313"/>
      <c r="V93" s="315">
        <f>SUM(V72:V91)</f>
        <v>0</v>
      </c>
      <c r="W93" s="313"/>
      <c r="X93" s="315">
        <f>SUM(X72:X91)</f>
        <v>0</v>
      </c>
      <c r="Y93" s="313"/>
      <c r="Z93" s="316"/>
      <c r="AA93" s="316"/>
      <c r="AB93" s="316"/>
      <c r="AC93" s="86"/>
    </row>
    <row r="94" spans="1:29" ht="15.75" x14ac:dyDescent="0.25">
      <c r="A94" s="50"/>
      <c r="B94" s="893"/>
      <c r="C94" s="65"/>
      <c r="D94" s="143"/>
      <c r="E94" s="143"/>
      <c r="F94" s="325"/>
      <c r="G94" s="98"/>
      <c r="H94" s="98" t="s">
        <v>35</v>
      </c>
      <c r="I94" s="98"/>
      <c r="J94" s="98"/>
      <c r="K94" s="98"/>
      <c r="L94" s="98"/>
      <c r="M94" s="97"/>
      <c r="N94" s="98" t="s">
        <v>35</v>
      </c>
      <c r="O94" s="98"/>
      <c r="P94" s="873" t="s">
        <v>35</v>
      </c>
      <c r="Q94" s="873"/>
      <c r="R94" s="97"/>
      <c r="S94" s="326"/>
      <c r="T94" s="97"/>
      <c r="U94" s="97"/>
      <c r="V94" s="97"/>
      <c r="W94" s="97"/>
      <c r="X94" s="326"/>
      <c r="Y94" s="97"/>
      <c r="Z94" s="326"/>
      <c r="AA94" s="326"/>
      <c r="AB94" s="326"/>
      <c r="AC94" s="87"/>
    </row>
    <row r="95" spans="1:29" ht="16.5" thickBot="1" x14ac:dyDescent="0.3">
      <c r="A95" s="50"/>
      <c r="B95" s="893"/>
      <c r="C95" s="65"/>
      <c r="D95" s="143"/>
      <c r="E95" s="143"/>
      <c r="F95" s="1"/>
      <c r="G95" s="1"/>
      <c r="J95" s="1"/>
      <c r="K95" s="1"/>
      <c r="L95" s="1"/>
      <c r="M95" s="1"/>
      <c r="O95" s="1"/>
      <c r="R95" s="1"/>
      <c r="T95" s="1"/>
      <c r="U95" s="1"/>
      <c r="V95" s="1"/>
      <c r="W95" s="1"/>
      <c r="Y95" s="97"/>
      <c r="Z95" s="326"/>
      <c r="AA95" s="326"/>
      <c r="AB95" s="326"/>
      <c r="AC95" s="87"/>
    </row>
    <row r="96" spans="1:29" ht="15.75" x14ac:dyDescent="0.25">
      <c r="A96" s="88"/>
      <c r="B96" s="893"/>
      <c r="D96" s="145"/>
      <c r="E96" s="145"/>
      <c r="F96" s="848" t="s">
        <v>6</v>
      </c>
      <c r="G96" s="849"/>
      <c r="H96" s="849"/>
      <c r="I96" s="849"/>
      <c r="J96" s="849"/>
      <c r="K96" s="849"/>
      <c r="L96" s="849"/>
      <c r="M96" s="849"/>
      <c r="N96" s="849"/>
      <c r="O96" s="849"/>
      <c r="P96" s="849"/>
      <c r="Q96" s="849"/>
      <c r="R96" s="849"/>
      <c r="S96" s="849"/>
      <c r="T96" s="849"/>
      <c r="U96" s="849"/>
      <c r="V96" s="849"/>
      <c r="W96" s="849"/>
      <c r="X96" s="850"/>
      <c r="Y96" s="100"/>
      <c r="Z96" s="333"/>
      <c r="AA96" s="333"/>
      <c r="AB96" s="333"/>
      <c r="AC96" s="89"/>
    </row>
    <row r="97" spans="1:29" ht="15.75" x14ac:dyDescent="0.25">
      <c r="A97" s="88"/>
      <c r="B97" s="893"/>
      <c r="D97" s="145"/>
      <c r="E97" s="145"/>
      <c r="F97" s="851"/>
      <c r="G97" s="852"/>
      <c r="H97" s="852"/>
      <c r="I97" s="852"/>
      <c r="J97" s="852"/>
      <c r="K97" s="852"/>
      <c r="L97" s="852"/>
      <c r="M97" s="852"/>
      <c r="N97" s="852"/>
      <c r="O97" s="852"/>
      <c r="P97" s="852"/>
      <c r="Q97" s="852"/>
      <c r="R97" s="852"/>
      <c r="S97" s="852"/>
      <c r="T97" s="852"/>
      <c r="U97" s="852"/>
      <c r="V97" s="852"/>
      <c r="W97" s="852"/>
      <c r="X97" s="853"/>
      <c r="Y97" s="100"/>
      <c r="Z97" s="333"/>
      <c r="AA97" s="333"/>
      <c r="AB97" s="333"/>
      <c r="AC97" s="89"/>
    </row>
    <row r="98" spans="1:29" ht="15.75" thickBot="1" x14ac:dyDescent="0.3">
      <c r="A98" s="88"/>
      <c r="B98" s="894"/>
      <c r="F98" s="854"/>
      <c r="G98" s="855"/>
      <c r="H98" s="855"/>
      <c r="I98" s="855"/>
      <c r="J98" s="855"/>
      <c r="K98" s="855"/>
      <c r="L98" s="855"/>
      <c r="M98" s="855"/>
      <c r="N98" s="855"/>
      <c r="O98" s="855"/>
      <c r="P98" s="855"/>
      <c r="Q98" s="855"/>
      <c r="R98" s="855"/>
      <c r="S98" s="855"/>
      <c r="T98" s="855"/>
      <c r="U98" s="855"/>
      <c r="V98" s="855"/>
      <c r="W98" s="855"/>
      <c r="X98" s="856"/>
      <c r="Y98" s="100"/>
      <c r="Z98" s="333"/>
      <c r="AA98" s="333"/>
      <c r="AB98" s="333"/>
      <c r="AC98" s="89"/>
    </row>
    <row r="99" spans="1:29" ht="15.75" thickBot="1" x14ac:dyDescent="0.3">
      <c r="A99" s="88"/>
      <c r="F99" s="338"/>
      <c r="G99" s="339"/>
      <c r="H99" s="333"/>
      <c r="I99" s="333"/>
      <c r="J99" s="340"/>
      <c r="K99" s="340"/>
      <c r="L99" s="340"/>
      <c r="M99" s="100"/>
      <c r="N99" s="333"/>
      <c r="O99" s="339"/>
      <c r="P99" s="333"/>
      <c r="Q99" s="635"/>
      <c r="R99" s="100"/>
      <c r="S99" s="333"/>
      <c r="T99" s="100"/>
      <c r="U99" s="100"/>
      <c r="V99" s="100"/>
      <c r="W99" s="100"/>
      <c r="X99" s="333"/>
      <c r="Y99" s="100"/>
      <c r="Z99" s="333"/>
      <c r="AA99" s="333"/>
      <c r="AB99" s="333"/>
      <c r="AC99" s="89"/>
    </row>
    <row r="100" spans="1:29" ht="15.75" thickBot="1" x14ac:dyDescent="0.3">
      <c r="A100" s="88"/>
      <c r="B100" s="866" t="s">
        <v>178</v>
      </c>
      <c r="C100" s="867"/>
      <c r="D100" s="867"/>
      <c r="E100" s="867"/>
      <c r="F100" s="867"/>
      <c r="G100" s="867"/>
      <c r="H100" s="867"/>
      <c r="I100" s="867"/>
      <c r="J100" s="867"/>
      <c r="K100" s="867"/>
      <c r="L100" s="867"/>
      <c r="M100" s="867"/>
      <c r="N100" s="867"/>
      <c r="O100" s="867"/>
      <c r="P100" s="867"/>
      <c r="Q100" s="868"/>
      <c r="R100" s="100"/>
      <c r="S100" s="333"/>
      <c r="T100" s="315">
        <f>T93+T57</f>
        <v>0</v>
      </c>
      <c r="U100" s="100"/>
      <c r="V100" s="315">
        <f>V93+V57</f>
        <v>0</v>
      </c>
      <c r="W100" s="100"/>
      <c r="X100" s="315">
        <f>X93+X57</f>
        <v>0</v>
      </c>
      <c r="Y100" s="100"/>
      <c r="Z100" s="333"/>
      <c r="AA100" s="333"/>
      <c r="AB100" s="333"/>
      <c r="AC100" s="89"/>
    </row>
    <row r="101" spans="1:29" ht="15.75" thickBot="1" x14ac:dyDescent="0.3">
      <c r="A101" s="88"/>
      <c r="F101" s="338"/>
      <c r="G101" s="339"/>
      <c r="H101" s="333"/>
      <c r="I101" s="333"/>
      <c r="J101" s="340"/>
      <c r="K101" s="340"/>
      <c r="L101" s="340"/>
      <c r="M101" s="100"/>
      <c r="N101" s="333"/>
      <c r="O101" s="339"/>
      <c r="P101" s="333"/>
      <c r="Q101" s="635"/>
      <c r="R101" s="100"/>
      <c r="S101" s="333"/>
      <c r="T101" s="100"/>
      <c r="U101" s="100"/>
      <c r="V101" s="100"/>
      <c r="W101" s="100"/>
      <c r="X101" s="333"/>
      <c r="Y101" s="100"/>
      <c r="Z101" s="333"/>
      <c r="AA101" s="333"/>
      <c r="AB101" s="333"/>
      <c r="AC101" s="89"/>
    </row>
    <row r="102" spans="1:29" ht="15.75" thickBot="1" x14ac:dyDescent="0.3">
      <c r="A102" s="88"/>
      <c r="B102" s="883" t="s">
        <v>57</v>
      </c>
      <c r="C102" s="884"/>
      <c r="D102" s="884"/>
      <c r="E102" s="884"/>
      <c r="F102" s="884"/>
      <c r="G102" s="884"/>
      <c r="H102" s="884"/>
      <c r="I102" s="884"/>
      <c r="J102" s="884"/>
      <c r="K102" s="884"/>
      <c r="L102" s="884"/>
      <c r="M102" s="884"/>
      <c r="N102" s="884"/>
      <c r="O102" s="884"/>
      <c r="P102" s="884"/>
      <c r="Q102" s="885"/>
      <c r="R102" s="97"/>
      <c r="S102" s="326"/>
      <c r="T102" s="327">
        <f>VLOOKUP(G6,'dati scheda tecnica'!Q5:AA23,2,FALSE)</f>
        <v>26515572.199999999</v>
      </c>
      <c r="U102" s="97"/>
      <c r="V102" s="327">
        <f>VLOOKUP(G82,'dati scheda tecnica'!S5:AC23,3,FALSE)</f>
        <v>0</v>
      </c>
      <c r="W102" s="97"/>
      <c r="X102" s="327">
        <f>T102+V102</f>
        <v>26515572.199999999</v>
      </c>
      <c r="Y102" s="100"/>
      <c r="Z102" s="333"/>
      <c r="AA102" s="333"/>
      <c r="AB102" s="333"/>
      <c r="AC102" s="89"/>
    </row>
    <row r="103" spans="1:29" ht="15.75" thickBot="1" x14ac:dyDescent="0.3">
      <c r="A103" s="88"/>
      <c r="F103" s="325"/>
      <c r="G103" s="98"/>
      <c r="H103" s="98"/>
      <c r="I103" s="98"/>
      <c r="J103" s="98"/>
      <c r="K103" s="98"/>
      <c r="L103" s="98"/>
      <c r="M103" s="97"/>
      <c r="N103" s="98"/>
      <c r="O103" s="98"/>
      <c r="P103" s="97"/>
      <c r="Q103" s="638"/>
      <c r="R103" s="97"/>
      <c r="S103" s="326"/>
      <c r="T103" s="97"/>
      <c r="U103" s="97"/>
      <c r="V103" s="97"/>
      <c r="W103" s="97"/>
      <c r="X103" s="326"/>
      <c r="Y103" s="100"/>
      <c r="Z103" s="333"/>
      <c r="AA103" s="333"/>
      <c r="AB103" s="333"/>
      <c r="AC103" s="89"/>
    </row>
    <row r="104" spans="1:29" ht="26.25" thickBot="1" x14ac:dyDescent="0.3">
      <c r="A104" s="88"/>
      <c r="B104" s="839" t="s">
        <v>58</v>
      </c>
      <c r="C104" s="840"/>
      <c r="D104" s="840"/>
      <c r="E104" s="840"/>
      <c r="F104" s="840"/>
      <c r="G104" s="840"/>
      <c r="H104" s="840"/>
      <c r="I104" s="840"/>
      <c r="J104" s="840"/>
      <c r="K104" s="840"/>
      <c r="L104" s="840"/>
      <c r="M104" s="840"/>
      <c r="N104" s="840"/>
      <c r="O104" s="840"/>
      <c r="P104" s="840"/>
      <c r="Q104" s="841"/>
      <c r="R104" s="453"/>
      <c r="S104" s="328"/>
      <c r="T104" s="329" t="s">
        <v>59</v>
      </c>
      <c r="U104" s="330"/>
      <c r="V104" s="360" t="s">
        <v>60</v>
      </c>
      <c r="W104" s="330"/>
      <c r="X104" s="331" t="s">
        <v>61</v>
      </c>
      <c r="Y104" s="100"/>
      <c r="Z104" s="333"/>
      <c r="AA104" s="333"/>
      <c r="AB104" s="333"/>
      <c r="AC104" s="89"/>
    </row>
    <row r="105" spans="1:29" ht="15" customHeight="1" x14ac:dyDescent="0.25">
      <c r="A105" s="88"/>
      <c r="B105" s="842"/>
      <c r="C105" s="843"/>
      <c r="D105" s="843"/>
      <c r="E105" s="843"/>
      <c r="F105" s="843"/>
      <c r="G105" s="843"/>
      <c r="H105" s="843"/>
      <c r="I105" s="843"/>
      <c r="J105" s="843"/>
      <c r="K105" s="843"/>
      <c r="L105" s="843"/>
      <c r="M105" s="843"/>
      <c r="N105" s="843"/>
      <c r="O105" s="843"/>
      <c r="P105" s="843"/>
      <c r="Q105" s="844"/>
      <c r="R105" s="453"/>
      <c r="S105" s="332"/>
      <c r="T105" s="99" t="s">
        <v>62</v>
      </c>
      <c r="U105" s="100"/>
      <c r="V105" s="101" t="s">
        <v>63</v>
      </c>
      <c r="W105" s="100"/>
      <c r="X105" s="101" t="s">
        <v>63</v>
      </c>
      <c r="Y105" s="100"/>
      <c r="Z105" s="333"/>
      <c r="AA105" s="333"/>
      <c r="AB105" s="333"/>
      <c r="AC105" s="89"/>
    </row>
    <row r="106" spans="1:29" ht="15.75" customHeight="1" thickBot="1" x14ac:dyDescent="0.3">
      <c r="A106" s="90"/>
      <c r="B106" s="845"/>
      <c r="C106" s="846"/>
      <c r="D106" s="846"/>
      <c r="E106" s="846"/>
      <c r="F106" s="846"/>
      <c r="G106" s="846"/>
      <c r="H106" s="846"/>
      <c r="I106" s="846"/>
      <c r="J106" s="846"/>
      <c r="K106" s="846"/>
      <c r="L106" s="846"/>
      <c r="M106" s="846"/>
      <c r="N106" s="846"/>
      <c r="O106" s="846"/>
      <c r="P106" s="846"/>
      <c r="Q106" s="847"/>
      <c r="R106" s="454"/>
      <c r="S106" s="336"/>
      <c r="T106" s="334">
        <f>ABS(T102-T100)</f>
        <v>26515572.199999999</v>
      </c>
      <c r="U106" s="337"/>
      <c r="V106" s="335">
        <f>ABS(V102-V93)</f>
        <v>0</v>
      </c>
      <c r="W106" s="337"/>
      <c r="X106" s="335">
        <f>ABS(X102-X100)</f>
        <v>26515572.199999999</v>
      </c>
      <c r="Y106" s="337"/>
      <c r="Z106" s="336"/>
      <c r="AA106" s="336"/>
      <c r="AB106" s="336"/>
      <c r="AC106" s="93"/>
    </row>
    <row r="107" spans="1:29" x14ac:dyDescent="0.25">
      <c r="F107" s="338"/>
      <c r="G107" s="339"/>
      <c r="H107" s="333"/>
      <c r="I107" s="333"/>
      <c r="J107" s="340"/>
      <c r="K107" s="340"/>
      <c r="L107" s="340"/>
      <c r="M107" s="100"/>
      <c r="N107" s="333"/>
      <c r="O107" s="339"/>
      <c r="P107" s="333"/>
      <c r="Q107" s="635"/>
      <c r="R107" s="100"/>
      <c r="S107" s="333"/>
      <c r="T107" s="100"/>
      <c r="U107" s="100"/>
      <c r="V107" s="100"/>
      <c r="W107" s="100"/>
      <c r="X107" s="333"/>
      <c r="Y107" s="100"/>
      <c r="Z107" s="333"/>
      <c r="AA107" s="333"/>
      <c r="AB107" s="333"/>
    </row>
    <row r="108" spans="1:29" ht="15.75" thickBot="1" x14ac:dyDescent="0.3">
      <c r="F108" s="338"/>
      <c r="G108" s="339"/>
      <c r="H108" s="333"/>
      <c r="I108" s="333"/>
      <c r="J108" s="340"/>
      <c r="K108" s="340"/>
      <c r="L108" s="340"/>
      <c r="M108" s="100"/>
      <c r="N108" s="333"/>
      <c r="O108" s="339"/>
      <c r="P108" s="333"/>
      <c r="Q108" s="635"/>
      <c r="R108" s="100"/>
      <c r="S108" s="333"/>
      <c r="T108" s="100"/>
      <c r="U108" s="100"/>
      <c r="V108" s="100"/>
      <c r="W108" s="100"/>
      <c r="X108" s="333"/>
      <c r="Y108" s="100"/>
      <c r="Z108" s="333"/>
      <c r="AA108" s="333"/>
      <c r="AB108" s="333"/>
    </row>
    <row r="109" spans="1:29" ht="15.75" thickBot="1" x14ac:dyDescent="0.3">
      <c r="A109" s="73"/>
      <c r="B109" s="75"/>
      <c r="C109" s="74"/>
      <c r="D109" s="76"/>
      <c r="E109" s="76"/>
      <c r="F109" s="344"/>
      <c r="G109" s="345"/>
      <c r="H109" s="346"/>
      <c r="I109" s="346"/>
      <c r="J109" s="346"/>
      <c r="K109" s="346"/>
      <c r="L109" s="346"/>
      <c r="M109" s="347"/>
      <c r="N109" s="346"/>
      <c r="O109" s="345"/>
      <c r="P109" s="346"/>
      <c r="Q109" s="636"/>
      <c r="R109" s="348"/>
      <c r="S109" s="346"/>
      <c r="T109" s="348"/>
      <c r="U109" s="348"/>
      <c r="V109" s="348"/>
      <c r="W109" s="348"/>
      <c r="X109" s="349"/>
      <c r="Y109" s="348"/>
      <c r="Z109" s="346"/>
      <c r="AA109" s="346"/>
      <c r="AB109" s="346"/>
      <c r="AC109" s="80"/>
    </row>
    <row r="110" spans="1:29" ht="18.75" customHeight="1" thickBot="1" x14ac:dyDescent="0.3">
      <c r="A110" s="46"/>
      <c r="B110" s="901" t="s">
        <v>109</v>
      </c>
      <c r="C110" s="59"/>
      <c r="D110" s="898" t="s">
        <v>9</v>
      </c>
      <c r="E110" s="141"/>
      <c r="F110" s="877" t="s">
        <v>10</v>
      </c>
      <c r="G110" s="878"/>
      <c r="H110" s="879"/>
      <c r="I110" s="5"/>
      <c r="J110" s="805" t="s">
        <v>11</v>
      </c>
      <c r="K110" s="806"/>
      <c r="L110" s="807"/>
      <c r="M110" s="297"/>
      <c r="N110" s="819" t="s">
        <v>134</v>
      </c>
      <c r="O110" s="298"/>
      <c r="P110" s="821" t="s">
        <v>13</v>
      </c>
      <c r="Q110" s="822"/>
      <c r="R110" s="823"/>
      <c r="S110" s="5"/>
      <c r="T110" s="795" t="s">
        <v>14</v>
      </c>
      <c r="U110" s="60"/>
      <c r="V110" s="795" t="s">
        <v>15</v>
      </c>
      <c r="W110" s="297"/>
      <c r="X110" s="795" t="s">
        <v>16</v>
      </c>
      <c r="Y110" s="297"/>
      <c r="Z110" s="819" t="s">
        <v>17</v>
      </c>
      <c r="AA110" s="299"/>
      <c r="AB110" s="819" t="s">
        <v>18</v>
      </c>
      <c r="AC110" s="81"/>
    </row>
    <row r="111" spans="1:29" ht="18.75" customHeight="1" thickBot="1" x14ac:dyDescent="0.3">
      <c r="A111" s="82"/>
      <c r="B111" s="902"/>
      <c r="C111" s="59"/>
      <c r="D111" s="899"/>
      <c r="E111" s="141"/>
      <c r="F111" s="880"/>
      <c r="G111" s="881"/>
      <c r="H111" s="882"/>
      <c r="I111" s="5"/>
      <c r="J111" s="808" t="s">
        <v>19</v>
      </c>
      <c r="K111" s="808" t="s">
        <v>135</v>
      </c>
      <c r="L111" s="857" t="s">
        <v>21</v>
      </c>
      <c r="M111" s="297"/>
      <c r="N111" s="798"/>
      <c r="O111" s="298"/>
      <c r="P111" s="824"/>
      <c r="Q111" s="825"/>
      <c r="R111" s="826"/>
      <c r="S111" s="5"/>
      <c r="T111" s="796"/>
      <c r="U111" s="60"/>
      <c r="V111" s="796"/>
      <c r="W111" s="297"/>
      <c r="X111" s="796"/>
      <c r="Y111" s="297"/>
      <c r="Z111" s="798"/>
      <c r="AA111" s="299"/>
      <c r="AB111" s="798"/>
      <c r="AC111" s="83"/>
    </row>
    <row r="112" spans="1:29" ht="16.5" customHeight="1" thickBot="1" x14ac:dyDescent="0.3">
      <c r="A112" s="46"/>
      <c r="B112" s="902"/>
      <c r="C112" s="60"/>
      <c r="D112" s="900"/>
      <c r="E112" s="141"/>
      <c r="F112" s="869" t="s">
        <v>22</v>
      </c>
      <c r="G112" s="871" t="s">
        <v>23</v>
      </c>
      <c r="H112" s="832" t="s">
        <v>24</v>
      </c>
      <c r="I112" s="5"/>
      <c r="J112" s="809"/>
      <c r="K112" s="809"/>
      <c r="L112" s="858"/>
      <c r="M112" s="60"/>
      <c r="N112" s="798"/>
      <c r="O112" s="298"/>
      <c r="P112" s="827" t="s">
        <v>25</v>
      </c>
      <c r="Q112" s="798" t="s">
        <v>26</v>
      </c>
      <c r="R112" s="798" t="s">
        <v>27</v>
      </c>
      <c r="S112" s="5"/>
      <c r="T112" s="797"/>
      <c r="U112" s="60"/>
      <c r="V112" s="797"/>
      <c r="W112" s="60"/>
      <c r="X112" s="797"/>
      <c r="Y112" s="60"/>
      <c r="Z112" s="820"/>
      <c r="AA112" s="299"/>
      <c r="AB112" s="820"/>
      <c r="AC112" s="81"/>
    </row>
    <row r="113" spans="1:29" ht="40.5" customHeight="1" x14ac:dyDescent="0.25">
      <c r="A113" s="46"/>
      <c r="B113" s="902"/>
      <c r="C113" s="61"/>
      <c r="D113" s="137" t="s">
        <v>28</v>
      </c>
      <c r="E113" s="138"/>
      <c r="F113" s="869"/>
      <c r="G113" s="871"/>
      <c r="H113" s="832"/>
      <c r="I113" s="5"/>
      <c r="J113" s="809"/>
      <c r="K113" s="809"/>
      <c r="L113" s="858"/>
      <c r="M113" s="61"/>
      <c r="N113" s="798"/>
      <c r="O113" s="300"/>
      <c r="P113" s="827"/>
      <c r="Q113" s="798"/>
      <c r="R113" s="798"/>
      <c r="S113" s="5"/>
      <c r="T113" s="793" t="s">
        <v>29</v>
      </c>
      <c r="U113" s="301"/>
      <c r="V113" s="793" t="s">
        <v>29</v>
      </c>
      <c r="W113" s="61"/>
      <c r="X113" s="793" t="s">
        <v>29</v>
      </c>
      <c r="Y113" s="61"/>
      <c r="Z113" s="302" t="s">
        <v>30</v>
      </c>
      <c r="AA113" s="61"/>
      <c r="AB113" s="302" t="s">
        <v>30</v>
      </c>
      <c r="AC113" s="81"/>
    </row>
    <row r="114" spans="1:29" ht="51.75" thickBot="1" x14ac:dyDescent="0.3">
      <c r="A114" s="47"/>
      <c r="B114" s="902"/>
      <c r="C114" s="62"/>
      <c r="D114" s="138"/>
      <c r="E114" s="138"/>
      <c r="F114" s="870"/>
      <c r="G114" s="872"/>
      <c r="H114" s="353" t="s">
        <v>31</v>
      </c>
      <c r="I114" s="5"/>
      <c r="J114" s="303" t="s">
        <v>179</v>
      </c>
      <c r="K114" s="304" t="s">
        <v>136</v>
      </c>
      <c r="L114" s="859"/>
      <c r="M114" s="301"/>
      <c r="N114" s="799"/>
      <c r="O114" s="300"/>
      <c r="P114" s="828"/>
      <c r="Q114" s="799"/>
      <c r="R114" s="799"/>
      <c r="S114" s="300"/>
      <c r="T114" s="794"/>
      <c r="U114" s="301"/>
      <c r="V114" s="794"/>
      <c r="W114" s="301"/>
      <c r="X114" s="794"/>
      <c r="Y114" s="301"/>
      <c r="Z114" s="305" t="s">
        <v>34</v>
      </c>
      <c r="AA114" s="306"/>
      <c r="AB114" s="305" t="s">
        <v>34</v>
      </c>
      <c r="AC114" s="84"/>
    </row>
    <row r="115" spans="1:29" ht="15.75" x14ac:dyDescent="0.25">
      <c r="A115" s="48"/>
      <c r="B115" s="902"/>
      <c r="C115" s="63"/>
      <c r="D115" s="139"/>
      <c r="E115" s="139"/>
      <c r="F115" s="307"/>
      <c r="G115" s="308"/>
      <c r="H115" s="308"/>
      <c r="I115" s="309"/>
      <c r="J115" s="309"/>
      <c r="K115" s="309"/>
      <c r="L115" s="309"/>
      <c r="M115" s="310"/>
      <c r="N115" s="308"/>
      <c r="O115" s="308"/>
      <c r="P115" s="311" t="s">
        <v>35</v>
      </c>
      <c r="Q115" s="311" t="s">
        <v>35</v>
      </c>
      <c r="R115" s="310"/>
      <c r="S115" s="309"/>
      <c r="T115" s="310"/>
      <c r="U115" s="310"/>
      <c r="V115" s="310"/>
      <c r="W115" s="310"/>
      <c r="X115" s="309"/>
      <c r="Y115" s="310"/>
      <c r="Z115" s="309"/>
      <c r="AA115" s="309"/>
      <c r="AB115" s="309"/>
      <c r="AC115" s="85"/>
    </row>
    <row r="116" spans="1:29" ht="18" x14ac:dyDescent="0.25">
      <c r="A116" s="49"/>
      <c r="B116" s="902"/>
      <c r="C116" s="64"/>
      <c r="D116" s="144" t="s">
        <v>180</v>
      </c>
      <c r="E116" s="141"/>
      <c r="F116" s="372"/>
      <c r="G116" s="372"/>
      <c r="H116" s="379"/>
      <c r="I116" s="373"/>
      <c r="J116" s="385"/>
      <c r="K116" s="374"/>
      <c r="L116" s="375" t="s">
        <v>35</v>
      </c>
      <c r="M116" s="376"/>
      <c r="N116" s="380">
        <v>0</v>
      </c>
      <c r="O116" s="373"/>
      <c r="P116" s="380">
        <v>0</v>
      </c>
      <c r="Q116" s="631"/>
      <c r="R116" s="377" t="str">
        <f>IF(P116&lt;=0.05*N116,"0K","NON AMMISSIBILE")</f>
        <v>0K</v>
      </c>
      <c r="S116" s="378"/>
      <c r="T116" s="382">
        <f t="shared" ref="T116:T124" si="12">P116+N116</f>
        <v>0</v>
      </c>
      <c r="U116" s="376"/>
      <c r="V116" s="380">
        <v>0</v>
      </c>
      <c r="W116" s="376"/>
      <c r="X116" s="382">
        <f>T116+V116</f>
        <v>0</v>
      </c>
      <c r="Y116" s="376"/>
      <c r="Z116" s="383"/>
      <c r="AA116" s="384"/>
      <c r="AB116" s="383"/>
      <c r="AC116" s="86"/>
    </row>
    <row r="117" spans="1:29" ht="18" x14ac:dyDescent="0.25">
      <c r="A117" s="49"/>
      <c r="B117" s="902"/>
      <c r="C117" s="64"/>
      <c r="D117" s="144" t="s">
        <v>181</v>
      </c>
      <c r="E117" s="141"/>
      <c r="F117" s="372"/>
      <c r="G117" s="372"/>
      <c r="H117" s="379"/>
      <c r="I117" s="373"/>
      <c r="J117" s="385" t="s">
        <v>35</v>
      </c>
      <c r="K117" s="374"/>
      <c r="L117" s="375" t="s">
        <v>35</v>
      </c>
      <c r="M117" s="376"/>
      <c r="N117" s="380">
        <v>0</v>
      </c>
      <c r="O117" s="373"/>
      <c r="P117" s="380">
        <v>0</v>
      </c>
      <c r="Q117" s="631"/>
      <c r="R117" s="377" t="str">
        <f t="shared" ref="R117:R125" si="13">IF(P117&lt;=0.05*N117,"0K","NON AMMISSIBILE")</f>
        <v>0K</v>
      </c>
      <c r="S117" s="378"/>
      <c r="T117" s="382">
        <f t="shared" si="12"/>
        <v>0</v>
      </c>
      <c r="U117" s="376"/>
      <c r="V117" s="380">
        <v>0</v>
      </c>
      <c r="W117" s="376"/>
      <c r="X117" s="382">
        <f t="shared" ref="X117:X125" si="14">T117+V117</f>
        <v>0</v>
      </c>
      <c r="Y117" s="376"/>
      <c r="Z117" s="383"/>
      <c r="AA117" s="384"/>
      <c r="AB117" s="383"/>
      <c r="AC117" s="86"/>
    </row>
    <row r="118" spans="1:29" ht="18" x14ac:dyDescent="0.25">
      <c r="A118" s="49"/>
      <c r="B118" s="902"/>
      <c r="C118" s="64"/>
      <c r="D118" s="144" t="s">
        <v>182</v>
      </c>
      <c r="E118" s="141"/>
      <c r="F118" s="372"/>
      <c r="G118" s="372"/>
      <c r="H118" s="379"/>
      <c r="I118" s="373"/>
      <c r="J118" s="385" t="s">
        <v>35</v>
      </c>
      <c r="K118" s="374"/>
      <c r="L118" s="375" t="s">
        <v>35</v>
      </c>
      <c r="M118" s="376"/>
      <c r="N118" s="380">
        <v>0</v>
      </c>
      <c r="O118" s="373"/>
      <c r="P118" s="380">
        <v>0</v>
      </c>
      <c r="Q118" s="631"/>
      <c r="R118" s="377" t="str">
        <f t="shared" si="13"/>
        <v>0K</v>
      </c>
      <c r="S118" s="378"/>
      <c r="T118" s="382">
        <f t="shared" si="12"/>
        <v>0</v>
      </c>
      <c r="U118" s="376"/>
      <c r="V118" s="380">
        <v>0</v>
      </c>
      <c r="W118" s="376"/>
      <c r="X118" s="382">
        <f t="shared" si="14"/>
        <v>0</v>
      </c>
      <c r="Y118" s="376"/>
      <c r="Z118" s="383"/>
      <c r="AA118" s="384"/>
      <c r="AB118" s="383"/>
      <c r="AC118" s="86"/>
    </row>
    <row r="119" spans="1:29" ht="18" x14ac:dyDescent="0.25">
      <c r="A119" s="49"/>
      <c r="B119" s="902"/>
      <c r="C119" s="64"/>
      <c r="D119" s="144" t="s">
        <v>183</v>
      </c>
      <c r="E119" s="141"/>
      <c r="F119" s="372"/>
      <c r="G119" s="372"/>
      <c r="H119" s="379"/>
      <c r="I119" s="373"/>
      <c r="J119" s="385" t="s">
        <v>35</v>
      </c>
      <c r="K119" s="374"/>
      <c r="L119" s="375" t="s">
        <v>35</v>
      </c>
      <c r="M119" s="376"/>
      <c r="N119" s="380">
        <v>0</v>
      </c>
      <c r="O119" s="373"/>
      <c r="P119" s="380">
        <v>0</v>
      </c>
      <c r="Q119" s="631"/>
      <c r="R119" s="377" t="str">
        <f t="shared" si="13"/>
        <v>0K</v>
      </c>
      <c r="S119" s="378"/>
      <c r="T119" s="382">
        <f t="shared" si="12"/>
        <v>0</v>
      </c>
      <c r="U119" s="376"/>
      <c r="V119" s="380">
        <v>0</v>
      </c>
      <c r="W119" s="376"/>
      <c r="X119" s="382">
        <f t="shared" si="14"/>
        <v>0</v>
      </c>
      <c r="Y119" s="376"/>
      <c r="Z119" s="383"/>
      <c r="AA119" s="384"/>
      <c r="AB119" s="383"/>
      <c r="AC119" s="86"/>
    </row>
    <row r="120" spans="1:29" ht="18" x14ac:dyDescent="0.25">
      <c r="A120" s="49"/>
      <c r="B120" s="902"/>
      <c r="C120" s="64"/>
      <c r="D120" s="144" t="s">
        <v>184</v>
      </c>
      <c r="E120" s="141"/>
      <c r="F120" s="372"/>
      <c r="G120" s="372"/>
      <c r="H120" s="379"/>
      <c r="I120" s="373"/>
      <c r="J120" s="385" t="s">
        <v>35</v>
      </c>
      <c r="K120" s="374"/>
      <c r="L120" s="375" t="s">
        <v>35</v>
      </c>
      <c r="M120" s="376"/>
      <c r="N120" s="380">
        <v>0</v>
      </c>
      <c r="O120" s="373"/>
      <c r="P120" s="380">
        <v>0</v>
      </c>
      <c r="Q120" s="631"/>
      <c r="R120" s="377" t="str">
        <f t="shared" si="13"/>
        <v>0K</v>
      </c>
      <c r="S120" s="378"/>
      <c r="T120" s="382">
        <f t="shared" si="12"/>
        <v>0</v>
      </c>
      <c r="U120" s="376"/>
      <c r="V120" s="380">
        <v>0</v>
      </c>
      <c r="W120" s="376"/>
      <c r="X120" s="382">
        <f t="shared" si="14"/>
        <v>0</v>
      </c>
      <c r="Y120" s="376"/>
      <c r="Z120" s="383"/>
      <c r="AA120" s="384"/>
      <c r="AB120" s="383"/>
      <c r="AC120" s="86"/>
    </row>
    <row r="121" spans="1:29" ht="18" x14ac:dyDescent="0.25">
      <c r="A121" s="49"/>
      <c r="B121" s="902"/>
      <c r="C121" s="64"/>
      <c r="D121" s="144" t="s">
        <v>185</v>
      </c>
      <c r="E121" s="141"/>
      <c r="F121" s="372"/>
      <c r="G121" s="372"/>
      <c r="H121" s="379"/>
      <c r="I121" s="373"/>
      <c r="J121" s="385"/>
      <c r="K121" s="374"/>
      <c r="L121" s="375" t="s">
        <v>35</v>
      </c>
      <c r="M121" s="376"/>
      <c r="N121" s="380">
        <v>0</v>
      </c>
      <c r="O121" s="373"/>
      <c r="P121" s="380">
        <v>0</v>
      </c>
      <c r="Q121" s="631"/>
      <c r="R121" s="377" t="str">
        <f t="shared" si="13"/>
        <v>0K</v>
      </c>
      <c r="S121" s="378"/>
      <c r="T121" s="382">
        <f t="shared" si="12"/>
        <v>0</v>
      </c>
      <c r="U121" s="376"/>
      <c r="V121" s="380">
        <v>0</v>
      </c>
      <c r="W121" s="376"/>
      <c r="X121" s="382">
        <f t="shared" si="14"/>
        <v>0</v>
      </c>
      <c r="Y121" s="376"/>
      <c r="Z121" s="383"/>
      <c r="AA121" s="384"/>
      <c r="AB121" s="383"/>
      <c r="AC121" s="86"/>
    </row>
    <row r="122" spans="1:29" ht="18" x14ac:dyDescent="0.25">
      <c r="A122" s="49"/>
      <c r="B122" s="902"/>
      <c r="C122" s="64"/>
      <c r="D122" s="144" t="s">
        <v>186</v>
      </c>
      <c r="E122" s="141"/>
      <c r="F122" s="372"/>
      <c r="G122" s="372"/>
      <c r="H122" s="379"/>
      <c r="I122" s="373"/>
      <c r="J122" s="385" t="s">
        <v>35</v>
      </c>
      <c r="K122" s="374"/>
      <c r="L122" s="375" t="s">
        <v>35</v>
      </c>
      <c r="M122" s="376"/>
      <c r="N122" s="380">
        <v>0</v>
      </c>
      <c r="O122" s="373"/>
      <c r="P122" s="380">
        <v>0</v>
      </c>
      <c r="Q122" s="631"/>
      <c r="R122" s="377" t="str">
        <f t="shared" si="13"/>
        <v>0K</v>
      </c>
      <c r="S122" s="378"/>
      <c r="T122" s="382">
        <f t="shared" si="12"/>
        <v>0</v>
      </c>
      <c r="U122" s="376"/>
      <c r="V122" s="380">
        <v>0</v>
      </c>
      <c r="W122" s="376"/>
      <c r="X122" s="382">
        <f t="shared" si="14"/>
        <v>0</v>
      </c>
      <c r="Y122" s="376"/>
      <c r="Z122" s="383"/>
      <c r="AA122" s="384"/>
      <c r="AB122" s="383"/>
      <c r="AC122" s="86"/>
    </row>
    <row r="123" spans="1:29" ht="18" x14ac:dyDescent="0.25">
      <c r="A123" s="49"/>
      <c r="B123" s="902"/>
      <c r="C123" s="64"/>
      <c r="D123" s="144" t="s">
        <v>187</v>
      </c>
      <c r="E123" s="141"/>
      <c r="F123" s="372"/>
      <c r="G123" s="372"/>
      <c r="H123" s="379"/>
      <c r="I123" s="373"/>
      <c r="J123" s="386"/>
      <c r="K123" s="374"/>
      <c r="L123" s="375" t="s">
        <v>35</v>
      </c>
      <c r="M123" s="376"/>
      <c r="N123" s="380">
        <v>0</v>
      </c>
      <c r="O123" s="373"/>
      <c r="P123" s="380">
        <v>0</v>
      </c>
      <c r="Q123" s="631"/>
      <c r="R123" s="377" t="str">
        <f t="shared" si="13"/>
        <v>0K</v>
      </c>
      <c r="S123" s="378"/>
      <c r="T123" s="382">
        <f t="shared" si="12"/>
        <v>0</v>
      </c>
      <c r="U123" s="376"/>
      <c r="V123" s="380">
        <v>0</v>
      </c>
      <c r="W123" s="376"/>
      <c r="X123" s="382">
        <f t="shared" si="14"/>
        <v>0</v>
      </c>
      <c r="Y123" s="376"/>
      <c r="Z123" s="383"/>
      <c r="AA123" s="384"/>
      <c r="AB123" s="383"/>
      <c r="AC123" s="86"/>
    </row>
    <row r="124" spans="1:29" ht="18" x14ac:dyDescent="0.25">
      <c r="A124" s="49"/>
      <c r="B124" s="902"/>
      <c r="C124" s="64"/>
      <c r="D124" s="144" t="s">
        <v>188</v>
      </c>
      <c r="E124" s="141"/>
      <c r="F124" s="372"/>
      <c r="G124" s="372"/>
      <c r="H124" s="379"/>
      <c r="I124" s="373"/>
      <c r="J124" s="385" t="s">
        <v>35</v>
      </c>
      <c r="K124" s="374"/>
      <c r="L124" s="375" t="s">
        <v>35</v>
      </c>
      <c r="M124" s="376"/>
      <c r="N124" s="380">
        <v>0</v>
      </c>
      <c r="O124" s="373"/>
      <c r="P124" s="380">
        <v>0</v>
      </c>
      <c r="Q124" s="631"/>
      <c r="R124" s="377" t="str">
        <f t="shared" si="13"/>
        <v>0K</v>
      </c>
      <c r="S124" s="378"/>
      <c r="T124" s="382">
        <f t="shared" si="12"/>
        <v>0</v>
      </c>
      <c r="U124" s="376"/>
      <c r="V124" s="380">
        <v>0</v>
      </c>
      <c r="W124" s="376"/>
      <c r="X124" s="382">
        <f t="shared" si="14"/>
        <v>0</v>
      </c>
      <c r="Y124" s="376"/>
      <c r="Z124" s="383"/>
      <c r="AA124" s="384"/>
      <c r="AB124" s="383"/>
      <c r="AC124" s="86"/>
    </row>
    <row r="125" spans="1:29" ht="18" x14ac:dyDescent="0.25">
      <c r="A125" s="49"/>
      <c r="B125" s="902"/>
      <c r="C125" s="64"/>
      <c r="D125" s="144" t="s">
        <v>189</v>
      </c>
      <c r="E125" s="141"/>
      <c r="F125" s="372"/>
      <c r="G125" s="372"/>
      <c r="H125" s="379"/>
      <c r="I125" s="373"/>
      <c r="J125" s="385"/>
      <c r="K125" s="374"/>
      <c r="L125" s="375" t="s">
        <v>35</v>
      </c>
      <c r="M125" s="376"/>
      <c r="N125" s="380">
        <v>0</v>
      </c>
      <c r="O125" s="373"/>
      <c r="P125" s="380">
        <v>0</v>
      </c>
      <c r="Q125" s="631"/>
      <c r="R125" s="377" t="str">
        <f t="shared" si="13"/>
        <v>0K</v>
      </c>
      <c r="S125" s="378"/>
      <c r="T125" s="382">
        <f t="shared" ref="T125:T153" si="15">P125+N125</f>
        <v>0</v>
      </c>
      <c r="U125" s="376"/>
      <c r="V125" s="380">
        <v>0</v>
      </c>
      <c r="W125" s="376"/>
      <c r="X125" s="382">
        <f t="shared" si="14"/>
        <v>0</v>
      </c>
      <c r="Y125" s="376"/>
      <c r="Z125" s="383"/>
      <c r="AA125" s="384"/>
      <c r="AB125" s="383"/>
      <c r="AC125" s="86"/>
    </row>
    <row r="126" spans="1:29" ht="18" x14ac:dyDescent="0.25">
      <c r="A126" s="49"/>
      <c r="B126" s="902"/>
      <c r="C126" s="64"/>
      <c r="D126" s="144" t="s">
        <v>190</v>
      </c>
      <c r="E126" s="141"/>
      <c r="F126" s="372"/>
      <c r="G126" s="372"/>
      <c r="H126" s="379"/>
      <c r="I126" s="373"/>
      <c r="J126" s="385" t="s">
        <v>35</v>
      </c>
      <c r="K126" s="374"/>
      <c r="L126" s="375" t="s">
        <v>35</v>
      </c>
      <c r="M126" s="376"/>
      <c r="N126" s="380">
        <v>0</v>
      </c>
      <c r="O126" s="373"/>
      <c r="P126" s="380">
        <v>0</v>
      </c>
      <c r="Q126" s="631"/>
      <c r="R126" s="377" t="str">
        <f t="shared" ref="R126:R153" si="16">IF(P126&lt;=0.05*N126,"0K","NON AMMISSIBILE")</f>
        <v>0K</v>
      </c>
      <c r="S126" s="378"/>
      <c r="T126" s="382">
        <f t="shared" si="15"/>
        <v>0</v>
      </c>
      <c r="U126" s="376"/>
      <c r="V126" s="380">
        <v>0</v>
      </c>
      <c r="W126" s="376"/>
      <c r="X126" s="382">
        <f t="shared" ref="X126:X153" si="17">T126+V126</f>
        <v>0</v>
      </c>
      <c r="Y126" s="376"/>
      <c r="Z126" s="383"/>
      <c r="AA126" s="384"/>
      <c r="AB126" s="383"/>
      <c r="AC126" s="86"/>
    </row>
    <row r="127" spans="1:29" ht="18" x14ac:dyDescent="0.25">
      <c r="A127" s="49"/>
      <c r="B127" s="902"/>
      <c r="C127" s="64"/>
      <c r="D127" s="144" t="s">
        <v>191</v>
      </c>
      <c r="E127" s="141"/>
      <c r="F127" s="372"/>
      <c r="G127" s="372"/>
      <c r="H127" s="379"/>
      <c r="I127" s="373"/>
      <c r="J127" s="385" t="s">
        <v>35</v>
      </c>
      <c r="K127" s="374"/>
      <c r="L127" s="375" t="s">
        <v>35</v>
      </c>
      <c r="M127" s="376"/>
      <c r="N127" s="380">
        <v>0</v>
      </c>
      <c r="O127" s="373"/>
      <c r="P127" s="380">
        <v>0</v>
      </c>
      <c r="Q127" s="631"/>
      <c r="R127" s="377" t="str">
        <f t="shared" si="16"/>
        <v>0K</v>
      </c>
      <c r="S127" s="378"/>
      <c r="T127" s="382">
        <f t="shared" si="15"/>
        <v>0</v>
      </c>
      <c r="U127" s="376"/>
      <c r="V127" s="380">
        <v>0</v>
      </c>
      <c r="W127" s="376"/>
      <c r="X127" s="382">
        <f t="shared" si="17"/>
        <v>0</v>
      </c>
      <c r="Y127" s="376"/>
      <c r="Z127" s="383"/>
      <c r="AA127" s="384"/>
      <c r="AB127" s="383"/>
      <c r="AC127" s="86"/>
    </row>
    <row r="128" spans="1:29" ht="18" x14ac:dyDescent="0.25">
      <c r="A128" s="49"/>
      <c r="B128" s="902"/>
      <c r="C128" s="64"/>
      <c r="D128" s="144" t="s">
        <v>192</v>
      </c>
      <c r="E128" s="141"/>
      <c r="F128" s="372"/>
      <c r="G128" s="372"/>
      <c r="H128" s="379"/>
      <c r="I128" s="373"/>
      <c r="J128" s="385" t="s">
        <v>35</v>
      </c>
      <c r="K128" s="374"/>
      <c r="L128" s="375" t="s">
        <v>35</v>
      </c>
      <c r="M128" s="376"/>
      <c r="N128" s="380">
        <v>0</v>
      </c>
      <c r="O128" s="373"/>
      <c r="P128" s="380">
        <v>0</v>
      </c>
      <c r="Q128" s="631"/>
      <c r="R128" s="377" t="str">
        <f t="shared" si="16"/>
        <v>0K</v>
      </c>
      <c r="S128" s="378"/>
      <c r="T128" s="382">
        <f t="shared" si="15"/>
        <v>0</v>
      </c>
      <c r="U128" s="376"/>
      <c r="V128" s="380">
        <v>0</v>
      </c>
      <c r="W128" s="376"/>
      <c r="X128" s="382">
        <f t="shared" si="17"/>
        <v>0</v>
      </c>
      <c r="Y128" s="376"/>
      <c r="Z128" s="383"/>
      <c r="AA128" s="384"/>
      <c r="AB128" s="383"/>
      <c r="AC128" s="86"/>
    </row>
    <row r="129" spans="1:29" ht="18" x14ac:dyDescent="0.25">
      <c r="A129" s="49"/>
      <c r="B129" s="902"/>
      <c r="C129" s="64"/>
      <c r="D129" s="144" t="s">
        <v>193</v>
      </c>
      <c r="E129" s="141"/>
      <c r="F129" s="372"/>
      <c r="G129" s="372"/>
      <c r="H129" s="379"/>
      <c r="I129" s="373"/>
      <c r="J129" s="385" t="s">
        <v>35</v>
      </c>
      <c r="K129" s="374"/>
      <c r="L129" s="375" t="s">
        <v>35</v>
      </c>
      <c r="M129" s="376"/>
      <c r="N129" s="380">
        <v>0</v>
      </c>
      <c r="O129" s="373"/>
      <c r="P129" s="380">
        <v>0</v>
      </c>
      <c r="Q129" s="631"/>
      <c r="R129" s="377" t="str">
        <f t="shared" si="16"/>
        <v>0K</v>
      </c>
      <c r="S129" s="378"/>
      <c r="T129" s="382">
        <f t="shared" si="15"/>
        <v>0</v>
      </c>
      <c r="U129" s="376"/>
      <c r="V129" s="380">
        <v>0</v>
      </c>
      <c r="W129" s="376"/>
      <c r="X129" s="382">
        <f t="shared" si="17"/>
        <v>0</v>
      </c>
      <c r="Y129" s="376"/>
      <c r="Z129" s="383"/>
      <c r="AA129" s="384"/>
      <c r="AB129" s="383"/>
      <c r="AC129" s="86"/>
    </row>
    <row r="130" spans="1:29" ht="18" x14ac:dyDescent="0.25">
      <c r="A130" s="49"/>
      <c r="B130" s="902"/>
      <c r="C130" s="64"/>
      <c r="D130" s="144" t="s">
        <v>194</v>
      </c>
      <c r="E130" s="141"/>
      <c r="F130" s="372"/>
      <c r="G130" s="372"/>
      <c r="H130" s="379"/>
      <c r="I130" s="373"/>
      <c r="J130" s="385"/>
      <c r="K130" s="374"/>
      <c r="L130" s="375" t="s">
        <v>35</v>
      </c>
      <c r="M130" s="376"/>
      <c r="N130" s="380">
        <v>0</v>
      </c>
      <c r="O130" s="373"/>
      <c r="P130" s="380">
        <v>0</v>
      </c>
      <c r="Q130" s="631"/>
      <c r="R130" s="377" t="str">
        <f t="shared" si="16"/>
        <v>0K</v>
      </c>
      <c r="S130" s="378"/>
      <c r="T130" s="382">
        <f t="shared" si="15"/>
        <v>0</v>
      </c>
      <c r="U130" s="376"/>
      <c r="V130" s="380">
        <v>0</v>
      </c>
      <c r="W130" s="376"/>
      <c r="X130" s="382">
        <f t="shared" si="17"/>
        <v>0</v>
      </c>
      <c r="Y130" s="376"/>
      <c r="Z130" s="383"/>
      <c r="AA130" s="384"/>
      <c r="AB130" s="383"/>
      <c r="AC130" s="86"/>
    </row>
    <row r="131" spans="1:29" ht="18" x14ac:dyDescent="0.25">
      <c r="A131" s="49"/>
      <c r="B131" s="902"/>
      <c r="C131" s="64"/>
      <c r="D131" s="144" t="s">
        <v>195</v>
      </c>
      <c r="E131" s="141"/>
      <c r="F131" s="372"/>
      <c r="G131" s="372"/>
      <c r="H131" s="379"/>
      <c r="I131" s="373"/>
      <c r="J131" s="385" t="s">
        <v>35</v>
      </c>
      <c r="K131" s="374"/>
      <c r="L131" s="375" t="s">
        <v>35</v>
      </c>
      <c r="M131" s="376"/>
      <c r="N131" s="380">
        <v>0</v>
      </c>
      <c r="O131" s="373"/>
      <c r="P131" s="380">
        <v>0</v>
      </c>
      <c r="Q131" s="631"/>
      <c r="R131" s="377" t="str">
        <f t="shared" si="16"/>
        <v>0K</v>
      </c>
      <c r="S131" s="378"/>
      <c r="T131" s="382">
        <f t="shared" si="15"/>
        <v>0</v>
      </c>
      <c r="U131" s="376"/>
      <c r="V131" s="380">
        <v>0</v>
      </c>
      <c r="W131" s="376"/>
      <c r="X131" s="382">
        <f t="shared" si="17"/>
        <v>0</v>
      </c>
      <c r="Y131" s="376"/>
      <c r="Z131" s="383"/>
      <c r="AA131" s="384"/>
      <c r="AB131" s="383"/>
      <c r="AC131" s="86"/>
    </row>
    <row r="132" spans="1:29" ht="18" x14ac:dyDescent="0.25">
      <c r="A132" s="49"/>
      <c r="B132" s="902"/>
      <c r="C132" s="64"/>
      <c r="D132" s="144" t="s">
        <v>196</v>
      </c>
      <c r="E132" s="141"/>
      <c r="F132" s="372"/>
      <c r="G132" s="372"/>
      <c r="H132" s="379"/>
      <c r="I132" s="373"/>
      <c r="J132" s="386"/>
      <c r="K132" s="374"/>
      <c r="L132" s="375" t="s">
        <v>35</v>
      </c>
      <c r="M132" s="376"/>
      <c r="N132" s="380">
        <v>0</v>
      </c>
      <c r="O132" s="373"/>
      <c r="P132" s="380">
        <v>0</v>
      </c>
      <c r="Q132" s="631"/>
      <c r="R132" s="377" t="str">
        <f t="shared" si="16"/>
        <v>0K</v>
      </c>
      <c r="S132" s="378"/>
      <c r="T132" s="382">
        <f t="shared" si="15"/>
        <v>0</v>
      </c>
      <c r="U132" s="376"/>
      <c r="V132" s="380">
        <v>0</v>
      </c>
      <c r="W132" s="376"/>
      <c r="X132" s="382">
        <f t="shared" si="17"/>
        <v>0</v>
      </c>
      <c r="Y132" s="376"/>
      <c r="Z132" s="383"/>
      <c r="AA132" s="384"/>
      <c r="AB132" s="383"/>
      <c r="AC132" s="86"/>
    </row>
    <row r="133" spans="1:29" ht="18" x14ac:dyDescent="0.25">
      <c r="A133" s="49"/>
      <c r="B133" s="902"/>
      <c r="C133" s="64"/>
      <c r="D133" s="144" t="s">
        <v>197</v>
      </c>
      <c r="E133" s="141"/>
      <c r="F133" s="372"/>
      <c r="G133" s="372"/>
      <c r="H133" s="379"/>
      <c r="I133" s="373"/>
      <c r="J133" s="385" t="s">
        <v>35</v>
      </c>
      <c r="K133" s="374"/>
      <c r="L133" s="375" t="s">
        <v>35</v>
      </c>
      <c r="M133" s="376"/>
      <c r="N133" s="380">
        <v>0</v>
      </c>
      <c r="O133" s="373"/>
      <c r="P133" s="380">
        <v>0</v>
      </c>
      <c r="Q133" s="631"/>
      <c r="R133" s="377" t="str">
        <f t="shared" si="16"/>
        <v>0K</v>
      </c>
      <c r="S133" s="378"/>
      <c r="T133" s="382">
        <f t="shared" si="15"/>
        <v>0</v>
      </c>
      <c r="U133" s="376"/>
      <c r="V133" s="380">
        <v>0</v>
      </c>
      <c r="W133" s="376"/>
      <c r="X133" s="382">
        <f t="shared" si="17"/>
        <v>0</v>
      </c>
      <c r="Y133" s="376"/>
      <c r="Z133" s="383"/>
      <c r="AA133" s="384"/>
      <c r="AB133" s="383"/>
      <c r="AC133" s="86"/>
    </row>
    <row r="134" spans="1:29" ht="18" x14ac:dyDescent="0.25">
      <c r="A134" s="49"/>
      <c r="B134" s="902"/>
      <c r="C134" s="64"/>
      <c r="D134" s="144" t="s">
        <v>198</v>
      </c>
      <c r="E134" s="141"/>
      <c r="F134" s="372"/>
      <c r="G134" s="372"/>
      <c r="H134" s="379"/>
      <c r="I134" s="373"/>
      <c r="J134" s="385"/>
      <c r="K134" s="374"/>
      <c r="L134" s="375" t="s">
        <v>35</v>
      </c>
      <c r="M134" s="376"/>
      <c r="N134" s="380">
        <v>0</v>
      </c>
      <c r="O134" s="373"/>
      <c r="P134" s="380">
        <v>0</v>
      </c>
      <c r="Q134" s="631"/>
      <c r="R134" s="377" t="str">
        <f t="shared" si="16"/>
        <v>0K</v>
      </c>
      <c r="S134" s="378"/>
      <c r="T134" s="382">
        <f t="shared" si="15"/>
        <v>0</v>
      </c>
      <c r="U134" s="376"/>
      <c r="V134" s="380">
        <v>0</v>
      </c>
      <c r="W134" s="376"/>
      <c r="X134" s="382">
        <f t="shared" si="17"/>
        <v>0</v>
      </c>
      <c r="Y134" s="376"/>
      <c r="Z134" s="383"/>
      <c r="AA134" s="384"/>
      <c r="AB134" s="383"/>
      <c r="AC134" s="86"/>
    </row>
    <row r="135" spans="1:29" ht="18" x14ac:dyDescent="0.25">
      <c r="A135" s="49"/>
      <c r="B135" s="902"/>
      <c r="C135" s="64"/>
      <c r="D135" s="144" t="s">
        <v>199</v>
      </c>
      <c r="E135" s="141"/>
      <c r="F135" s="372"/>
      <c r="G135" s="372"/>
      <c r="H135" s="379"/>
      <c r="I135" s="373"/>
      <c r="J135" s="385" t="s">
        <v>35</v>
      </c>
      <c r="K135" s="374"/>
      <c r="L135" s="375" t="s">
        <v>35</v>
      </c>
      <c r="M135" s="376"/>
      <c r="N135" s="380">
        <v>0</v>
      </c>
      <c r="O135" s="373"/>
      <c r="P135" s="380">
        <v>0</v>
      </c>
      <c r="Q135" s="631"/>
      <c r="R135" s="377" t="str">
        <f t="shared" si="16"/>
        <v>0K</v>
      </c>
      <c r="S135" s="378"/>
      <c r="T135" s="382">
        <f t="shared" si="15"/>
        <v>0</v>
      </c>
      <c r="U135" s="376"/>
      <c r="V135" s="380">
        <v>0</v>
      </c>
      <c r="W135" s="376"/>
      <c r="X135" s="382">
        <f t="shared" si="17"/>
        <v>0</v>
      </c>
      <c r="Y135" s="376"/>
      <c r="Z135" s="383"/>
      <c r="AA135" s="384"/>
      <c r="AB135" s="383"/>
      <c r="AC135" s="86"/>
    </row>
    <row r="136" spans="1:29" ht="18" x14ac:dyDescent="0.25">
      <c r="A136" s="49"/>
      <c r="B136" s="902"/>
      <c r="C136" s="64"/>
      <c r="D136" s="144" t="s">
        <v>513</v>
      </c>
      <c r="E136" s="141"/>
      <c r="F136" s="372"/>
      <c r="G136" s="372"/>
      <c r="H136" s="379"/>
      <c r="I136" s="373"/>
      <c r="J136" s="385" t="s">
        <v>35</v>
      </c>
      <c r="K136" s="374"/>
      <c r="L136" s="375" t="s">
        <v>35</v>
      </c>
      <c r="M136" s="376"/>
      <c r="N136" s="380">
        <v>0</v>
      </c>
      <c r="O136" s="373"/>
      <c r="P136" s="380">
        <v>0</v>
      </c>
      <c r="Q136" s="631"/>
      <c r="R136" s="377" t="str">
        <f t="shared" si="16"/>
        <v>0K</v>
      </c>
      <c r="S136" s="378"/>
      <c r="T136" s="382">
        <f t="shared" si="15"/>
        <v>0</v>
      </c>
      <c r="U136" s="376"/>
      <c r="V136" s="380">
        <v>0</v>
      </c>
      <c r="W136" s="376"/>
      <c r="X136" s="382">
        <f t="shared" si="17"/>
        <v>0</v>
      </c>
      <c r="Y136" s="376"/>
      <c r="Z136" s="383"/>
      <c r="AA136" s="384"/>
      <c r="AB136" s="383"/>
      <c r="AC136" s="86"/>
    </row>
    <row r="137" spans="1:29" ht="18" x14ac:dyDescent="0.25">
      <c r="A137" s="49"/>
      <c r="B137" s="902"/>
      <c r="C137" s="64"/>
      <c r="D137" s="144" t="s">
        <v>514</v>
      </c>
      <c r="E137" s="141"/>
      <c r="F137" s="372"/>
      <c r="G137" s="372"/>
      <c r="H137" s="379"/>
      <c r="I137" s="373"/>
      <c r="J137" s="385" t="s">
        <v>35</v>
      </c>
      <c r="K137" s="374"/>
      <c r="L137" s="375" t="s">
        <v>35</v>
      </c>
      <c r="M137" s="376"/>
      <c r="N137" s="380">
        <v>0</v>
      </c>
      <c r="O137" s="373"/>
      <c r="P137" s="380">
        <v>0</v>
      </c>
      <c r="Q137" s="631"/>
      <c r="R137" s="377" t="str">
        <f t="shared" si="16"/>
        <v>0K</v>
      </c>
      <c r="S137" s="378"/>
      <c r="T137" s="382">
        <f t="shared" si="15"/>
        <v>0</v>
      </c>
      <c r="U137" s="376"/>
      <c r="V137" s="380">
        <v>0</v>
      </c>
      <c r="W137" s="376"/>
      <c r="X137" s="382">
        <f t="shared" si="17"/>
        <v>0</v>
      </c>
      <c r="Y137" s="376"/>
      <c r="Z137" s="383"/>
      <c r="AA137" s="384"/>
      <c r="AB137" s="383"/>
      <c r="AC137" s="86"/>
    </row>
    <row r="138" spans="1:29" ht="18" x14ac:dyDescent="0.25">
      <c r="A138" s="49"/>
      <c r="B138" s="902"/>
      <c r="C138" s="64"/>
      <c r="D138" s="144" t="s">
        <v>515</v>
      </c>
      <c r="E138" s="141"/>
      <c r="F138" s="372"/>
      <c r="G138" s="372"/>
      <c r="H138" s="379"/>
      <c r="I138" s="373"/>
      <c r="J138" s="385" t="s">
        <v>35</v>
      </c>
      <c r="K138" s="374"/>
      <c r="L138" s="375" t="s">
        <v>35</v>
      </c>
      <c r="M138" s="376"/>
      <c r="N138" s="380">
        <v>0</v>
      </c>
      <c r="O138" s="373"/>
      <c r="P138" s="380">
        <v>0</v>
      </c>
      <c r="Q138" s="631"/>
      <c r="R138" s="377" t="str">
        <f t="shared" si="16"/>
        <v>0K</v>
      </c>
      <c r="S138" s="378"/>
      <c r="T138" s="382">
        <f t="shared" si="15"/>
        <v>0</v>
      </c>
      <c r="U138" s="376"/>
      <c r="V138" s="380">
        <v>0</v>
      </c>
      <c r="W138" s="376"/>
      <c r="X138" s="382">
        <f t="shared" si="17"/>
        <v>0</v>
      </c>
      <c r="Y138" s="376"/>
      <c r="Z138" s="383"/>
      <c r="AA138" s="384"/>
      <c r="AB138" s="383"/>
      <c r="AC138" s="86"/>
    </row>
    <row r="139" spans="1:29" ht="18" x14ac:dyDescent="0.25">
      <c r="A139" s="49"/>
      <c r="B139" s="902"/>
      <c r="C139" s="64"/>
      <c r="D139" s="144" t="s">
        <v>516</v>
      </c>
      <c r="E139" s="141"/>
      <c r="F139" s="372"/>
      <c r="G139" s="372"/>
      <c r="H139" s="379"/>
      <c r="I139" s="373"/>
      <c r="J139" s="385"/>
      <c r="K139" s="374"/>
      <c r="L139" s="375" t="s">
        <v>35</v>
      </c>
      <c r="M139" s="376"/>
      <c r="N139" s="380">
        <v>0</v>
      </c>
      <c r="O139" s="373"/>
      <c r="P139" s="380">
        <v>0</v>
      </c>
      <c r="Q139" s="631"/>
      <c r="R139" s="377" t="str">
        <f t="shared" si="16"/>
        <v>0K</v>
      </c>
      <c r="S139" s="378"/>
      <c r="T139" s="382">
        <f t="shared" si="15"/>
        <v>0</v>
      </c>
      <c r="U139" s="376"/>
      <c r="V139" s="380">
        <v>0</v>
      </c>
      <c r="W139" s="376"/>
      <c r="X139" s="382">
        <f t="shared" si="17"/>
        <v>0</v>
      </c>
      <c r="Y139" s="376"/>
      <c r="Z139" s="383"/>
      <c r="AA139" s="384"/>
      <c r="AB139" s="383"/>
      <c r="AC139" s="86"/>
    </row>
    <row r="140" spans="1:29" ht="18" x14ac:dyDescent="0.25">
      <c r="A140" s="49"/>
      <c r="B140" s="902"/>
      <c r="C140" s="64"/>
      <c r="D140" s="144" t="s">
        <v>517</v>
      </c>
      <c r="E140" s="141"/>
      <c r="F140" s="372"/>
      <c r="G140" s="372"/>
      <c r="H140" s="379"/>
      <c r="I140" s="373"/>
      <c r="J140" s="385" t="s">
        <v>35</v>
      </c>
      <c r="K140" s="374"/>
      <c r="L140" s="375" t="s">
        <v>35</v>
      </c>
      <c r="M140" s="376"/>
      <c r="N140" s="380">
        <v>0</v>
      </c>
      <c r="O140" s="373"/>
      <c r="P140" s="380">
        <v>0</v>
      </c>
      <c r="Q140" s="631"/>
      <c r="R140" s="377" t="str">
        <f t="shared" si="16"/>
        <v>0K</v>
      </c>
      <c r="S140" s="378"/>
      <c r="T140" s="382">
        <f t="shared" si="15"/>
        <v>0</v>
      </c>
      <c r="U140" s="376"/>
      <c r="V140" s="380">
        <v>0</v>
      </c>
      <c r="W140" s="376"/>
      <c r="X140" s="382">
        <f t="shared" si="17"/>
        <v>0</v>
      </c>
      <c r="Y140" s="376"/>
      <c r="Z140" s="383"/>
      <c r="AA140" s="384"/>
      <c r="AB140" s="383"/>
      <c r="AC140" s="86"/>
    </row>
    <row r="141" spans="1:29" ht="18" x14ac:dyDescent="0.25">
      <c r="A141" s="49"/>
      <c r="B141" s="902"/>
      <c r="C141" s="64"/>
      <c r="D141" s="144" t="s">
        <v>518</v>
      </c>
      <c r="E141" s="141"/>
      <c r="F141" s="372"/>
      <c r="G141" s="372"/>
      <c r="H141" s="379"/>
      <c r="I141" s="373"/>
      <c r="J141" s="386"/>
      <c r="K141" s="374"/>
      <c r="L141" s="375" t="s">
        <v>35</v>
      </c>
      <c r="M141" s="376"/>
      <c r="N141" s="380">
        <v>0</v>
      </c>
      <c r="O141" s="373"/>
      <c r="P141" s="380">
        <v>0</v>
      </c>
      <c r="Q141" s="631"/>
      <c r="R141" s="377" t="str">
        <f t="shared" si="16"/>
        <v>0K</v>
      </c>
      <c r="S141" s="378"/>
      <c r="T141" s="382">
        <f t="shared" si="15"/>
        <v>0</v>
      </c>
      <c r="U141" s="376"/>
      <c r="V141" s="380">
        <v>0</v>
      </c>
      <c r="W141" s="376"/>
      <c r="X141" s="382">
        <f t="shared" si="17"/>
        <v>0</v>
      </c>
      <c r="Y141" s="376"/>
      <c r="Z141" s="383"/>
      <c r="AA141" s="384"/>
      <c r="AB141" s="383"/>
      <c r="AC141" s="86"/>
    </row>
    <row r="142" spans="1:29" ht="18" x14ac:dyDescent="0.25">
      <c r="A142" s="49"/>
      <c r="B142" s="902"/>
      <c r="C142" s="64"/>
      <c r="D142" s="144" t="s">
        <v>519</v>
      </c>
      <c r="E142" s="141"/>
      <c r="F142" s="372"/>
      <c r="G142" s="372"/>
      <c r="H142" s="379"/>
      <c r="I142" s="373"/>
      <c r="J142" s="385" t="s">
        <v>35</v>
      </c>
      <c r="K142" s="374"/>
      <c r="L142" s="375" t="s">
        <v>35</v>
      </c>
      <c r="M142" s="376"/>
      <c r="N142" s="380">
        <v>0</v>
      </c>
      <c r="O142" s="373"/>
      <c r="P142" s="380">
        <v>0</v>
      </c>
      <c r="Q142" s="631"/>
      <c r="R142" s="377" t="str">
        <f t="shared" si="16"/>
        <v>0K</v>
      </c>
      <c r="S142" s="378"/>
      <c r="T142" s="382">
        <f t="shared" si="15"/>
        <v>0</v>
      </c>
      <c r="U142" s="376"/>
      <c r="V142" s="380">
        <v>0</v>
      </c>
      <c r="W142" s="376"/>
      <c r="X142" s="382">
        <f t="shared" si="17"/>
        <v>0</v>
      </c>
      <c r="Y142" s="376"/>
      <c r="Z142" s="383"/>
      <c r="AA142" s="384"/>
      <c r="AB142" s="383"/>
      <c r="AC142" s="86"/>
    </row>
    <row r="143" spans="1:29" ht="18" x14ac:dyDescent="0.25">
      <c r="A143" s="49"/>
      <c r="B143" s="902"/>
      <c r="C143" s="64"/>
      <c r="D143" s="144" t="s">
        <v>520</v>
      </c>
      <c r="E143" s="141"/>
      <c r="F143" s="372"/>
      <c r="G143" s="372"/>
      <c r="H143" s="379"/>
      <c r="I143" s="373"/>
      <c r="J143" s="385"/>
      <c r="K143" s="374"/>
      <c r="L143" s="375" t="s">
        <v>35</v>
      </c>
      <c r="M143" s="376"/>
      <c r="N143" s="380">
        <v>0</v>
      </c>
      <c r="O143" s="373"/>
      <c r="P143" s="380">
        <v>0</v>
      </c>
      <c r="Q143" s="631"/>
      <c r="R143" s="377" t="str">
        <f t="shared" si="16"/>
        <v>0K</v>
      </c>
      <c r="S143" s="378"/>
      <c r="T143" s="382">
        <f t="shared" si="15"/>
        <v>0</v>
      </c>
      <c r="U143" s="376"/>
      <c r="V143" s="380">
        <v>0</v>
      </c>
      <c r="W143" s="376"/>
      <c r="X143" s="382">
        <f t="shared" si="17"/>
        <v>0</v>
      </c>
      <c r="Y143" s="376"/>
      <c r="Z143" s="383"/>
      <c r="AA143" s="384"/>
      <c r="AB143" s="383"/>
      <c r="AC143" s="86"/>
    </row>
    <row r="144" spans="1:29" ht="18" x14ac:dyDescent="0.25">
      <c r="A144" s="49"/>
      <c r="B144" s="902"/>
      <c r="C144" s="64"/>
      <c r="D144" s="144" t="s">
        <v>521</v>
      </c>
      <c r="E144" s="141"/>
      <c r="F144" s="372"/>
      <c r="G144" s="372"/>
      <c r="H144" s="379"/>
      <c r="I144" s="373"/>
      <c r="J144" s="385" t="s">
        <v>35</v>
      </c>
      <c r="K144" s="374"/>
      <c r="L144" s="375" t="s">
        <v>35</v>
      </c>
      <c r="M144" s="376"/>
      <c r="N144" s="380">
        <v>0</v>
      </c>
      <c r="O144" s="373"/>
      <c r="P144" s="380">
        <v>0</v>
      </c>
      <c r="Q144" s="631"/>
      <c r="R144" s="377" t="str">
        <f t="shared" si="16"/>
        <v>0K</v>
      </c>
      <c r="S144" s="378"/>
      <c r="T144" s="382">
        <f t="shared" si="15"/>
        <v>0</v>
      </c>
      <c r="U144" s="376"/>
      <c r="V144" s="380">
        <v>0</v>
      </c>
      <c r="W144" s="376"/>
      <c r="X144" s="382">
        <f t="shared" si="17"/>
        <v>0</v>
      </c>
      <c r="Y144" s="376"/>
      <c r="Z144" s="383"/>
      <c r="AA144" s="384"/>
      <c r="AB144" s="383"/>
      <c r="AC144" s="86"/>
    </row>
    <row r="145" spans="1:29" ht="18" x14ac:dyDescent="0.25">
      <c r="A145" s="49"/>
      <c r="B145" s="902"/>
      <c r="C145" s="64"/>
      <c r="D145" s="144" t="s">
        <v>522</v>
      </c>
      <c r="E145" s="141"/>
      <c r="F145" s="372"/>
      <c r="G145" s="372"/>
      <c r="H145" s="379"/>
      <c r="I145" s="373"/>
      <c r="J145" s="385" t="s">
        <v>35</v>
      </c>
      <c r="K145" s="374"/>
      <c r="L145" s="375" t="s">
        <v>35</v>
      </c>
      <c r="M145" s="376"/>
      <c r="N145" s="380">
        <v>0</v>
      </c>
      <c r="O145" s="373"/>
      <c r="P145" s="380">
        <v>0</v>
      </c>
      <c r="Q145" s="631"/>
      <c r="R145" s="377" t="str">
        <f t="shared" si="16"/>
        <v>0K</v>
      </c>
      <c r="S145" s="378"/>
      <c r="T145" s="382">
        <f t="shared" si="15"/>
        <v>0</v>
      </c>
      <c r="U145" s="376"/>
      <c r="V145" s="380">
        <v>0</v>
      </c>
      <c r="W145" s="376"/>
      <c r="X145" s="382">
        <f t="shared" si="17"/>
        <v>0</v>
      </c>
      <c r="Y145" s="376"/>
      <c r="Z145" s="383"/>
      <c r="AA145" s="384"/>
      <c r="AB145" s="383"/>
      <c r="AC145" s="86"/>
    </row>
    <row r="146" spans="1:29" ht="18" x14ac:dyDescent="0.25">
      <c r="A146" s="49"/>
      <c r="B146" s="902"/>
      <c r="C146" s="64"/>
      <c r="D146" s="144" t="s">
        <v>574</v>
      </c>
      <c r="E146" s="141"/>
      <c r="F146" s="372"/>
      <c r="G146" s="372"/>
      <c r="H146" s="379"/>
      <c r="I146" s="373"/>
      <c r="J146" s="385" t="s">
        <v>35</v>
      </c>
      <c r="K146" s="374"/>
      <c r="L146" s="375" t="s">
        <v>35</v>
      </c>
      <c r="M146" s="376"/>
      <c r="N146" s="380">
        <v>0</v>
      </c>
      <c r="O146" s="373"/>
      <c r="P146" s="380">
        <v>0</v>
      </c>
      <c r="Q146" s="631"/>
      <c r="R146" s="377" t="str">
        <f t="shared" si="16"/>
        <v>0K</v>
      </c>
      <c r="S146" s="378"/>
      <c r="T146" s="382">
        <f t="shared" si="15"/>
        <v>0</v>
      </c>
      <c r="U146" s="376"/>
      <c r="V146" s="380">
        <v>0</v>
      </c>
      <c r="W146" s="376"/>
      <c r="X146" s="382">
        <f t="shared" si="17"/>
        <v>0</v>
      </c>
      <c r="Y146" s="376"/>
      <c r="Z146" s="383"/>
      <c r="AA146" s="384"/>
      <c r="AB146" s="383"/>
      <c r="AC146" s="86"/>
    </row>
    <row r="147" spans="1:29" ht="18" x14ac:dyDescent="0.25">
      <c r="A147" s="49"/>
      <c r="B147" s="902"/>
      <c r="C147" s="64"/>
      <c r="D147" s="144" t="s">
        <v>575</v>
      </c>
      <c r="E147" s="141"/>
      <c r="F147" s="372"/>
      <c r="G147" s="372"/>
      <c r="H147" s="379"/>
      <c r="I147" s="373"/>
      <c r="J147" s="385" t="s">
        <v>35</v>
      </c>
      <c r="K147" s="374"/>
      <c r="L147" s="375" t="s">
        <v>35</v>
      </c>
      <c r="M147" s="376"/>
      <c r="N147" s="380">
        <v>0</v>
      </c>
      <c r="O147" s="373"/>
      <c r="P147" s="380">
        <v>0</v>
      </c>
      <c r="Q147" s="631"/>
      <c r="R147" s="377" t="str">
        <f t="shared" si="16"/>
        <v>0K</v>
      </c>
      <c r="S147" s="378"/>
      <c r="T147" s="382">
        <f t="shared" si="15"/>
        <v>0</v>
      </c>
      <c r="U147" s="376"/>
      <c r="V147" s="380">
        <v>0</v>
      </c>
      <c r="W147" s="376"/>
      <c r="X147" s="382">
        <f t="shared" si="17"/>
        <v>0</v>
      </c>
      <c r="Y147" s="376"/>
      <c r="Z147" s="383"/>
      <c r="AA147" s="384"/>
      <c r="AB147" s="383"/>
      <c r="AC147" s="86"/>
    </row>
    <row r="148" spans="1:29" ht="18" x14ac:dyDescent="0.25">
      <c r="A148" s="49"/>
      <c r="B148" s="902"/>
      <c r="C148" s="64"/>
      <c r="D148" s="144" t="s">
        <v>576</v>
      </c>
      <c r="E148" s="141"/>
      <c r="F148" s="372"/>
      <c r="G148" s="372"/>
      <c r="H148" s="379"/>
      <c r="I148" s="373"/>
      <c r="J148" s="385"/>
      <c r="K148" s="374"/>
      <c r="L148" s="375" t="s">
        <v>35</v>
      </c>
      <c r="M148" s="376"/>
      <c r="N148" s="380">
        <v>0</v>
      </c>
      <c r="O148" s="373"/>
      <c r="P148" s="380">
        <v>0</v>
      </c>
      <c r="Q148" s="631"/>
      <c r="R148" s="377" t="str">
        <f t="shared" si="16"/>
        <v>0K</v>
      </c>
      <c r="S148" s="378"/>
      <c r="T148" s="382">
        <f t="shared" si="15"/>
        <v>0</v>
      </c>
      <c r="U148" s="376"/>
      <c r="V148" s="380">
        <v>0</v>
      </c>
      <c r="W148" s="376"/>
      <c r="X148" s="382">
        <f t="shared" si="17"/>
        <v>0</v>
      </c>
      <c r="Y148" s="376"/>
      <c r="Z148" s="383"/>
      <c r="AA148" s="384"/>
      <c r="AB148" s="383"/>
      <c r="AC148" s="86"/>
    </row>
    <row r="149" spans="1:29" ht="18" x14ac:dyDescent="0.25">
      <c r="A149" s="49"/>
      <c r="B149" s="902"/>
      <c r="C149" s="64"/>
      <c r="D149" s="144" t="s">
        <v>577</v>
      </c>
      <c r="E149" s="141"/>
      <c r="F149" s="372"/>
      <c r="G149" s="372"/>
      <c r="H149" s="379"/>
      <c r="I149" s="373"/>
      <c r="J149" s="385" t="s">
        <v>35</v>
      </c>
      <c r="K149" s="374"/>
      <c r="L149" s="375" t="s">
        <v>35</v>
      </c>
      <c r="M149" s="376"/>
      <c r="N149" s="380">
        <v>0</v>
      </c>
      <c r="O149" s="373"/>
      <c r="P149" s="380">
        <v>0</v>
      </c>
      <c r="Q149" s="631"/>
      <c r="R149" s="377" t="str">
        <f t="shared" si="16"/>
        <v>0K</v>
      </c>
      <c r="S149" s="378"/>
      <c r="T149" s="382">
        <f t="shared" si="15"/>
        <v>0</v>
      </c>
      <c r="U149" s="376"/>
      <c r="V149" s="380">
        <v>0</v>
      </c>
      <c r="W149" s="376"/>
      <c r="X149" s="382">
        <f t="shared" si="17"/>
        <v>0</v>
      </c>
      <c r="Y149" s="376"/>
      <c r="Z149" s="383"/>
      <c r="AA149" s="384"/>
      <c r="AB149" s="383"/>
      <c r="AC149" s="86"/>
    </row>
    <row r="150" spans="1:29" ht="18" x14ac:dyDescent="0.25">
      <c r="A150" s="49"/>
      <c r="B150" s="902"/>
      <c r="C150" s="64"/>
      <c r="D150" s="144" t="s">
        <v>578</v>
      </c>
      <c r="E150" s="141"/>
      <c r="F150" s="372"/>
      <c r="G150" s="372"/>
      <c r="H150" s="379"/>
      <c r="I150" s="373"/>
      <c r="J150" s="386"/>
      <c r="K150" s="374"/>
      <c r="L150" s="375" t="s">
        <v>35</v>
      </c>
      <c r="M150" s="376"/>
      <c r="N150" s="380">
        <v>0</v>
      </c>
      <c r="O150" s="373"/>
      <c r="P150" s="380">
        <v>0</v>
      </c>
      <c r="Q150" s="631"/>
      <c r="R150" s="377" t="str">
        <f t="shared" si="16"/>
        <v>0K</v>
      </c>
      <c r="S150" s="378"/>
      <c r="T150" s="382">
        <f t="shared" si="15"/>
        <v>0</v>
      </c>
      <c r="U150" s="376"/>
      <c r="V150" s="380">
        <v>0</v>
      </c>
      <c r="W150" s="376"/>
      <c r="X150" s="382">
        <f t="shared" si="17"/>
        <v>0</v>
      </c>
      <c r="Y150" s="376"/>
      <c r="Z150" s="383"/>
      <c r="AA150" s="384"/>
      <c r="AB150" s="383"/>
      <c r="AC150" s="86"/>
    </row>
    <row r="151" spans="1:29" ht="18" x14ac:dyDescent="0.25">
      <c r="A151" s="49"/>
      <c r="B151" s="902"/>
      <c r="C151" s="64"/>
      <c r="D151" s="144" t="s">
        <v>579</v>
      </c>
      <c r="E151" s="141"/>
      <c r="F151" s="372"/>
      <c r="G151" s="372"/>
      <c r="H151" s="379"/>
      <c r="I151" s="373"/>
      <c r="J151" s="385" t="s">
        <v>35</v>
      </c>
      <c r="K151" s="374"/>
      <c r="L151" s="375" t="s">
        <v>35</v>
      </c>
      <c r="M151" s="376"/>
      <c r="N151" s="380">
        <v>0</v>
      </c>
      <c r="O151" s="373"/>
      <c r="P151" s="380">
        <v>0</v>
      </c>
      <c r="Q151" s="631"/>
      <c r="R151" s="377" t="str">
        <f t="shared" si="16"/>
        <v>0K</v>
      </c>
      <c r="S151" s="378"/>
      <c r="T151" s="382">
        <f t="shared" si="15"/>
        <v>0</v>
      </c>
      <c r="U151" s="376"/>
      <c r="V151" s="380">
        <v>0</v>
      </c>
      <c r="W151" s="376"/>
      <c r="X151" s="382">
        <f t="shared" si="17"/>
        <v>0</v>
      </c>
      <c r="Y151" s="376"/>
      <c r="Z151" s="383"/>
      <c r="AA151" s="384"/>
      <c r="AB151" s="383"/>
      <c r="AC151" s="86"/>
    </row>
    <row r="152" spans="1:29" ht="18" x14ac:dyDescent="0.25">
      <c r="A152" s="49"/>
      <c r="B152" s="902"/>
      <c r="C152" s="64"/>
      <c r="D152" s="144" t="s">
        <v>580</v>
      </c>
      <c r="E152" s="141"/>
      <c r="F152" s="372"/>
      <c r="G152" s="372"/>
      <c r="H152" s="379"/>
      <c r="I152" s="373"/>
      <c r="J152" s="385"/>
      <c r="K152" s="374"/>
      <c r="L152" s="375" t="s">
        <v>35</v>
      </c>
      <c r="M152" s="376"/>
      <c r="N152" s="380">
        <v>0</v>
      </c>
      <c r="O152" s="373"/>
      <c r="P152" s="380">
        <v>0</v>
      </c>
      <c r="Q152" s="631"/>
      <c r="R152" s="377" t="str">
        <f t="shared" si="16"/>
        <v>0K</v>
      </c>
      <c r="S152" s="378"/>
      <c r="T152" s="382">
        <f t="shared" si="15"/>
        <v>0</v>
      </c>
      <c r="U152" s="376"/>
      <c r="V152" s="380">
        <v>0</v>
      </c>
      <c r="W152" s="376"/>
      <c r="X152" s="382">
        <f t="shared" si="17"/>
        <v>0</v>
      </c>
      <c r="Y152" s="376"/>
      <c r="Z152" s="383"/>
      <c r="AA152" s="384"/>
      <c r="AB152" s="383"/>
      <c r="AC152" s="86"/>
    </row>
    <row r="153" spans="1:29" ht="18" x14ac:dyDescent="0.25">
      <c r="A153" s="49"/>
      <c r="B153" s="902"/>
      <c r="C153" s="64"/>
      <c r="D153" s="144" t="s">
        <v>581</v>
      </c>
      <c r="E153" s="141"/>
      <c r="F153" s="372"/>
      <c r="G153" s="372"/>
      <c r="H153" s="379"/>
      <c r="I153" s="373"/>
      <c r="J153" s="385" t="s">
        <v>35</v>
      </c>
      <c r="K153" s="374"/>
      <c r="L153" s="375" t="s">
        <v>35</v>
      </c>
      <c r="M153" s="376"/>
      <c r="N153" s="380">
        <v>0</v>
      </c>
      <c r="O153" s="373"/>
      <c r="P153" s="380">
        <v>0</v>
      </c>
      <c r="Q153" s="631"/>
      <c r="R153" s="377" t="str">
        <f t="shared" si="16"/>
        <v>0K</v>
      </c>
      <c r="S153" s="378"/>
      <c r="T153" s="382">
        <f t="shared" si="15"/>
        <v>0</v>
      </c>
      <c r="U153" s="376"/>
      <c r="V153" s="380">
        <v>0</v>
      </c>
      <c r="W153" s="376"/>
      <c r="X153" s="382">
        <f t="shared" si="17"/>
        <v>0</v>
      </c>
      <c r="Y153" s="376"/>
      <c r="Z153" s="383"/>
      <c r="AA153" s="384"/>
      <c r="AB153" s="383"/>
      <c r="AC153" s="86"/>
    </row>
    <row r="154" spans="1:29" ht="18.75" thickBot="1" x14ac:dyDescent="0.3">
      <c r="A154" s="49"/>
      <c r="B154" s="902"/>
      <c r="C154" s="64"/>
      <c r="D154" s="141"/>
      <c r="E154" s="141"/>
      <c r="F154" s="317"/>
      <c r="G154" s="318"/>
      <c r="H154" s="319"/>
      <c r="I154" s="312"/>
      <c r="J154" s="320"/>
      <c r="K154" s="320"/>
      <c r="L154" s="320"/>
      <c r="M154" s="313"/>
      <c r="N154" s="321"/>
      <c r="O154" s="312"/>
      <c r="P154" s="321"/>
      <c r="Q154" s="632"/>
      <c r="R154" s="313"/>
      <c r="S154" s="314"/>
      <c r="T154" s="322"/>
      <c r="U154" s="313"/>
      <c r="V154" s="322"/>
      <c r="W154" s="313"/>
      <c r="X154" s="323"/>
      <c r="Y154" s="313"/>
      <c r="Z154" s="316"/>
      <c r="AA154" s="316"/>
      <c r="AB154" s="316"/>
      <c r="AC154" s="86"/>
    </row>
    <row r="155" spans="1:29" ht="18.75" thickBot="1" x14ac:dyDescent="0.3">
      <c r="A155" s="49"/>
      <c r="B155" s="902"/>
      <c r="C155" s="64"/>
      <c r="D155" s="141"/>
      <c r="E155" s="141"/>
      <c r="F155" s="866" t="s">
        <v>56</v>
      </c>
      <c r="G155" s="867"/>
      <c r="H155" s="867"/>
      <c r="I155" s="867"/>
      <c r="J155" s="867"/>
      <c r="K155" s="868"/>
      <c r="L155" s="324">
        <f>SUM(L116:L153)</f>
        <v>0</v>
      </c>
      <c r="M155" s="313"/>
      <c r="N155" s="315">
        <f>SUM(N116:N153)</f>
        <v>0</v>
      </c>
      <c r="O155" s="312"/>
      <c r="P155" s="315">
        <f>SUM(P116:P153)</f>
        <v>0</v>
      </c>
      <c r="Q155" s="633">
        <f>SUM(Q116:Q153)</f>
        <v>0</v>
      </c>
      <c r="R155" s="313"/>
      <c r="S155" s="314"/>
      <c r="T155" s="315">
        <f>SUM(T116:T153)</f>
        <v>0</v>
      </c>
      <c r="U155" s="313"/>
      <c r="V155" s="315">
        <f>SUM(V116:V153)</f>
        <v>0</v>
      </c>
      <c r="W155" s="313"/>
      <c r="X155" s="315">
        <f>SUM(X116:X153)</f>
        <v>0</v>
      </c>
      <c r="Y155" s="313"/>
      <c r="Z155" s="316"/>
      <c r="AA155" s="316"/>
      <c r="AB155" s="316"/>
      <c r="AC155" s="86"/>
    </row>
    <row r="156" spans="1:29" ht="16.5" thickBot="1" x14ac:dyDescent="0.3">
      <c r="A156" s="50"/>
      <c r="B156" s="902"/>
      <c r="C156" s="65"/>
      <c r="D156" s="143"/>
      <c r="E156" s="143"/>
      <c r="F156" s="325"/>
      <c r="G156" s="98"/>
      <c r="H156" s="98" t="s">
        <v>35</v>
      </c>
      <c r="I156" s="98"/>
      <c r="J156" s="98"/>
      <c r="K156" s="98"/>
      <c r="L156" s="98"/>
      <c r="M156" s="97"/>
      <c r="N156" s="98" t="s">
        <v>35</v>
      </c>
      <c r="O156" s="98"/>
      <c r="P156" s="873" t="s">
        <v>35</v>
      </c>
      <c r="Q156" s="873"/>
      <c r="R156" s="97"/>
      <c r="S156" s="326"/>
      <c r="T156" s="97"/>
      <c r="U156" s="97"/>
      <c r="V156" s="97"/>
      <c r="W156" s="97"/>
      <c r="X156" s="326"/>
      <c r="Y156" s="97"/>
      <c r="Z156" s="326"/>
      <c r="AA156" s="326"/>
      <c r="AB156" s="326"/>
      <c r="AC156" s="87"/>
    </row>
    <row r="157" spans="1:29" ht="16.5" thickBot="1" x14ac:dyDescent="0.3">
      <c r="A157" s="50"/>
      <c r="B157" s="902"/>
      <c r="C157" s="65"/>
      <c r="D157" s="143"/>
      <c r="E157" s="143"/>
      <c r="F157" s="874" t="s">
        <v>57</v>
      </c>
      <c r="G157" s="875"/>
      <c r="H157" s="875"/>
      <c r="I157" s="875"/>
      <c r="J157" s="875"/>
      <c r="K157" s="875"/>
      <c r="L157" s="875"/>
      <c r="M157" s="875"/>
      <c r="N157" s="875"/>
      <c r="O157" s="875"/>
      <c r="P157" s="875"/>
      <c r="Q157" s="876"/>
      <c r="R157" s="97"/>
      <c r="S157" s="326"/>
      <c r="T157" s="327">
        <f>VLOOKUP(G6,'dati scheda tecnica'!Q5:AA23,4,FALSE)</f>
        <v>2352500.0000873469</v>
      </c>
      <c r="U157" s="97"/>
      <c r="V157" s="327">
        <f>VLOOKUP(G6,'dati scheda tecnica'!Q5:AA23,5,FALSE)</f>
        <v>0</v>
      </c>
      <c r="W157" s="97"/>
      <c r="X157" s="327">
        <f>T157+V157</f>
        <v>2352500.0000873469</v>
      </c>
      <c r="Y157" s="97"/>
      <c r="Z157" s="326"/>
      <c r="AA157" s="326"/>
      <c r="AB157" s="326"/>
      <c r="AC157" s="87"/>
    </row>
    <row r="158" spans="1:29" ht="16.5" thickBot="1" x14ac:dyDescent="0.3">
      <c r="A158" s="50"/>
      <c r="B158" s="902"/>
      <c r="C158" s="65"/>
      <c r="D158" s="143"/>
      <c r="E158" s="143"/>
      <c r="F158" s="325"/>
      <c r="G158" s="98"/>
      <c r="H158" s="98"/>
      <c r="I158" s="98"/>
      <c r="J158" s="98"/>
      <c r="K158" s="98"/>
      <c r="L158" s="98"/>
      <c r="M158" s="97"/>
      <c r="N158" s="98"/>
      <c r="O158" s="98"/>
      <c r="P158" s="97"/>
      <c r="Q158" s="638"/>
      <c r="R158" s="97"/>
      <c r="S158" s="326"/>
      <c r="T158" s="97"/>
      <c r="U158" s="97"/>
      <c r="V158" s="97"/>
      <c r="W158" s="97"/>
      <c r="X158" s="326"/>
      <c r="Y158" s="97"/>
      <c r="Z158" s="326"/>
      <c r="AA158" s="326"/>
      <c r="AB158" s="326"/>
      <c r="AC158" s="87"/>
    </row>
    <row r="159" spans="1:29" ht="26.25" thickBot="1" x14ac:dyDescent="0.3">
      <c r="A159" s="50"/>
      <c r="B159" s="902"/>
      <c r="C159" s="65"/>
      <c r="D159" s="143"/>
      <c r="E159" s="143"/>
      <c r="F159" s="839" t="s">
        <v>58</v>
      </c>
      <c r="G159" s="840"/>
      <c r="H159" s="840"/>
      <c r="I159" s="840"/>
      <c r="J159" s="840"/>
      <c r="K159" s="840"/>
      <c r="L159" s="840"/>
      <c r="M159" s="840"/>
      <c r="N159" s="840"/>
      <c r="O159" s="840"/>
      <c r="P159" s="840"/>
      <c r="Q159" s="840"/>
      <c r="R159" s="841"/>
      <c r="S159" s="328"/>
      <c r="T159" s="329" t="s">
        <v>59</v>
      </c>
      <c r="U159" s="330"/>
      <c r="V159" s="360" t="s">
        <v>60</v>
      </c>
      <c r="W159" s="330"/>
      <c r="X159" s="331" t="s">
        <v>61</v>
      </c>
      <c r="Y159" s="97"/>
      <c r="Z159" s="326"/>
      <c r="AA159" s="326"/>
      <c r="AB159" s="326"/>
      <c r="AC159" s="87"/>
    </row>
    <row r="160" spans="1:29" ht="15.75" x14ac:dyDescent="0.25">
      <c r="A160" s="88"/>
      <c r="B160" s="902"/>
      <c r="D160" s="145"/>
      <c r="E160" s="145"/>
      <c r="F160" s="842"/>
      <c r="G160" s="843"/>
      <c r="H160" s="843"/>
      <c r="I160" s="843"/>
      <c r="J160" s="843"/>
      <c r="K160" s="843"/>
      <c r="L160" s="843"/>
      <c r="M160" s="843"/>
      <c r="N160" s="843"/>
      <c r="O160" s="843"/>
      <c r="P160" s="843"/>
      <c r="Q160" s="843"/>
      <c r="R160" s="844"/>
      <c r="S160" s="332"/>
      <c r="T160" s="99" t="s">
        <v>62</v>
      </c>
      <c r="U160" s="100"/>
      <c r="V160" s="101" t="s">
        <v>63</v>
      </c>
      <c r="W160" s="100"/>
      <c r="X160" s="101" t="s">
        <v>63</v>
      </c>
      <c r="Y160" s="100"/>
      <c r="Z160" s="333"/>
      <c r="AA160" s="333"/>
      <c r="AB160" s="333"/>
      <c r="AC160" s="89"/>
    </row>
    <row r="161" spans="1:29" ht="16.5" thickBot="1" x14ac:dyDescent="0.3">
      <c r="A161" s="88"/>
      <c r="B161" s="902"/>
      <c r="D161" s="145"/>
      <c r="E161" s="145"/>
      <c r="F161" s="845"/>
      <c r="G161" s="846"/>
      <c r="H161" s="846"/>
      <c r="I161" s="846"/>
      <c r="J161" s="846"/>
      <c r="K161" s="846"/>
      <c r="L161" s="846"/>
      <c r="M161" s="846"/>
      <c r="N161" s="846"/>
      <c r="O161" s="846"/>
      <c r="P161" s="846"/>
      <c r="Q161" s="846"/>
      <c r="R161" s="847"/>
      <c r="S161" s="336"/>
      <c r="T161" s="334">
        <f>ABS(T157-T155)</f>
        <v>2352500.0000873469</v>
      </c>
      <c r="U161" s="337"/>
      <c r="V161" s="335">
        <f>ABS(V157-V155)</f>
        <v>0</v>
      </c>
      <c r="W161" s="337"/>
      <c r="X161" s="335">
        <f>ABS(X157-X155)</f>
        <v>2352500.0000873469</v>
      </c>
      <c r="Y161" s="100"/>
      <c r="Z161" s="333"/>
      <c r="AA161" s="333"/>
      <c r="AB161" s="333"/>
      <c r="AC161" s="89"/>
    </row>
    <row r="162" spans="1:29" ht="16.5" thickBot="1" x14ac:dyDescent="0.3">
      <c r="A162" s="88"/>
      <c r="B162" s="902"/>
      <c r="D162" s="145"/>
      <c r="E162" s="145"/>
      <c r="F162" s="102"/>
      <c r="G162" s="102"/>
      <c r="H162" s="102"/>
      <c r="I162" s="102"/>
      <c r="J162" s="102"/>
      <c r="K162" s="102"/>
      <c r="L162" s="102"/>
      <c r="M162" s="102"/>
      <c r="N162" s="102"/>
      <c r="O162" s="102"/>
      <c r="P162" s="102"/>
      <c r="Q162" s="639"/>
      <c r="R162" s="102"/>
      <c r="S162" s="333"/>
      <c r="T162" s="100"/>
      <c r="U162" s="100"/>
      <c r="V162" s="100"/>
      <c r="W162" s="100"/>
      <c r="X162" s="100"/>
      <c r="Y162" s="100"/>
      <c r="Z162" s="333"/>
      <c r="AA162" s="333"/>
      <c r="AB162" s="333"/>
      <c r="AC162" s="89"/>
    </row>
    <row r="163" spans="1:29" ht="15.75" x14ac:dyDescent="0.25">
      <c r="A163" s="88"/>
      <c r="B163" s="902"/>
      <c r="D163" s="145"/>
      <c r="E163" s="145"/>
      <c r="F163" s="848" t="s">
        <v>6</v>
      </c>
      <c r="G163" s="849"/>
      <c r="H163" s="849"/>
      <c r="I163" s="849"/>
      <c r="J163" s="849"/>
      <c r="K163" s="849"/>
      <c r="L163" s="849"/>
      <c r="M163" s="849"/>
      <c r="N163" s="849"/>
      <c r="O163" s="849"/>
      <c r="P163" s="849"/>
      <c r="Q163" s="849"/>
      <c r="R163" s="849"/>
      <c r="S163" s="849"/>
      <c r="T163" s="849"/>
      <c r="U163" s="849"/>
      <c r="V163" s="849"/>
      <c r="W163" s="849"/>
      <c r="X163" s="850"/>
      <c r="Y163" s="100"/>
      <c r="Z163" s="333"/>
      <c r="AA163" s="333"/>
      <c r="AB163" s="333"/>
      <c r="AC163" s="89"/>
    </row>
    <row r="164" spans="1:29" ht="15.75" x14ac:dyDescent="0.25">
      <c r="A164" s="88"/>
      <c r="B164" s="902"/>
      <c r="D164" s="145"/>
      <c r="E164" s="145"/>
      <c r="F164" s="851"/>
      <c r="G164" s="852"/>
      <c r="H164" s="852"/>
      <c r="I164" s="852"/>
      <c r="J164" s="852"/>
      <c r="K164" s="852"/>
      <c r="L164" s="852"/>
      <c r="M164" s="852"/>
      <c r="N164" s="852"/>
      <c r="O164" s="852"/>
      <c r="P164" s="852"/>
      <c r="Q164" s="852"/>
      <c r="R164" s="852"/>
      <c r="S164" s="852"/>
      <c r="T164" s="852"/>
      <c r="U164" s="852"/>
      <c r="V164" s="852"/>
      <c r="W164" s="852"/>
      <c r="X164" s="853"/>
      <c r="Y164" s="100"/>
      <c r="Z164" s="333"/>
      <c r="AA164" s="333"/>
      <c r="AB164" s="333"/>
      <c r="AC164" s="89"/>
    </row>
    <row r="165" spans="1:29" ht="15.75" thickBot="1" x14ac:dyDescent="0.3">
      <c r="A165" s="88"/>
      <c r="B165" s="903"/>
      <c r="F165" s="854"/>
      <c r="G165" s="855"/>
      <c r="H165" s="855"/>
      <c r="I165" s="855"/>
      <c r="J165" s="855"/>
      <c r="K165" s="855"/>
      <c r="L165" s="855"/>
      <c r="M165" s="855"/>
      <c r="N165" s="855"/>
      <c r="O165" s="855"/>
      <c r="P165" s="855"/>
      <c r="Q165" s="855"/>
      <c r="R165" s="855"/>
      <c r="S165" s="855"/>
      <c r="T165" s="855"/>
      <c r="U165" s="855"/>
      <c r="V165" s="855"/>
      <c r="W165" s="855"/>
      <c r="X165" s="856"/>
      <c r="Y165" s="100"/>
      <c r="Z165" s="333"/>
      <c r="AA165" s="333"/>
      <c r="AB165" s="333"/>
      <c r="AC165" s="89"/>
    </row>
    <row r="166" spans="1:29" x14ac:dyDescent="0.25">
      <c r="A166" s="88"/>
      <c r="F166" s="338"/>
      <c r="G166" s="339"/>
      <c r="H166" s="333"/>
      <c r="I166" s="333"/>
      <c r="J166" s="340"/>
      <c r="K166" s="340"/>
      <c r="L166" s="340"/>
      <c r="M166" s="100"/>
      <c r="N166" s="333"/>
      <c r="O166" s="339"/>
      <c r="P166" s="333"/>
      <c r="Q166" s="635"/>
      <c r="R166" s="100"/>
      <c r="S166" s="333"/>
      <c r="T166" s="100"/>
      <c r="U166" s="100"/>
      <c r="V166" s="100"/>
      <c r="W166" s="100"/>
      <c r="X166" s="333"/>
      <c r="Y166" s="100"/>
      <c r="Z166" s="333"/>
      <c r="AA166" s="333"/>
      <c r="AB166" s="333"/>
      <c r="AC166" s="89"/>
    </row>
    <row r="167" spans="1:29" ht="15.75" thickBot="1" x14ac:dyDescent="0.3">
      <c r="A167" s="90"/>
      <c r="B167" s="72"/>
      <c r="C167" s="91"/>
      <c r="D167" s="92"/>
      <c r="E167" s="92"/>
      <c r="F167" s="341"/>
      <c r="G167" s="342"/>
      <c r="H167" s="336"/>
      <c r="I167" s="336"/>
      <c r="J167" s="343"/>
      <c r="K167" s="343"/>
      <c r="L167" s="343"/>
      <c r="M167" s="337"/>
      <c r="N167" s="336"/>
      <c r="O167" s="342"/>
      <c r="P167" s="336"/>
      <c r="Q167" s="634"/>
      <c r="R167" s="337"/>
      <c r="S167" s="336"/>
      <c r="T167" s="337"/>
      <c r="U167" s="337"/>
      <c r="V167" s="337"/>
      <c r="W167" s="337"/>
      <c r="X167" s="336"/>
      <c r="Y167" s="337"/>
      <c r="Z167" s="336"/>
      <c r="AA167" s="336"/>
      <c r="AB167" s="336"/>
      <c r="AC167" s="93"/>
    </row>
  </sheetData>
  <sheetProtection algorithmName="SHA-512" hashValue="rS/y/oKN7INZONQfvoDhcqY38SgUlfuuXP+5jhFivClpYLHxu+v1UCwK8oPZ0Wh5X/hEJ9RjtrkxGWFOTiKy0A==" saltValue="iWWsCgxOdB1CnQvPMxBztg==" spinCount="100000" sheet="1" objects="1" scenarios="1"/>
  <mergeCells count="93">
    <mergeCell ref="B104:Q106"/>
    <mergeCell ref="C2:X2"/>
    <mergeCell ref="C4:X4"/>
    <mergeCell ref="C6:F6"/>
    <mergeCell ref="G6:J6"/>
    <mergeCell ref="K6:M6"/>
    <mergeCell ref="N6:X6"/>
    <mergeCell ref="C8:F8"/>
    <mergeCell ref="G8:X8"/>
    <mergeCell ref="C10:X10"/>
    <mergeCell ref="B12:AB12"/>
    <mergeCell ref="B14:B61"/>
    <mergeCell ref="D14:D16"/>
    <mergeCell ref="F14:H15"/>
    <mergeCell ref="J14:L14"/>
    <mergeCell ref="N14:N18"/>
    <mergeCell ref="Z14:Z16"/>
    <mergeCell ref="AB14:AB16"/>
    <mergeCell ref="J15:J17"/>
    <mergeCell ref="K15:K17"/>
    <mergeCell ref="L15:L18"/>
    <mergeCell ref="T17:T18"/>
    <mergeCell ref="V17:V18"/>
    <mergeCell ref="F59:X61"/>
    <mergeCell ref="F16:F18"/>
    <mergeCell ref="G16:G18"/>
    <mergeCell ref="H16:H17"/>
    <mergeCell ref="P16:P18"/>
    <mergeCell ref="Q16:Q18"/>
    <mergeCell ref="R16:R18"/>
    <mergeCell ref="T14:T16"/>
    <mergeCell ref="V14:V16"/>
    <mergeCell ref="X14:X16"/>
    <mergeCell ref="X17:X18"/>
    <mergeCell ref="F57:K57"/>
    <mergeCell ref="P58:Q58"/>
    <mergeCell ref="P14:R15"/>
    <mergeCell ref="B66:B98"/>
    <mergeCell ref="D66:D68"/>
    <mergeCell ref="F66:H67"/>
    <mergeCell ref="J66:L66"/>
    <mergeCell ref="N66:N70"/>
    <mergeCell ref="F68:F70"/>
    <mergeCell ref="G68:G70"/>
    <mergeCell ref="H68:H69"/>
    <mergeCell ref="J67:J69"/>
    <mergeCell ref="K67:K69"/>
    <mergeCell ref="L67:L70"/>
    <mergeCell ref="F93:K93"/>
    <mergeCell ref="R68:R70"/>
    <mergeCell ref="V66:V68"/>
    <mergeCell ref="X66:X68"/>
    <mergeCell ref="Z66:Z68"/>
    <mergeCell ref="AB66:AB68"/>
    <mergeCell ref="T69:T70"/>
    <mergeCell ref="V69:V70"/>
    <mergeCell ref="X69:X70"/>
    <mergeCell ref="P66:R67"/>
    <mergeCell ref="T66:T68"/>
    <mergeCell ref="P68:P70"/>
    <mergeCell ref="Q68:Q70"/>
    <mergeCell ref="F163:X165"/>
    <mergeCell ref="F155:K155"/>
    <mergeCell ref="P156:Q156"/>
    <mergeCell ref="F157:Q157"/>
    <mergeCell ref="F159:R161"/>
    <mergeCell ref="P94:Q94"/>
    <mergeCell ref="F96:X98"/>
    <mergeCell ref="X110:X112"/>
    <mergeCell ref="J111:J113"/>
    <mergeCell ref="K111:K113"/>
    <mergeCell ref="L111:L114"/>
    <mergeCell ref="F112:F114"/>
    <mergeCell ref="G112:G114"/>
    <mergeCell ref="H112:H113"/>
    <mergeCell ref="B100:Q100"/>
    <mergeCell ref="B102:Q102"/>
    <mergeCell ref="B110:B165"/>
    <mergeCell ref="D110:D112"/>
    <mergeCell ref="F110:H111"/>
    <mergeCell ref="J110:L110"/>
    <mergeCell ref="N110:N114"/>
    <mergeCell ref="Z110:Z112"/>
    <mergeCell ref="AB110:AB112"/>
    <mergeCell ref="P112:P114"/>
    <mergeCell ref="Q112:Q114"/>
    <mergeCell ref="R112:R114"/>
    <mergeCell ref="T113:T114"/>
    <mergeCell ref="V113:V114"/>
    <mergeCell ref="X113:X114"/>
    <mergeCell ref="P110:R111"/>
    <mergeCell ref="T110:T112"/>
    <mergeCell ref="V110:V112"/>
  </mergeCells>
  <phoneticPr fontId="60" type="noConversion"/>
  <conditionalFormatting sqref="J20:L56">
    <cfRule type="containsText" dxfId="5" priority="14" operator="containsText" text="NO">
      <formula>NOT(ISERROR(SEARCH("NO",J20)))</formula>
    </cfRule>
  </conditionalFormatting>
  <conditionalFormatting sqref="J72:L92">
    <cfRule type="containsText" dxfId="4" priority="3" operator="containsText" text="NO">
      <formula>NOT(ISERROR(SEARCH("NO",J72)))</formula>
    </cfRule>
  </conditionalFormatting>
  <conditionalFormatting sqref="J116:L154">
    <cfRule type="containsText" dxfId="3" priority="1" operator="containsText" text="NO">
      <formula>NOT(ISERROR(SEARCH("NO",J116)))</formula>
    </cfRule>
  </conditionalFormatting>
  <conditionalFormatting sqref="K20:K56">
    <cfRule type="cellIs" dxfId="2" priority="15" operator="equal">
      <formula>"NO m."</formula>
    </cfRule>
  </conditionalFormatting>
  <conditionalFormatting sqref="K72:K92">
    <cfRule type="cellIs" dxfId="1" priority="4" operator="equal">
      <formula>"NO m."</formula>
    </cfRule>
  </conditionalFormatting>
  <conditionalFormatting sqref="K116:K154">
    <cfRule type="cellIs" dxfId="0" priority="2" operator="equal">
      <formula>"NO m."</formula>
    </cfRule>
  </conditionalFormatting>
  <dataValidations count="8">
    <dataValidation type="list" allowBlank="1" showInputMessage="1" showErrorMessage="1" sqref="J72:J91" xr:uid="{00000000-0002-0000-0100-000000000000}">
      <formula1>"idrogeno"</formula1>
    </dataValidation>
    <dataValidation type="list" allowBlank="1" showInputMessage="1" showErrorMessage="1" sqref="J116:J153" xr:uid="{00000000-0002-0000-0100-000001000000}">
      <formula1>"Diesel (euro 6), Ibrido (diesel-elettr.),"</formula1>
    </dataValidation>
    <dataValidation type="list" allowBlank="1" showInputMessage="1" showErrorMessage="1" sqref="J20:J55" xr:uid="{00000000-0002-0000-0100-000002000000}">
      <formula1>"GNL,GNC,Ibrido (Metano Elettrico)"</formula1>
    </dataValidation>
    <dataValidation type="date" operator="greaterThanOrEqual" allowBlank="1" showInputMessage="1" showErrorMessage="1" prompt="data successiva al 17/04/2019" sqref="H20:H55 H72:H91 H116:H153" xr:uid="{00000000-0002-0000-0100-000003000000}">
      <formula1>43572</formula1>
    </dataValidation>
    <dataValidation type="list" allowBlank="1" showInputMessage="1" showErrorMessage="1" sqref="Z20:AB57 Z72:AB93 Z116:AB155" xr:uid="{00000000-0002-0000-0100-000004000000}">
      <formula1>"SI,-"</formula1>
      <formula2>0</formula2>
    </dataValidation>
    <dataValidation type="decimal" operator="greaterThanOrEqual" allowBlank="1" showInputMessage="1" showErrorMessage="1" sqref="T57 V57 X57 X93 T93 N72:N93 Q154:Q155 V93 X155 T155 V155 Q56:Q57 Q92:Q93 P72:P93 N20:N57 P20:P57 P116:P155 N116:N155" xr:uid="{00000000-0002-0000-0100-000005000000}">
      <formula1>0</formula1>
      <formula2>0</formula2>
    </dataValidation>
    <dataValidation type="list" allowBlank="1" showInputMessage="1" showErrorMessage="1" sqref="K20:K55 K72:K91 K116:K153" xr:uid="{00000000-0002-0000-0100-000006000000}">
      <formula1>"classe II, classe III, classe A, classe B"</formula1>
    </dataValidation>
    <dataValidation operator="greaterThanOrEqual" allowBlank="1" showInputMessage="1" showErrorMessage="1" sqref="Q72:Q91 Q20:Q55 Q116:Q153" xr:uid="{F26C4595-12AB-45E1-9B9D-703D1BEC4641}"/>
  </dataValidations>
  <pageMargins left="0.7" right="0.7" top="0.75" bottom="0.75" header="0.3" footer="0.3"/>
  <pageSetup paperSize="8" scale="53"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cegliere la regione beneficiaria dal menù a tendina_x000a_" xr:uid="{00000000-0002-0000-0100-000007000000}">
          <x14:formula1>
            <xm:f>'DATI EROGAZIONI'!$A$2:$A$20</xm:f>
          </x14:formula1>
          <xm:sqref>G6:J6</xm:sqref>
        </x14:dataValidation>
        <x14:dataValidation type="list" allowBlank="1" showInputMessage="1" showErrorMessage="1" xr:uid="{00000000-0002-0000-0100-000008000000}">
          <x14:formula1>
            <xm:f>'https://mitgov-my.sharepoint.com/Users/armento.s/AppData/Local/Microsoft/Windows/Temporary Internet Files/Content.Outlook/Y50012UO/faBBBio/[Anticipazione_DI_345_2016_annualita_2015_e_2016_agg._DI 19_2022_v04.3.2021.xlsx]Foglio1'!#REF!</xm:f>
          </x14:formula1>
          <x14:formula2>
            <xm:f>0</xm:f>
          </x14:formula2>
          <xm:sqref>H56 H92 H154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59999389629810485"/>
    <pageSetUpPr fitToPage="1"/>
  </sheetPr>
  <dimension ref="A1:AC111"/>
  <sheetViews>
    <sheetView topLeftCell="A105" zoomScale="91" zoomScaleNormal="91" workbookViewId="0">
      <selection activeCell="J111" sqref="A1:J111"/>
    </sheetView>
  </sheetViews>
  <sheetFormatPr defaultRowHeight="15" x14ac:dyDescent="0.25"/>
  <cols>
    <col min="1" max="1" width="2.85546875" customWidth="1"/>
    <col min="3" max="3" width="2.5703125" customWidth="1"/>
    <col min="4" max="4" width="12" customWidth="1"/>
    <col min="5" max="5" width="33.85546875" bestFit="1" customWidth="1"/>
    <col min="6" max="6" width="23" customWidth="1"/>
    <col min="7" max="7" width="26.42578125" customWidth="1"/>
    <col min="8" max="8" width="22.85546875" customWidth="1"/>
    <col min="10" max="10" width="25.5703125" customWidth="1"/>
  </cols>
  <sheetData>
    <row r="1" spans="1:29" ht="15.75" thickBot="1" x14ac:dyDescent="0.3">
      <c r="A1" s="95"/>
      <c r="B1" s="38"/>
      <c r="C1" s="39"/>
      <c r="D1" s="40"/>
      <c r="E1" s="40"/>
      <c r="F1" s="40"/>
      <c r="G1" s="41"/>
      <c r="H1" s="42"/>
      <c r="I1" s="38"/>
      <c r="J1" s="38"/>
      <c r="K1" s="43"/>
      <c r="L1" s="43"/>
      <c r="M1" s="43"/>
      <c r="N1" s="43"/>
      <c r="O1" s="43"/>
      <c r="P1" s="39"/>
      <c r="Q1" s="38"/>
      <c r="R1" s="41"/>
      <c r="S1" s="38"/>
      <c r="T1" s="38"/>
      <c r="U1" s="38"/>
      <c r="V1" s="39"/>
      <c r="W1" s="39"/>
      <c r="X1" s="38"/>
      <c r="Y1" s="39"/>
      <c r="Z1" s="39"/>
      <c r="AA1" s="39"/>
      <c r="AB1" s="39"/>
      <c r="AC1" s="38"/>
    </row>
    <row r="2" spans="1:29" ht="36.75" customHeight="1" thickBot="1" x14ac:dyDescent="0.3">
      <c r="A2" s="947" t="s">
        <v>131</v>
      </c>
      <c r="B2" s="948"/>
      <c r="C2" s="948"/>
      <c r="D2" s="948"/>
      <c r="E2" s="948"/>
      <c r="F2" s="948"/>
      <c r="G2" s="948"/>
      <c r="H2" s="949"/>
      <c r="I2" s="198"/>
      <c r="J2" s="117"/>
      <c r="K2" s="117"/>
      <c r="L2" s="117"/>
      <c r="M2" s="117"/>
      <c r="N2" s="117"/>
      <c r="O2" s="117"/>
      <c r="P2" s="117"/>
      <c r="Q2" s="117"/>
      <c r="R2" s="117"/>
      <c r="S2" s="117"/>
      <c r="T2" s="117"/>
      <c r="U2" s="117"/>
      <c r="V2" s="117"/>
      <c r="W2" s="117"/>
      <c r="X2" s="117"/>
      <c r="Y2" s="117"/>
      <c r="Z2" s="117"/>
      <c r="AA2" s="117"/>
      <c r="AB2" s="117"/>
      <c r="AC2" s="117"/>
    </row>
    <row r="3" spans="1:29" ht="23.25" thickBot="1" x14ac:dyDescent="0.3">
      <c r="A3" s="88"/>
      <c r="B3" s="1"/>
      <c r="C3" s="37"/>
      <c r="D3" s="37"/>
      <c r="E3" s="37"/>
      <c r="F3" s="37"/>
      <c r="G3" s="37"/>
      <c r="H3" s="37"/>
      <c r="I3" s="37"/>
      <c r="J3" s="37"/>
      <c r="K3" s="37"/>
      <c r="L3" s="37"/>
      <c r="M3" s="37"/>
      <c r="N3" s="37"/>
      <c r="O3" s="37"/>
      <c r="P3" s="37"/>
      <c r="Q3" s="37"/>
      <c r="R3" s="37"/>
      <c r="S3" s="37"/>
      <c r="T3" s="37"/>
      <c r="U3" s="37"/>
      <c r="V3" s="37"/>
      <c r="W3" s="37"/>
      <c r="X3" s="37"/>
      <c r="Y3" s="37"/>
      <c r="Z3" s="37"/>
      <c r="AA3" s="37"/>
      <c r="AB3" s="37"/>
      <c r="AC3" s="37"/>
    </row>
    <row r="4" spans="1:29" ht="18.75" thickBot="1" x14ac:dyDescent="0.3">
      <c r="A4" s="957" t="s">
        <v>200</v>
      </c>
      <c r="B4" s="958"/>
      <c r="C4" s="958"/>
      <c r="D4" s="958"/>
      <c r="E4" s="958"/>
      <c r="F4" s="958"/>
      <c r="G4" s="958"/>
      <c r="H4" s="958"/>
      <c r="I4" s="118"/>
      <c r="J4" s="118"/>
      <c r="K4" s="118"/>
      <c r="L4" s="118"/>
      <c r="M4" s="118"/>
      <c r="N4" s="118"/>
      <c r="O4" s="118"/>
      <c r="P4" s="118"/>
      <c r="Q4" s="118"/>
      <c r="R4" s="118"/>
      <c r="S4" s="118"/>
      <c r="T4" s="118"/>
      <c r="U4" s="118"/>
      <c r="V4" s="118"/>
      <c r="W4" s="118"/>
      <c r="X4" s="118"/>
      <c r="Y4" s="118"/>
      <c r="Z4" s="118"/>
      <c r="AA4" s="118"/>
      <c r="AB4" s="118"/>
      <c r="AC4" s="118"/>
    </row>
    <row r="5" spans="1:29" ht="18.75" thickBot="1" x14ac:dyDescent="0.3">
      <c r="A5" s="261"/>
      <c r="B5" s="66"/>
      <c r="C5" s="66"/>
      <c r="D5" s="66"/>
      <c r="E5" s="66"/>
      <c r="F5" s="66"/>
      <c r="G5" s="66"/>
      <c r="H5" s="66"/>
      <c r="I5" s="118"/>
      <c r="J5" s="118"/>
      <c r="K5" s="118"/>
      <c r="L5" s="118"/>
      <c r="M5" s="118"/>
      <c r="N5" s="118"/>
      <c r="O5" s="118"/>
      <c r="P5" s="118"/>
      <c r="Q5" s="118"/>
      <c r="R5" s="118"/>
      <c r="S5" s="118"/>
      <c r="T5" s="118"/>
      <c r="U5" s="118"/>
      <c r="V5" s="118"/>
      <c r="W5" s="118"/>
      <c r="X5" s="118"/>
      <c r="Y5" s="118"/>
      <c r="Z5" s="118"/>
      <c r="AA5" s="118"/>
      <c r="AB5" s="118"/>
      <c r="AC5" s="118"/>
    </row>
    <row r="6" spans="1:29" ht="42" customHeight="1" thickBot="1" x14ac:dyDescent="0.3">
      <c r="A6" s="816" t="s">
        <v>7</v>
      </c>
      <c r="B6" s="817"/>
      <c r="C6" s="817"/>
      <c r="D6" s="817"/>
      <c r="E6" s="817"/>
      <c r="F6" s="817"/>
      <c r="G6" s="817"/>
      <c r="H6" s="818"/>
      <c r="I6" s="402"/>
      <c r="J6" s="402"/>
      <c r="K6" s="402"/>
      <c r="L6" s="402"/>
      <c r="M6" s="402"/>
      <c r="N6" s="402"/>
      <c r="O6" s="402"/>
      <c r="P6" s="402"/>
      <c r="Q6" s="402"/>
      <c r="R6" s="402"/>
      <c r="S6" s="402"/>
      <c r="T6" s="402"/>
      <c r="U6" s="402"/>
      <c r="V6" s="402"/>
      <c r="W6" s="402"/>
      <c r="X6" s="402"/>
      <c r="Y6" s="402"/>
      <c r="Z6" s="402"/>
      <c r="AA6" s="402"/>
      <c r="AB6" s="118"/>
      <c r="AC6" s="118"/>
    </row>
    <row r="7" spans="1:29" ht="27.75" thickBot="1" x14ac:dyDescent="0.3">
      <c r="A7" s="88"/>
      <c r="B7" s="1"/>
      <c r="C7" s="1"/>
      <c r="D7" s="34"/>
      <c r="E7" s="34"/>
      <c r="F7" s="34"/>
      <c r="G7" s="34"/>
      <c r="H7" s="34"/>
      <c r="I7" s="34"/>
      <c r="J7" s="34"/>
      <c r="K7" s="34"/>
      <c r="L7" s="34"/>
      <c r="M7" s="34"/>
      <c r="N7" s="34"/>
      <c r="O7" s="34"/>
      <c r="P7" s="34"/>
      <c r="Q7" s="34"/>
      <c r="R7" s="34"/>
      <c r="S7" s="34"/>
      <c r="T7" s="34"/>
      <c r="U7" s="34"/>
      <c r="V7" s="34"/>
      <c r="W7" s="34"/>
      <c r="X7" s="34"/>
      <c r="Y7" s="34"/>
      <c r="Z7" s="34"/>
      <c r="AA7" s="34"/>
      <c r="AB7" s="34"/>
      <c r="AC7" s="34"/>
    </row>
    <row r="8" spans="1:29" ht="15" customHeight="1" thickBot="1" x14ac:dyDescent="0.3">
      <c r="A8" s="88"/>
      <c r="B8" s="89"/>
      <c r="C8" s="950" t="s">
        <v>201</v>
      </c>
      <c r="D8" s="951"/>
      <c r="E8" s="951"/>
      <c r="F8" s="111"/>
      <c r="G8" s="959" t="s">
        <v>469</v>
      </c>
      <c r="H8" s="960"/>
      <c r="I8" s="114"/>
      <c r="J8" s="114"/>
      <c r="K8" s="114"/>
      <c r="L8" s="52"/>
    </row>
    <row r="9" spans="1:29" ht="12.75" customHeight="1" thickBot="1" x14ac:dyDescent="0.5">
      <c r="A9" s="88"/>
      <c r="B9" s="1"/>
      <c r="C9" s="29"/>
      <c r="D9" s="29"/>
      <c r="E9" s="29"/>
      <c r="F9" s="29"/>
      <c r="G9" s="30"/>
      <c r="H9" s="30"/>
      <c r="I9" s="30"/>
      <c r="J9" s="30"/>
      <c r="K9" s="30"/>
      <c r="L9" s="30"/>
      <c r="M9" s="30"/>
      <c r="N9" s="30"/>
      <c r="O9" s="30"/>
      <c r="P9" s="30"/>
      <c r="Q9" s="30"/>
      <c r="R9" s="30"/>
      <c r="S9" s="30"/>
      <c r="T9" s="30"/>
      <c r="U9" s="30"/>
      <c r="V9" s="31"/>
      <c r="W9" s="31"/>
      <c r="X9" s="31"/>
      <c r="Y9" s="10"/>
      <c r="Z9" s="32"/>
      <c r="AA9" s="33"/>
      <c r="AB9" s="33"/>
      <c r="AC9" s="33"/>
    </row>
    <row r="10" spans="1:29" ht="97.5" customHeight="1" thickBot="1" x14ac:dyDescent="0.3">
      <c r="A10" s="45"/>
      <c r="B10" s="94"/>
      <c r="C10" s="950" t="s">
        <v>5</v>
      </c>
      <c r="D10" s="951"/>
      <c r="E10" s="951"/>
      <c r="F10" s="111"/>
      <c r="G10" s="961" t="str">
        <f>VLOOKUP(G8,'DATI EROGAZIONI'!$A$2:$I$20,9,FALSE)</f>
        <v>H20C19000000009 - CUP BOLOGNA, FERRARA-H20J19000000009 - CUP BOLOGNA, FERRARA E90J19000000009 - CUP PARMA H90J20000020009 - CUP MODENA H80J20000010009 - CUP REGGIO EMILIA H30J20000030009 - CUP PIACENZA C10J19000000009 - CUP ROMAGNA</v>
      </c>
      <c r="H10" s="962"/>
      <c r="I10" s="125"/>
      <c r="J10" s="125"/>
      <c r="K10" s="125"/>
      <c r="L10" s="113"/>
      <c r="M10" s="113"/>
      <c r="N10" s="113"/>
      <c r="O10" s="113"/>
      <c r="P10" s="113"/>
      <c r="Q10" s="113"/>
      <c r="R10" s="113"/>
      <c r="S10" s="113"/>
      <c r="T10" s="113"/>
      <c r="U10" s="113"/>
      <c r="V10" s="113"/>
      <c r="W10" s="113"/>
      <c r="X10" s="113"/>
      <c r="Y10" s="113"/>
      <c r="Z10" s="113"/>
      <c r="AA10" s="113"/>
      <c r="AB10" s="113"/>
      <c r="AC10" s="113"/>
    </row>
    <row r="11" spans="1:29" ht="15.75" thickBot="1" x14ac:dyDescent="0.3"/>
    <row r="12" spans="1:29" ht="33.6" customHeight="1" thickBot="1" x14ac:dyDescent="0.3">
      <c r="C12" s="954" t="s">
        <v>4</v>
      </c>
      <c r="D12" s="955"/>
      <c r="E12" s="955"/>
      <c r="F12" s="956"/>
      <c r="G12" s="864"/>
      <c r="H12" s="865"/>
      <c r="I12" s="136"/>
      <c r="J12" s="136"/>
      <c r="K12" s="136"/>
      <c r="L12" s="136"/>
      <c r="M12" s="136"/>
      <c r="N12" s="136"/>
      <c r="O12" s="136"/>
      <c r="P12" s="136"/>
      <c r="Q12" s="136"/>
    </row>
    <row r="13" spans="1:29" ht="15.75" thickBot="1" x14ac:dyDescent="0.3"/>
    <row r="14" spans="1:29" ht="33" customHeight="1" thickBot="1" x14ac:dyDescent="0.3">
      <c r="B14" s="920" t="s">
        <v>8</v>
      </c>
      <c r="D14" s="963" t="s">
        <v>202</v>
      </c>
      <c r="E14" s="964"/>
      <c r="F14" s="493" t="s">
        <v>22</v>
      </c>
      <c r="G14" s="941"/>
      <c r="H14" s="942"/>
    </row>
    <row r="15" spans="1:29" ht="15.75" thickBot="1" x14ac:dyDescent="0.3">
      <c r="B15" s="921"/>
    </row>
    <row r="16" spans="1:29" ht="43.5" customHeight="1" x14ac:dyDescent="0.25">
      <c r="B16" s="921"/>
      <c r="D16" s="1"/>
      <c r="E16" s="1"/>
      <c r="F16" s="952" t="s">
        <v>203</v>
      </c>
      <c r="G16" s="952" t="s">
        <v>204</v>
      </c>
      <c r="H16" s="952" t="s">
        <v>205</v>
      </c>
    </row>
    <row r="17" spans="1:29" ht="39.6" customHeight="1" x14ac:dyDescent="0.25">
      <c r="B17" s="921"/>
      <c r="D17" s="105" t="s">
        <v>206</v>
      </c>
      <c r="E17" s="106" t="s">
        <v>207</v>
      </c>
      <c r="F17" s="953"/>
      <c r="G17" s="953"/>
      <c r="H17" s="953"/>
    </row>
    <row r="18" spans="1:29" ht="15" customHeight="1" x14ac:dyDescent="0.25">
      <c r="B18" s="921"/>
      <c r="D18" s="27" t="s">
        <v>208</v>
      </c>
      <c r="E18" s="195" t="s">
        <v>216</v>
      </c>
      <c r="F18" s="196">
        <v>0</v>
      </c>
      <c r="G18" s="196">
        <v>0</v>
      </c>
      <c r="H18" s="494">
        <f>F18-G18</f>
        <v>0</v>
      </c>
      <c r="I18" s="496" t="s">
        <v>23</v>
      </c>
      <c r="J18" s="495"/>
    </row>
    <row r="19" spans="1:29" ht="15" customHeight="1" x14ac:dyDescent="0.25">
      <c r="B19" s="921"/>
      <c r="D19" s="27" t="s">
        <v>209</v>
      </c>
      <c r="E19" s="195" t="s">
        <v>216</v>
      </c>
      <c r="F19" s="196">
        <v>0</v>
      </c>
      <c r="G19" s="196">
        <v>0</v>
      </c>
      <c r="H19" s="494">
        <f t="shared" ref="H19:H22" si="0">F19-G19</f>
        <v>0</v>
      </c>
      <c r="I19" s="496" t="s">
        <v>23</v>
      </c>
      <c r="J19" s="495"/>
    </row>
    <row r="20" spans="1:29" ht="15" customHeight="1" x14ac:dyDescent="0.25">
      <c r="B20" s="921"/>
      <c r="D20" s="27" t="s">
        <v>210</v>
      </c>
      <c r="E20" s="195" t="s">
        <v>216</v>
      </c>
      <c r="F20" s="196">
        <v>0</v>
      </c>
      <c r="G20" s="196">
        <v>0</v>
      </c>
      <c r="H20" s="494">
        <f t="shared" si="0"/>
        <v>0</v>
      </c>
      <c r="I20" s="496" t="s">
        <v>23</v>
      </c>
      <c r="J20" s="495"/>
    </row>
    <row r="21" spans="1:29" ht="15" customHeight="1" x14ac:dyDescent="0.25">
      <c r="B21" s="921"/>
      <c r="D21" s="27" t="s">
        <v>555</v>
      </c>
      <c r="E21" s="195" t="s">
        <v>216</v>
      </c>
      <c r="F21" s="196">
        <v>0</v>
      </c>
      <c r="G21" s="196">
        <v>0</v>
      </c>
      <c r="H21" s="494">
        <f t="shared" si="0"/>
        <v>0</v>
      </c>
      <c r="I21" s="496" t="s">
        <v>23</v>
      </c>
      <c r="J21" s="495"/>
    </row>
    <row r="22" spans="1:29" ht="15" customHeight="1" x14ac:dyDescent="0.25">
      <c r="B22" s="921"/>
      <c r="D22" s="27" t="s">
        <v>556</v>
      </c>
      <c r="E22" s="195" t="s">
        <v>216</v>
      </c>
      <c r="F22" s="196">
        <v>0</v>
      </c>
      <c r="G22" s="196">
        <v>0</v>
      </c>
      <c r="H22" s="494">
        <f t="shared" si="0"/>
        <v>0</v>
      </c>
      <c r="I22" s="496" t="s">
        <v>23</v>
      </c>
      <c r="J22" s="495"/>
    </row>
    <row r="23" spans="1:29" ht="15" customHeight="1" x14ac:dyDescent="0.25">
      <c r="B23" s="921"/>
      <c r="D23" s="18" t="s">
        <v>211</v>
      </c>
      <c r="E23" s="19" t="s">
        <v>212</v>
      </c>
      <c r="F23" s="20">
        <f>SUM(F18:F22)</f>
        <v>0</v>
      </c>
      <c r="G23" s="20">
        <f>SUM(G18:G22)</f>
        <v>0</v>
      </c>
      <c r="H23" s="21">
        <f>F23-G23</f>
        <v>0</v>
      </c>
    </row>
    <row r="24" spans="1:29" ht="15" customHeight="1" x14ac:dyDescent="0.25">
      <c r="B24" s="921"/>
      <c r="D24" s="104" t="s">
        <v>213</v>
      </c>
      <c r="E24" s="107" t="s">
        <v>214</v>
      </c>
      <c r="F24" s="15" t="s">
        <v>214</v>
      </c>
      <c r="G24" s="15" t="s">
        <v>214</v>
      </c>
      <c r="H24" s="15" t="s">
        <v>214</v>
      </c>
    </row>
    <row r="25" spans="1:29" ht="15" customHeight="1" x14ac:dyDescent="0.25">
      <c r="B25" s="921"/>
      <c r="D25" s="27" t="s">
        <v>215</v>
      </c>
      <c r="E25" s="195" t="s">
        <v>216</v>
      </c>
      <c r="F25" s="196">
        <v>0</v>
      </c>
      <c r="G25" s="196">
        <v>0</v>
      </c>
      <c r="H25" s="22">
        <f t="shared" ref="H25:H34" si="1">F25-G25</f>
        <v>0</v>
      </c>
      <c r="I25" s="496" t="s">
        <v>23</v>
      </c>
      <c r="J25" s="495"/>
    </row>
    <row r="26" spans="1:29" ht="15" customHeight="1" x14ac:dyDescent="0.25">
      <c r="B26" s="921"/>
      <c r="D26" s="27" t="s">
        <v>217</v>
      </c>
      <c r="E26" s="195" t="s">
        <v>216</v>
      </c>
      <c r="F26" s="196">
        <v>0</v>
      </c>
      <c r="G26" s="196">
        <v>0</v>
      </c>
      <c r="H26" s="22">
        <f t="shared" si="1"/>
        <v>0</v>
      </c>
      <c r="I26" s="496" t="s">
        <v>23</v>
      </c>
      <c r="J26" s="495"/>
    </row>
    <row r="27" spans="1:29" ht="15" customHeight="1" x14ac:dyDescent="0.25">
      <c r="B27" s="921"/>
      <c r="D27" s="27" t="s">
        <v>218</v>
      </c>
      <c r="E27" s="195" t="s">
        <v>216</v>
      </c>
      <c r="F27" s="196">
        <v>0</v>
      </c>
      <c r="G27" s="196">
        <v>0</v>
      </c>
      <c r="H27" s="22">
        <f t="shared" si="1"/>
        <v>0</v>
      </c>
      <c r="I27" s="496" t="s">
        <v>23</v>
      </c>
      <c r="J27" s="495"/>
    </row>
    <row r="28" spans="1:29" ht="15" customHeight="1" x14ac:dyDescent="0.25">
      <c r="B28" s="921"/>
      <c r="D28" s="27" t="s">
        <v>219</v>
      </c>
      <c r="E28" s="195" t="s">
        <v>216</v>
      </c>
      <c r="F28" s="196">
        <v>0</v>
      </c>
      <c r="G28" s="196">
        <v>0</v>
      </c>
      <c r="H28" s="22">
        <f t="shared" si="1"/>
        <v>0</v>
      </c>
      <c r="I28" s="496" t="s">
        <v>23</v>
      </c>
      <c r="J28" s="495"/>
    </row>
    <row r="29" spans="1:29" s="14" customFormat="1" ht="15" customHeight="1" x14ac:dyDescent="0.25">
      <c r="A29"/>
      <c r="B29" s="921"/>
      <c r="C29"/>
      <c r="D29" s="27" t="s">
        <v>220</v>
      </c>
      <c r="E29" s="195" t="s">
        <v>216</v>
      </c>
      <c r="F29" s="196">
        <v>0</v>
      </c>
      <c r="G29" s="196">
        <v>0</v>
      </c>
      <c r="H29" s="22">
        <f t="shared" si="1"/>
        <v>0</v>
      </c>
      <c r="I29" s="496" t="s">
        <v>23</v>
      </c>
      <c r="J29" s="495"/>
      <c r="K29"/>
      <c r="L29"/>
      <c r="M29"/>
      <c r="N29"/>
      <c r="O29"/>
      <c r="P29"/>
      <c r="Q29"/>
      <c r="R29"/>
      <c r="S29"/>
      <c r="T29"/>
      <c r="U29"/>
      <c r="V29"/>
      <c r="W29"/>
      <c r="X29"/>
      <c r="Y29"/>
      <c r="Z29"/>
      <c r="AA29"/>
      <c r="AB29"/>
      <c r="AC29"/>
    </row>
    <row r="30" spans="1:29" ht="15" customHeight="1" x14ac:dyDescent="0.25">
      <c r="B30" s="921"/>
      <c r="D30" s="27" t="s">
        <v>221</v>
      </c>
      <c r="E30" s="195" t="s">
        <v>216</v>
      </c>
      <c r="F30" s="196">
        <v>0</v>
      </c>
      <c r="G30" s="196">
        <v>0</v>
      </c>
      <c r="H30" s="22">
        <f t="shared" si="1"/>
        <v>0</v>
      </c>
      <c r="I30" s="496" t="s">
        <v>23</v>
      </c>
      <c r="J30" s="495"/>
    </row>
    <row r="31" spans="1:29" ht="15" customHeight="1" x14ac:dyDescent="0.25">
      <c r="B31" s="921"/>
      <c r="D31" s="27" t="s">
        <v>222</v>
      </c>
      <c r="E31" s="195" t="s">
        <v>216</v>
      </c>
      <c r="F31" s="196">
        <v>0</v>
      </c>
      <c r="G31" s="196">
        <v>0</v>
      </c>
      <c r="H31" s="22">
        <f t="shared" si="1"/>
        <v>0</v>
      </c>
      <c r="I31" s="496" t="s">
        <v>23</v>
      </c>
      <c r="J31" s="495"/>
    </row>
    <row r="32" spans="1:29" ht="15" customHeight="1" x14ac:dyDescent="0.25">
      <c r="B32" s="921"/>
      <c r="D32" s="27" t="s">
        <v>223</v>
      </c>
      <c r="E32" s="195" t="s">
        <v>216</v>
      </c>
      <c r="F32" s="196">
        <v>0</v>
      </c>
      <c r="G32" s="196">
        <v>0</v>
      </c>
      <c r="H32" s="22">
        <f t="shared" si="1"/>
        <v>0</v>
      </c>
      <c r="I32" s="496" t="s">
        <v>23</v>
      </c>
      <c r="J32" s="495"/>
    </row>
    <row r="33" spans="1:10" ht="15" customHeight="1" x14ac:dyDescent="0.25">
      <c r="B33" s="921"/>
      <c r="D33" s="27" t="s">
        <v>224</v>
      </c>
      <c r="E33" s="195" t="s">
        <v>216</v>
      </c>
      <c r="F33" s="196">
        <v>0</v>
      </c>
      <c r="G33" s="196">
        <v>0</v>
      </c>
      <c r="H33" s="22">
        <f t="shared" si="1"/>
        <v>0</v>
      </c>
      <c r="I33" s="496" t="s">
        <v>23</v>
      </c>
      <c r="J33" s="495"/>
    </row>
    <row r="34" spans="1:10" ht="15" customHeight="1" x14ac:dyDescent="0.25">
      <c r="B34" s="921"/>
      <c r="D34" s="24"/>
      <c r="E34" s="25" t="s">
        <v>225</v>
      </c>
      <c r="F34" s="26">
        <f>SUM(F25:F33)</f>
        <v>0</v>
      </c>
      <c r="G34" s="26">
        <f>SUM(G25:G33)</f>
        <v>0</v>
      </c>
      <c r="H34" s="22">
        <f t="shared" si="1"/>
        <v>0</v>
      </c>
    </row>
    <row r="35" spans="1:10" ht="15" customHeight="1" thickBot="1" x14ac:dyDescent="0.3">
      <c r="B35" s="921"/>
      <c r="D35" s="1"/>
      <c r="E35" s="1"/>
      <c r="F35" s="16"/>
      <c r="G35" s="103"/>
      <c r="H35" s="17"/>
    </row>
    <row r="36" spans="1:10" ht="15.75" customHeight="1" thickBot="1" x14ac:dyDescent="0.3">
      <c r="A36" s="96"/>
      <c r="B36" s="921"/>
      <c r="D36" s="929" t="s">
        <v>226</v>
      </c>
      <c r="E36" s="930"/>
      <c r="F36" s="23">
        <f>F23+F34</f>
        <v>0</v>
      </c>
      <c r="G36" s="23">
        <f>G23+G34</f>
        <v>0</v>
      </c>
      <c r="H36" s="23">
        <f>H23+H34</f>
        <v>0</v>
      </c>
    </row>
    <row r="37" spans="1:10" ht="15" customHeight="1" x14ac:dyDescent="0.25">
      <c r="A37" s="96"/>
      <c r="B37" s="921"/>
    </row>
    <row r="38" spans="1:10" ht="15" customHeight="1" thickBot="1" x14ac:dyDescent="0.3">
      <c r="A38" s="96"/>
      <c r="B38" s="921"/>
    </row>
    <row r="39" spans="1:10" ht="26.25" thickBot="1" x14ac:dyDescent="0.3">
      <c r="A39" s="96"/>
      <c r="B39" s="921"/>
      <c r="F39" s="108" t="s">
        <v>61</v>
      </c>
      <c r="G39" s="109" t="s">
        <v>59</v>
      </c>
      <c r="H39" s="259" t="s">
        <v>227</v>
      </c>
    </row>
    <row r="40" spans="1:10" ht="34.5" customHeight="1" thickBot="1" x14ac:dyDescent="0.3">
      <c r="A40" s="96"/>
      <c r="B40" s="921"/>
      <c r="C40" s="112"/>
      <c r="D40" s="908" t="s">
        <v>228</v>
      </c>
      <c r="E40" s="910"/>
      <c r="F40" s="110">
        <f>G40+H40</f>
        <v>0</v>
      </c>
      <c r="G40" s="110">
        <f>VLOOKUP(G8,'dati scheda tecnica'!A5:O23,10,FALSE)</f>
        <v>0</v>
      </c>
      <c r="H40" s="110">
        <f>VLOOKUP(G8,'dati scheda tecnica'!A5:O23,11,FALSE)</f>
        <v>0</v>
      </c>
      <c r="I40" s="97"/>
    </row>
    <row r="41" spans="1:10" ht="15" customHeight="1" thickBot="1" x14ac:dyDescent="0.3">
      <c r="A41" s="96"/>
      <c r="B41" s="921"/>
      <c r="C41" s="98"/>
      <c r="D41" s="98"/>
      <c r="E41" s="98"/>
      <c r="H41" s="98"/>
      <c r="I41" s="97"/>
    </row>
    <row r="42" spans="1:10" ht="15" customHeight="1" x14ac:dyDescent="0.25">
      <c r="A42" s="96"/>
      <c r="B42" s="921"/>
      <c r="C42" s="112"/>
      <c r="D42" s="914" t="s">
        <v>58</v>
      </c>
      <c r="E42" s="916"/>
      <c r="F42" s="99" t="s">
        <v>63</v>
      </c>
      <c r="G42" s="99" t="s">
        <v>62</v>
      </c>
      <c r="H42" s="101" t="s">
        <v>63</v>
      </c>
      <c r="I42" s="97"/>
    </row>
    <row r="43" spans="1:10" ht="15" customHeight="1" thickBot="1" x14ac:dyDescent="0.3">
      <c r="A43" s="96"/>
      <c r="B43" s="921"/>
      <c r="C43" s="112"/>
      <c r="D43" s="917"/>
      <c r="E43" s="919"/>
      <c r="F43" s="116">
        <f>ABS(F40-F36)</f>
        <v>0</v>
      </c>
      <c r="G43" s="116">
        <f>ABS(G40-G36)</f>
        <v>0</v>
      </c>
      <c r="H43" s="116">
        <f>ABS(H40-H36)</f>
        <v>0</v>
      </c>
      <c r="I43" s="100"/>
    </row>
    <row r="44" spans="1:10" ht="7.5" customHeight="1" thickBot="1" x14ac:dyDescent="0.3">
      <c r="A44" s="96"/>
      <c r="B44" s="921"/>
      <c r="C44" s="112"/>
      <c r="D44" s="112"/>
      <c r="E44" s="112"/>
      <c r="F44" s="1"/>
      <c r="G44" s="100"/>
      <c r="H44" s="100"/>
      <c r="I44" s="100"/>
    </row>
    <row r="45" spans="1:10" ht="15" customHeight="1" x14ac:dyDescent="0.25">
      <c r="A45" s="96"/>
      <c r="B45" s="921"/>
      <c r="C45" s="112"/>
      <c r="D45" s="931" t="s">
        <v>6</v>
      </c>
      <c r="E45" s="932"/>
      <c r="F45" s="932"/>
      <c r="G45" s="932"/>
      <c r="H45" s="933"/>
      <c r="I45" s="100"/>
    </row>
    <row r="46" spans="1:10" ht="15" customHeight="1" thickBot="1" x14ac:dyDescent="0.3">
      <c r="A46" s="96"/>
      <c r="B46" s="922"/>
      <c r="C46" s="112"/>
      <c r="D46" s="934"/>
      <c r="E46" s="935"/>
      <c r="F46" s="935"/>
      <c r="G46" s="935"/>
      <c r="H46" s="936"/>
      <c r="I46" s="100"/>
    </row>
    <row r="47" spans="1:10" ht="54.75" customHeight="1" thickBot="1" x14ac:dyDescent="0.3">
      <c r="A47" s="96"/>
      <c r="B47" s="102"/>
      <c r="C47" s="102"/>
      <c r="D47" s="102"/>
      <c r="E47" s="102"/>
      <c r="G47" s="102"/>
      <c r="H47" s="102"/>
      <c r="I47" s="100"/>
    </row>
    <row r="48" spans="1:10" ht="30.75" customHeight="1" thickBot="1" x14ac:dyDescent="0.3">
      <c r="A48" s="96"/>
      <c r="B48" s="923" t="s">
        <v>64</v>
      </c>
      <c r="D48" s="945" t="s">
        <v>229</v>
      </c>
      <c r="E48" s="946"/>
      <c r="F48" s="492" t="s">
        <v>230</v>
      </c>
      <c r="G48" s="941"/>
      <c r="H48" s="942"/>
    </row>
    <row r="49" spans="1:10" ht="15" customHeight="1" thickBot="1" x14ac:dyDescent="0.3">
      <c r="A49" s="96"/>
      <c r="B49" s="924"/>
    </row>
    <row r="50" spans="1:10" ht="43.5" customHeight="1" x14ac:dyDescent="0.25">
      <c r="A50" s="96"/>
      <c r="B50" s="924"/>
      <c r="D50" s="115"/>
      <c r="E50" s="115"/>
      <c r="F50" s="943" t="s">
        <v>203</v>
      </c>
      <c r="G50" s="943" t="s">
        <v>204</v>
      </c>
      <c r="H50" s="943" t="s">
        <v>205</v>
      </c>
    </row>
    <row r="51" spans="1:10" ht="15" customHeight="1" x14ac:dyDescent="0.25">
      <c r="A51" s="96"/>
      <c r="B51" s="924"/>
      <c r="D51" s="105" t="s">
        <v>231</v>
      </c>
      <c r="E51" s="106" t="s">
        <v>207</v>
      </c>
      <c r="F51" s="944"/>
      <c r="G51" s="944"/>
      <c r="H51" s="944"/>
    </row>
    <row r="52" spans="1:10" ht="15" customHeight="1" x14ac:dyDescent="0.25">
      <c r="A52" s="96"/>
      <c r="B52" s="924"/>
      <c r="D52" s="27" t="s">
        <v>232</v>
      </c>
      <c r="E52" s="195" t="s">
        <v>216</v>
      </c>
      <c r="F52" s="196">
        <v>0</v>
      </c>
      <c r="G52" s="196">
        <v>0</v>
      </c>
      <c r="H52" s="119">
        <f>F52-G52</f>
        <v>0</v>
      </c>
      <c r="I52" s="497" t="s">
        <v>23</v>
      </c>
      <c r="J52" s="495"/>
    </row>
    <row r="53" spans="1:10" ht="15" customHeight="1" x14ac:dyDescent="0.25">
      <c r="A53" s="96"/>
      <c r="B53" s="924"/>
      <c r="D53" s="27" t="s">
        <v>233</v>
      </c>
      <c r="E53" s="195" t="s">
        <v>216</v>
      </c>
      <c r="F53" s="196">
        <v>0</v>
      </c>
      <c r="G53" s="196">
        <v>0</v>
      </c>
      <c r="H53" s="119">
        <f t="shared" ref="H53:H57" si="2">F53-G53</f>
        <v>0</v>
      </c>
      <c r="I53" s="497" t="s">
        <v>23</v>
      </c>
      <c r="J53" s="495"/>
    </row>
    <row r="54" spans="1:10" ht="15" customHeight="1" x14ac:dyDescent="0.25">
      <c r="A54" s="96"/>
      <c r="B54" s="924"/>
      <c r="D54" s="27" t="s">
        <v>234</v>
      </c>
      <c r="E54" s="195" t="s">
        <v>216</v>
      </c>
      <c r="F54" s="196">
        <v>0</v>
      </c>
      <c r="G54" s="196">
        <v>0</v>
      </c>
      <c r="H54" s="119">
        <f t="shared" si="2"/>
        <v>0</v>
      </c>
      <c r="I54" s="497" t="s">
        <v>23</v>
      </c>
      <c r="J54" s="495"/>
    </row>
    <row r="55" spans="1:10" ht="15" customHeight="1" x14ac:dyDescent="0.25">
      <c r="A55" s="96"/>
      <c r="B55" s="924"/>
      <c r="D55" s="27" t="s">
        <v>557</v>
      </c>
      <c r="E55" s="195" t="s">
        <v>216</v>
      </c>
      <c r="F55" s="196">
        <v>0</v>
      </c>
      <c r="G55" s="196">
        <v>0</v>
      </c>
      <c r="H55" s="119">
        <f t="shared" si="2"/>
        <v>0</v>
      </c>
      <c r="I55" s="497" t="s">
        <v>23</v>
      </c>
      <c r="J55" s="495"/>
    </row>
    <row r="56" spans="1:10" ht="15" customHeight="1" x14ac:dyDescent="0.25">
      <c r="A56" s="96"/>
      <c r="B56" s="924"/>
      <c r="D56" s="27" t="s">
        <v>558</v>
      </c>
      <c r="E56" s="195" t="s">
        <v>216</v>
      </c>
      <c r="F56" s="196">
        <v>0</v>
      </c>
      <c r="G56" s="196">
        <v>0</v>
      </c>
      <c r="H56" s="119">
        <f t="shared" si="2"/>
        <v>0</v>
      </c>
      <c r="I56" s="497" t="s">
        <v>23</v>
      </c>
      <c r="J56" s="495"/>
    </row>
    <row r="57" spans="1:10" ht="15" customHeight="1" x14ac:dyDescent="0.25">
      <c r="A57" s="96"/>
      <c r="B57" s="924"/>
      <c r="D57" s="27" t="s">
        <v>559</v>
      </c>
      <c r="E57" s="195" t="s">
        <v>216</v>
      </c>
      <c r="F57" s="196">
        <v>0</v>
      </c>
      <c r="G57" s="196">
        <v>0</v>
      </c>
      <c r="H57" s="119">
        <f t="shared" si="2"/>
        <v>0</v>
      </c>
      <c r="I57" s="497" t="s">
        <v>23</v>
      </c>
      <c r="J57" s="495"/>
    </row>
    <row r="58" spans="1:10" ht="15" customHeight="1" x14ac:dyDescent="0.25">
      <c r="A58" s="96"/>
      <c r="B58" s="924"/>
      <c r="D58" s="18" t="s">
        <v>235</v>
      </c>
      <c r="E58" s="19" t="s">
        <v>212</v>
      </c>
      <c r="F58" s="20">
        <f>SUM(F52:F57)</f>
        <v>0</v>
      </c>
      <c r="G58" s="20">
        <f>SUM(G52:G57)</f>
        <v>0</v>
      </c>
      <c r="H58" s="20">
        <f>F58-G58</f>
        <v>0</v>
      </c>
    </row>
    <row r="59" spans="1:10" ht="18" customHeight="1" x14ac:dyDescent="0.25">
      <c r="B59" s="924"/>
      <c r="D59" s="104" t="s">
        <v>236</v>
      </c>
      <c r="E59" s="107" t="s">
        <v>214</v>
      </c>
      <c r="F59" s="15" t="s">
        <v>214</v>
      </c>
      <c r="G59" s="15" t="s">
        <v>214</v>
      </c>
      <c r="H59" s="15" t="s">
        <v>214</v>
      </c>
    </row>
    <row r="60" spans="1:10" ht="15" customHeight="1" x14ac:dyDescent="0.25">
      <c r="B60" s="924"/>
      <c r="D60" s="27" t="s">
        <v>237</v>
      </c>
      <c r="E60" s="195" t="s">
        <v>216</v>
      </c>
      <c r="F60" s="196">
        <v>0</v>
      </c>
      <c r="G60" s="196">
        <v>0</v>
      </c>
      <c r="H60" s="119">
        <f t="shared" ref="H60:H69" si="3">F60-G60</f>
        <v>0</v>
      </c>
      <c r="I60" s="497" t="s">
        <v>23</v>
      </c>
      <c r="J60" s="495"/>
    </row>
    <row r="61" spans="1:10" ht="15" customHeight="1" x14ac:dyDescent="0.25">
      <c r="B61" s="924"/>
      <c r="D61" s="27" t="s">
        <v>238</v>
      </c>
      <c r="E61" s="195" t="s">
        <v>216</v>
      </c>
      <c r="F61" s="196">
        <v>0</v>
      </c>
      <c r="G61" s="196">
        <v>0</v>
      </c>
      <c r="H61" s="119">
        <f t="shared" si="3"/>
        <v>0</v>
      </c>
      <c r="I61" s="497" t="s">
        <v>23</v>
      </c>
      <c r="J61" s="495"/>
    </row>
    <row r="62" spans="1:10" ht="15" customHeight="1" x14ac:dyDescent="0.25">
      <c r="B62" s="924"/>
      <c r="D62" s="27" t="s">
        <v>239</v>
      </c>
      <c r="E62" s="195" t="s">
        <v>216</v>
      </c>
      <c r="F62" s="196">
        <v>0</v>
      </c>
      <c r="G62" s="196">
        <v>0</v>
      </c>
      <c r="H62" s="119">
        <f t="shared" si="3"/>
        <v>0</v>
      </c>
      <c r="I62" s="497" t="s">
        <v>23</v>
      </c>
      <c r="J62" s="495"/>
    </row>
    <row r="63" spans="1:10" ht="15" customHeight="1" x14ac:dyDescent="0.25">
      <c r="B63" s="924"/>
      <c r="D63" s="27" t="s">
        <v>240</v>
      </c>
      <c r="E63" s="195" t="s">
        <v>216</v>
      </c>
      <c r="F63" s="196">
        <v>0</v>
      </c>
      <c r="G63" s="196">
        <v>0</v>
      </c>
      <c r="H63" s="119">
        <f t="shared" si="3"/>
        <v>0</v>
      </c>
      <c r="I63" s="497" t="s">
        <v>23</v>
      </c>
      <c r="J63" s="495"/>
    </row>
    <row r="64" spans="1:10" ht="15" customHeight="1" x14ac:dyDescent="0.25">
      <c r="B64" s="924"/>
      <c r="D64" s="27" t="s">
        <v>241</v>
      </c>
      <c r="E64" s="195" t="s">
        <v>216</v>
      </c>
      <c r="F64" s="196">
        <v>0</v>
      </c>
      <c r="G64" s="196">
        <v>0</v>
      </c>
      <c r="H64" s="119">
        <f t="shared" si="3"/>
        <v>0</v>
      </c>
      <c r="I64" s="497" t="s">
        <v>23</v>
      </c>
      <c r="J64" s="495"/>
    </row>
    <row r="65" spans="2:10" ht="15" customHeight="1" x14ac:dyDescent="0.25">
      <c r="B65" s="924"/>
      <c r="D65" s="27" t="s">
        <v>242</v>
      </c>
      <c r="E65" s="195" t="s">
        <v>216</v>
      </c>
      <c r="F65" s="196">
        <v>0</v>
      </c>
      <c r="G65" s="196">
        <v>0</v>
      </c>
      <c r="H65" s="119">
        <f t="shared" si="3"/>
        <v>0</v>
      </c>
      <c r="I65" s="497" t="s">
        <v>23</v>
      </c>
      <c r="J65" s="495"/>
    </row>
    <row r="66" spans="2:10" ht="15" customHeight="1" x14ac:dyDescent="0.25">
      <c r="B66" s="924"/>
      <c r="D66" s="27" t="s">
        <v>243</v>
      </c>
      <c r="E66" s="195" t="s">
        <v>216</v>
      </c>
      <c r="F66" s="196">
        <v>0</v>
      </c>
      <c r="G66" s="196">
        <v>0</v>
      </c>
      <c r="H66" s="119">
        <f t="shared" si="3"/>
        <v>0</v>
      </c>
      <c r="I66" s="497" t="s">
        <v>23</v>
      </c>
      <c r="J66" s="495"/>
    </row>
    <row r="67" spans="2:10" ht="15" customHeight="1" x14ac:dyDescent="0.25">
      <c r="B67" s="924"/>
      <c r="D67" s="27" t="s">
        <v>244</v>
      </c>
      <c r="E67" s="195" t="s">
        <v>216</v>
      </c>
      <c r="F67" s="196">
        <v>0</v>
      </c>
      <c r="G67" s="196">
        <v>0</v>
      </c>
      <c r="H67" s="119">
        <f t="shared" si="3"/>
        <v>0</v>
      </c>
      <c r="I67" s="497" t="s">
        <v>23</v>
      </c>
      <c r="J67" s="495"/>
    </row>
    <row r="68" spans="2:10" ht="15" customHeight="1" x14ac:dyDescent="0.25">
      <c r="B68" s="924"/>
      <c r="D68" s="27" t="s">
        <v>245</v>
      </c>
      <c r="E68" s="195" t="s">
        <v>216</v>
      </c>
      <c r="F68" s="196">
        <v>0</v>
      </c>
      <c r="G68" s="196">
        <v>0</v>
      </c>
      <c r="H68" s="119">
        <f t="shared" si="3"/>
        <v>0</v>
      </c>
      <c r="I68" s="497" t="s">
        <v>23</v>
      </c>
      <c r="J68" s="495"/>
    </row>
    <row r="69" spans="2:10" ht="18" customHeight="1" x14ac:dyDescent="0.25">
      <c r="B69" s="924"/>
      <c r="D69" s="27"/>
      <c r="E69" s="25" t="s">
        <v>225</v>
      </c>
      <c r="F69" s="26">
        <f>SUM(F60:F68)</f>
        <v>0</v>
      </c>
      <c r="G69" s="26">
        <f>SUM(G60:G68)</f>
        <v>0</v>
      </c>
      <c r="H69" s="119">
        <f t="shared" si="3"/>
        <v>0</v>
      </c>
    </row>
    <row r="70" spans="2:10" ht="18.75" customHeight="1" thickBot="1" x14ac:dyDescent="0.3">
      <c r="B70" s="924"/>
      <c r="D70" s="115"/>
      <c r="E70" s="115"/>
      <c r="F70" s="16"/>
      <c r="G70" s="16"/>
      <c r="H70" s="16"/>
    </row>
    <row r="71" spans="2:10" ht="18.75" customHeight="1" thickBot="1" x14ac:dyDescent="0.3">
      <c r="B71" s="924"/>
      <c r="D71" s="929" t="s">
        <v>246</v>
      </c>
      <c r="E71" s="930"/>
      <c r="F71" s="23">
        <f>F58+F69</f>
        <v>0</v>
      </c>
      <c r="G71" s="23">
        <f>G58+G69</f>
        <v>0</v>
      </c>
      <c r="H71" s="23">
        <f>H58+H69</f>
        <v>0</v>
      </c>
    </row>
    <row r="72" spans="2:10" ht="18.75" customHeight="1" x14ac:dyDescent="0.25">
      <c r="B72" s="924"/>
      <c r="D72" s="457"/>
      <c r="E72" s="130"/>
      <c r="F72" s="458"/>
      <c r="G72" s="459"/>
      <c r="H72" s="459"/>
    </row>
    <row r="73" spans="2:10" ht="18.75" customHeight="1" thickBot="1" x14ac:dyDescent="0.3">
      <c r="B73" s="924"/>
      <c r="D73" s="112"/>
      <c r="E73" s="112"/>
      <c r="F73" s="115"/>
      <c r="G73" s="124"/>
      <c r="H73" s="124"/>
    </row>
    <row r="74" spans="2:10" ht="40.5" customHeight="1" x14ac:dyDescent="0.25">
      <c r="B74" s="924"/>
      <c r="D74" s="931" t="s">
        <v>6</v>
      </c>
      <c r="E74" s="932"/>
      <c r="F74" s="932"/>
      <c r="G74" s="932"/>
      <c r="H74" s="933"/>
    </row>
    <row r="75" spans="2:10" ht="18.75" customHeight="1" thickBot="1" x14ac:dyDescent="0.3">
      <c r="B75" s="925"/>
      <c r="D75" s="934"/>
      <c r="E75" s="935"/>
      <c r="F75" s="935"/>
      <c r="G75" s="935"/>
      <c r="H75" s="936"/>
    </row>
    <row r="76" spans="2:10" ht="45.75" customHeight="1" thickBot="1" x14ac:dyDescent="0.3">
      <c r="B76" s="404"/>
      <c r="D76" s="403"/>
      <c r="E76" s="403"/>
      <c r="F76" s="403"/>
      <c r="G76" s="403"/>
      <c r="H76" s="403"/>
    </row>
    <row r="77" spans="2:10" ht="32.25" customHeight="1" thickBot="1" x14ac:dyDescent="0.3">
      <c r="B77" s="926" t="s">
        <v>157</v>
      </c>
      <c r="D77" s="939" t="s">
        <v>247</v>
      </c>
      <c r="E77" s="940"/>
      <c r="F77" s="487" t="s">
        <v>230</v>
      </c>
      <c r="G77" s="941"/>
      <c r="H77" s="942"/>
    </row>
    <row r="78" spans="2:10" ht="18.75" customHeight="1" thickBot="1" x14ac:dyDescent="0.3">
      <c r="B78" s="927"/>
    </row>
    <row r="79" spans="2:10" ht="36.75" customHeight="1" x14ac:dyDescent="0.25">
      <c r="B79" s="927"/>
      <c r="C79" s="112"/>
      <c r="D79" s="115"/>
      <c r="E79" s="115"/>
      <c r="F79" s="937" t="s">
        <v>203</v>
      </c>
      <c r="G79" s="937" t="s">
        <v>204</v>
      </c>
      <c r="H79" s="937" t="s">
        <v>205</v>
      </c>
    </row>
    <row r="80" spans="2:10" ht="36.6" customHeight="1" x14ac:dyDescent="0.25">
      <c r="B80" s="927"/>
      <c r="C80" s="98"/>
      <c r="D80" s="105" t="s">
        <v>248</v>
      </c>
      <c r="E80" s="106" t="s">
        <v>207</v>
      </c>
      <c r="F80" s="938"/>
      <c r="G80" s="938"/>
      <c r="H80" s="938"/>
    </row>
    <row r="81" spans="2:10" ht="18" customHeight="1" x14ac:dyDescent="0.25">
      <c r="B81" s="927"/>
      <c r="C81" s="112"/>
      <c r="D81" s="27" t="s">
        <v>249</v>
      </c>
      <c r="E81" s="195" t="s">
        <v>216</v>
      </c>
      <c r="F81" s="196">
        <v>0</v>
      </c>
      <c r="G81" s="196">
        <v>0</v>
      </c>
      <c r="H81" s="119">
        <f>F81-G81</f>
        <v>0</v>
      </c>
      <c r="I81" s="498" t="s">
        <v>23</v>
      </c>
      <c r="J81" s="495"/>
    </row>
    <row r="82" spans="2:10" ht="18.75" customHeight="1" x14ac:dyDescent="0.25">
      <c r="B82" s="927"/>
      <c r="C82" s="112"/>
      <c r="D82" s="27" t="s">
        <v>250</v>
      </c>
      <c r="E82" s="195" t="s">
        <v>216</v>
      </c>
      <c r="F82" s="196">
        <v>0</v>
      </c>
      <c r="G82" s="196">
        <v>0</v>
      </c>
      <c r="H82" s="119">
        <f>F82-G82</f>
        <v>0</v>
      </c>
      <c r="I82" s="498" t="s">
        <v>23</v>
      </c>
      <c r="J82" s="495"/>
    </row>
    <row r="83" spans="2:10" ht="18.75" customHeight="1" x14ac:dyDescent="0.25">
      <c r="B83" s="927"/>
      <c r="C83" s="112"/>
      <c r="D83" s="27" t="s">
        <v>251</v>
      </c>
      <c r="E83" s="195" t="s">
        <v>216</v>
      </c>
      <c r="F83" s="196">
        <v>0</v>
      </c>
      <c r="G83" s="196">
        <v>0</v>
      </c>
      <c r="H83" s="119">
        <f t="shared" ref="H83:H85" si="4">F83-G83</f>
        <v>0</v>
      </c>
      <c r="I83" s="498" t="s">
        <v>23</v>
      </c>
      <c r="J83" s="495"/>
    </row>
    <row r="84" spans="2:10" ht="18.75" customHeight="1" x14ac:dyDescent="0.25">
      <c r="B84" s="927"/>
      <c r="C84" s="112"/>
      <c r="D84" s="27" t="s">
        <v>553</v>
      </c>
      <c r="E84" s="195" t="s">
        <v>216</v>
      </c>
      <c r="F84" s="196">
        <v>0</v>
      </c>
      <c r="G84" s="196">
        <v>0</v>
      </c>
      <c r="H84" s="119">
        <f t="shared" si="4"/>
        <v>0</v>
      </c>
      <c r="I84" s="498" t="s">
        <v>23</v>
      </c>
      <c r="J84" s="495"/>
    </row>
    <row r="85" spans="2:10" ht="18.75" customHeight="1" x14ac:dyDescent="0.25">
      <c r="B85" s="927"/>
      <c r="C85" s="112"/>
      <c r="D85" s="27" t="s">
        <v>554</v>
      </c>
      <c r="E85" s="195" t="s">
        <v>216</v>
      </c>
      <c r="F85" s="196">
        <v>0</v>
      </c>
      <c r="G85" s="196">
        <v>0</v>
      </c>
      <c r="H85" s="119">
        <f t="shared" si="4"/>
        <v>0</v>
      </c>
      <c r="I85" s="498" t="s">
        <v>23</v>
      </c>
      <c r="J85" s="495"/>
    </row>
    <row r="86" spans="2:10" ht="18" customHeight="1" x14ac:dyDescent="0.25">
      <c r="B86" s="927"/>
      <c r="C86" s="112"/>
      <c r="D86" s="18" t="s">
        <v>252</v>
      </c>
      <c r="E86" s="19" t="s">
        <v>212</v>
      </c>
      <c r="F86" s="20">
        <f>SUM(F81:F85)</f>
        <v>0</v>
      </c>
      <c r="G86" s="20">
        <f>SUM(G81:G85)</f>
        <v>0</v>
      </c>
      <c r="H86" s="20">
        <f>F86-G86</f>
        <v>0</v>
      </c>
      <c r="I86" s="498" t="s">
        <v>23</v>
      </c>
      <c r="J86" s="495"/>
    </row>
    <row r="87" spans="2:10" ht="15" customHeight="1" x14ac:dyDescent="0.25">
      <c r="B87" s="927"/>
      <c r="D87" s="104" t="s">
        <v>253</v>
      </c>
      <c r="E87" s="107" t="s">
        <v>214</v>
      </c>
      <c r="F87" s="15" t="s">
        <v>214</v>
      </c>
      <c r="G87" s="15" t="s">
        <v>214</v>
      </c>
      <c r="H87" s="15" t="s">
        <v>214</v>
      </c>
    </row>
    <row r="88" spans="2:10" ht="15" customHeight="1" x14ac:dyDescent="0.25">
      <c r="B88" s="927"/>
      <c r="D88" s="197" t="s">
        <v>254</v>
      </c>
      <c r="E88" s="195" t="s">
        <v>216</v>
      </c>
      <c r="F88" s="196">
        <v>0</v>
      </c>
      <c r="G88" s="196">
        <v>0</v>
      </c>
      <c r="H88" s="119">
        <f t="shared" ref="H88:H97" si="5">F88-G88</f>
        <v>0</v>
      </c>
      <c r="I88" s="498" t="s">
        <v>23</v>
      </c>
      <c r="J88" s="495"/>
    </row>
    <row r="89" spans="2:10" ht="15" customHeight="1" x14ac:dyDescent="0.25">
      <c r="B89" s="927"/>
      <c r="D89" s="197" t="s">
        <v>255</v>
      </c>
      <c r="E89" s="195" t="s">
        <v>216</v>
      </c>
      <c r="F89" s="196">
        <v>0</v>
      </c>
      <c r="G89" s="196">
        <v>0</v>
      </c>
      <c r="H89" s="119">
        <f t="shared" si="5"/>
        <v>0</v>
      </c>
      <c r="I89" s="498" t="s">
        <v>23</v>
      </c>
      <c r="J89" s="495"/>
    </row>
    <row r="90" spans="2:10" ht="15" customHeight="1" x14ac:dyDescent="0.25">
      <c r="B90" s="927"/>
      <c r="D90" s="197" t="s">
        <v>256</v>
      </c>
      <c r="E90" s="195" t="s">
        <v>216</v>
      </c>
      <c r="F90" s="196">
        <v>0</v>
      </c>
      <c r="G90" s="196">
        <v>0</v>
      </c>
      <c r="H90" s="119">
        <f t="shared" si="5"/>
        <v>0</v>
      </c>
      <c r="I90" s="498" t="s">
        <v>23</v>
      </c>
      <c r="J90" s="495"/>
    </row>
    <row r="91" spans="2:10" ht="15" customHeight="1" x14ac:dyDescent="0.25">
      <c r="B91" s="927"/>
      <c r="D91" s="197" t="s">
        <v>257</v>
      </c>
      <c r="E91" s="195" t="s">
        <v>216</v>
      </c>
      <c r="F91" s="196">
        <v>0</v>
      </c>
      <c r="G91" s="196">
        <v>0</v>
      </c>
      <c r="H91" s="119">
        <f t="shared" si="5"/>
        <v>0</v>
      </c>
      <c r="I91" s="498" t="s">
        <v>23</v>
      </c>
      <c r="J91" s="495"/>
    </row>
    <row r="92" spans="2:10" ht="15" customHeight="1" x14ac:dyDescent="0.25">
      <c r="B92" s="927"/>
      <c r="D92" s="197" t="s">
        <v>258</v>
      </c>
      <c r="E92" s="195" t="s">
        <v>216</v>
      </c>
      <c r="F92" s="196">
        <v>0</v>
      </c>
      <c r="G92" s="196">
        <v>0</v>
      </c>
      <c r="H92" s="119">
        <f t="shared" si="5"/>
        <v>0</v>
      </c>
      <c r="I92" s="498" t="s">
        <v>23</v>
      </c>
      <c r="J92" s="495"/>
    </row>
    <row r="93" spans="2:10" ht="15" customHeight="1" x14ac:dyDescent="0.25">
      <c r="B93" s="927"/>
      <c r="D93" s="197" t="s">
        <v>259</v>
      </c>
      <c r="E93" s="195" t="s">
        <v>216</v>
      </c>
      <c r="F93" s="196">
        <v>0</v>
      </c>
      <c r="G93" s="196">
        <v>0</v>
      </c>
      <c r="H93" s="119">
        <f t="shared" si="5"/>
        <v>0</v>
      </c>
      <c r="I93" s="498" t="s">
        <v>23</v>
      </c>
      <c r="J93" s="495"/>
    </row>
    <row r="94" spans="2:10" ht="15" customHeight="1" x14ac:dyDescent="0.25">
      <c r="B94" s="927"/>
      <c r="D94" s="197" t="s">
        <v>260</v>
      </c>
      <c r="E94" s="195" t="s">
        <v>216</v>
      </c>
      <c r="F94" s="196">
        <v>0</v>
      </c>
      <c r="G94" s="196">
        <v>0</v>
      </c>
      <c r="H94" s="119">
        <f t="shared" si="5"/>
        <v>0</v>
      </c>
      <c r="I94" s="498" t="s">
        <v>23</v>
      </c>
      <c r="J94" s="495"/>
    </row>
    <row r="95" spans="2:10" ht="15" customHeight="1" x14ac:dyDescent="0.25">
      <c r="B95" s="927"/>
      <c r="D95" s="197" t="s">
        <v>261</v>
      </c>
      <c r="E95" s="195" t="s">
        <v>216</v>
      </c>
      <c r="F95" s="196">
        <v>0</v>
      </c>
      <c r="G95" s="196">
        <v>0</v>
      </c>
      <c r="H95" s="119">
        <f t="shared" si="5"/>
        <v>0</v>
      </c>
      <c r="I95" s="498" t="s">
        <v>23</v>
      </c>
      <c r="J95" s="495"/>
    </row>
    <row r="96" spans="2:10" ht="15" customHeight="1" x14ac:dyDescent="0.25">
      <c r="B96" s="927"/>
      <c r="D96" s="197" t="s">
        <v>262</v>
      </c>
      <c r="E96" s="195" t="s">
        <v>216</v>
      </c>
      <c r="F96" s="196">
        <v>0</v>
      </c>
      <c r="G96" s="196">
        <v>0</v>
      </c>
      <c r="H96" s="119">
        <f t="shared" si="5"/>
        <v>0</v>
      </c>
      <c r="I96" s="498" t="s">
        <v>23</v>
      </c>
      <c r="J96" s="495"/>
    </row>
    <row r="97" spans="2:10" ht="15" customHeight="1" x14ac:dyDescent="0.25">
      <c r="B97" s="927"/>
      <c r="D97" s="27"/>
      <c r="E97" s="25" t="s">
        <v>225</v>
      </c>
      <c r="F97" s="26">
        <f>SUM(F88:F96)</f>
        <v>0</v>
      </c>
      <c r="G97" s="26">
        <f>SUM(G88:G96)</f>
        <v>0</v>
      </c>
      <c r="H97" s="119">
        <f t="shared" si="5"/>
        <v>0</v>
      </c>
    </row>
    <row r="98" spans="2:10" ht="15.75" customHeight="1" thickBot="1" x14ac:dyDescent="0.3">
      <c r="B98" s="927"/>
      <c r="D98" s="115"/>
      <c r="E98" s="115"/>
      <c r="F98" s="16"/>
      <c r="G98" s="16"/>
      <c r="H98" s="16"/>
    </row>
    <row r="99" spans="2:10" ht="15.75" customHeight="1" thickBot="1" x14ac:dyDescent="0.3">
      <c r="B99" s="927"/>
      <c r="D99" s="929" t="s">
        <v>263</v>
      </c>
      <c r="E99" s="930"/>
      <c r="F99" s="23">
        <f>F86+F97</f>
        <v>0</v>
      </c>
      <c r="G99" s="23">
        <f>G86+G97</f>
        <v>0</v>
      </c>
      <c r="H99" s="23">
        <f>H86+H97</f>
        <v>0</v>
      </c>
    </row>
    <row r="100" spans="2:10" x14ac:dyDescent="0.25">
      <c r="B100" s="927"/>
      <c r="D100" s="456"/>
    </row>
    <row r="101" spans="2:10" ht="15.75" thickBot="1" x14ac:dyDescent="0.3">
      <c r="B101" s="927"/>
      <c r="D101" s="112"/>
      <c r="E101" s="112"/>
      <c r="F101" s="455"/>
      <c r="G101" s="124"/>
      <c r="H101" s="124"/>
    </row>
    <row r="102" spans="2:10" x14ac:dyDescent="0.25">
      <c r="B102" s="927"/>
      <c r="D102" s="931" t="s">
        <v>6</v>
      </c>
      <c r="E102" s="932"/>
      <c r="F102" s="932"/>
      <c r="G102" s="932"/>
      <c r="H102" s="933"/>
      <c r="I102" s="362"/>
      <c r="J102" s="362"/>
    </row>
    <row r="103" spans="2:10" ht="15.75" thickBot="1" x14ac:dyDescent="0.3">
      <c r="B103" s="928"/>
      <c r="D103" s="934"/>
      <c r="E103" s="935"/>
      <c r="F103" s="935"/>
      <c r="G103" s="935"/>
      <c r="H103" s="936"/>
    </row>
    <row r="104" spans="2:10" ht="25.5" customHeight="1" thickBot="1" x14ac:dyDescent="0.3"/>
    <row r="105" spans="2:10" ht="50.25" customHeight="1" thickBot="1" x14ac:dyDescent="0.3">
      <c r="B105" s="911" t="s">
        <v>264</v>
      </c>
      <c r="C105" s="912"/>
      <c r="D105" s="912"/>
      <c r="E105" s="913"/>
      <c r="F105" s="460">
        <f>F99+F71</f>
        <v>0</v>
      </c>
      <c r="G105" s="460">
        <f t="shared" ref="G105:H105" si="6">G99+G71</f>
        <v>0</v>
      </c>
      <c r="H105" s="460">
        <f t="shared" si="6"/>
        <v>0</v>
      </c>
    </row>
    <row r="106" spans="2:10" ht="15.75" thickBot="1" x14ac:dyDescent="0.3"/>
    <row r="107" spans="2:10" ht="15.75" thickBot="1" x14ac:dyDescent="0.3">
      <c r="D107" s="1"/>
      <c r="E107" s="1"/>
      <c r="F107" s="108" t="s">
        <v>61</v>
      </c>
      <c r="G107" s="109" t="s">
        <v>59</v>
      </c>
      <c r="H107" s="109" t="s">
        <v>265</v>
      </c>
    </row>
    <row r="108" spans="2:10" ht="54.75" customHeight="1" thickBot="1" x14ac:dyDescent="0.3">
      <c r="B108" s="908" t="s">
        <v>228</v>
      </c>
      <c r="C108" s="909"/>
      <c r="D108" s="909"/>
      <c r="E108" s="910"/>
      <c r="F108" s="461">
        <f>G108+H108</f>
        <v>2119999.999961338</v>
      </c>
      <c r="G108" s="461">
        <f>VLOOKUP(G8,'dati scheda tecnica'!A5:O23,12,FALSE)</f>
        <v>2119999.999961338</v>
      </c>
      <c r="H108" s="461">
        <f>VLOOKUP(G8,'dati scheda tecnica'!A5:O23,13,FALSE)</f>
        <v>0</v>
      </c>
    </row>
    <row r="109" spans="2:10" ht="15.75" thickBot="1" x14ac:dyDescent="0.3">
      <c r="D109" s="123"/>
      <c r="E109" s="123"/>
      <c r="F109" s="115"/>
      <c r="G109" s="115"/>
      <c r="H109" s="123"/>
    </row>
    <row r="110" spans="2:10" x14ac:dyDescent="0.25">
      <c r="B110" s="914" t="s">
        <v>58</v>
      </c>
      <c r="C110" s="915"/>
      <c r="D110" s="915"/>
      <c r="E110" s="916"/>
      <c r="F110" s="361" t="s">
        <v>63</v>
      </c>
      <c r="G110" s="99" t="s">
        <v>62</v>
      </c>
      <c r="H110" s="126" t="s">
        <v>63</v>
      </c>
    </row>
    <row r="111" spans="2:10" ht="15.75" thickBot="1" x14ac:dyDescent="0.3">
      <c r="B111" s="917"/>
      <c r="C111" s="918"/>
      <c r="D111" s="918"/>
      <c r="E111" s="919"/>
      <c r="F111" s="116">
        <f>ABS(F108-F99)</f>
        <v>2119999.999961338</v>
      </c>
      <c r="G111" s="116">
        <f>ABS(G108-G99)</f>
        <v>2119999.999961338</v>
      </c>
      <c r="H111" s="116">
        <f>ABS(H108-H99)</f>
        <v>0</v>
      </c>
    </row>
  </sheetData>
  <sheetProtection algorithmName="SHA-512" hashValue="sn8GOTSOPXA3gk3pmy4ZBY1UV5J7pbh404usBRPxTkweQLWmcE3QcF1NUW2mucJ72vJbHIwonoDuAIgxKYw10Q==" saltValue="mvxt1B2twEzjybpB6WL4ow==" spinCount="100000" sheet="1" objects="1" scenarios="1"/>
  <mergeCells count="38">
    <mergeCell ref="F79:F80"/>
    <mergeCell ref="A2:H2"/>
    <mergeCell ref="C10:E10"/>
    <mergeCell ref="C8:E8"/>
    <mergeCell ref="G12:H12"/>
    <mergeCell ref="H16:H17"/>
    <mergeCell ref="G16:G17"/>
    <mergeCell ref="F16:F17"/>
    <mergeCell ref="C12:F12"/>
    <mergeCell ref="A6:H6"/>
    <mergeCell ref="A4:H4"/>
    <mergeCell ref="G8:H8"/>
    <mergeCell ref="G10:H10"/>
    <mergeCell ref="D14:E14"/>
    <mergeCell ref="G14:H14"/>
    <mergeCell ref="D71:E71"/>
    <mergeCell ref="H50:H51"/>
    <mergeCell ref="G50:G51"/>
    <mergeCell ref="D45:H46"/>
    <mergeCell ref="D36:E36"/>
    <mergeCell ref="D48:E48"/>
    <mergeCell ref="G48:H48"/>
    <mergeCell ref="B108:E108"/>
    <mergeCell ref="B105:E105"/>
    <mergeCell ref="B110:E111"/>
    <mergeCell ref="B14:B46"/>
    <mergeCell ref="D40:E40"/>
    <mergeCell ref="D42:E43"/>
    <mergeCell ref="B48:B75"/>
    <mergeCell ref="B77:B103"/>
    <mergeCell ref="D99:E99"/>
    <mergeCell ref="D74:H75"/>
    <mergeCell ref="D102:H103"/>
    <mergeCell ref="H79:H80"/>
    <mergeCell ref="G79:G80"/>
    <mergeCell ref="D77:E77"/>
    <mergeCell ref="G77:H77"/>
    <mergeCell ref="F50:F51"/>
  </mergeCells>
  <phoneticPr fontId="60" type="noConversion"/>
  <dataValidations count="2">
    <dataValidation allowBlank="1" showInputMessage="1" showErrorMessage="1" prompt="Scegliere il comune beneficiario dal menù a tendina_x000a_" sqref="I8 K8" xr:uid="{00000000-0002-0000-0200-000000000000}"/>
    <dataValidation allowBlank="1" showErrorMessage="1" prompt="Scegliere il comune beneficiario dal menù a tendina_x000a_" sqref="J8" xr:uid="{00000000-0002-0000-0200-000001000000}"/>
  </dataValidations>
  <pageMargins left="0.7" right="0.7" top="0.75" bottom="0.75" header="0.3" footer="0.3"/>
  <pageSetup paperSize="8"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Scegliere la regione beneficiaria dal menù a tendina" xr:uid="{00000000-0002-0000-0200-000002000000}">
          <x14:formula1>
            <xm:f>'DATI EROGAZIONI'!$A$2:$A$20</xm:f>
          </x14:formula1>
          <xm:sqref>G8:H8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59999389629810485"/>
    <pageSetUpPr fitToPage="1"/>
  </sheetPr>
  <dimension ref="A1:AC77"/>
  <sheetViews>
    <sheetView topLeftCell="A10" zoomScale="91" zoomScaleNormal="91" workbookViewId="0">
      <selection activeCell="G5" sqref="G5"/>
    </sheetView>
  </sheetViews>
  <sheetFormatPr defaultRowHeight="15" x14ac:dyDescent="0.25"/>
  <cols>
    <col min="1" max="1" width="2.85546875" customWidth="1"/>
    <col min="3" max="3" width="2.5703125" customWidth="1"/>
    <col min="4" max="4" width="16.5703125" customWidth="1"/>
    <col min="5" max="5" width="33.85546875" bestFit="1" customWidth="1"/>
    <col min="6" max="6" width="23" customWidth="1"/>
    <col min="7" max="7" width="26.42578125" customWidth="1"/>
    <col min="8" max="8" width="22.85546875" customWidth="1"/>
    <col min="10" max="10" width="26.85546875" customWidth="1"/>
  </cols>
  <sheetData>
    <row r="1" spans="1:29" ht="15.75" thickBot="1" x14ac:dyDescent="0.3">
      <c r="A1" s="95"/>
      <c r="B1" s="38"/>
      <c r="C1" s="39"/>
      <c r="D1" s="40"/>
      <c r="E1" s="40"/>
      <c r="F1" s="40"/>
      <c r="G1" s="41"/>
      <c r="H1" s="42"/>
      <c r="I1" s="38"/>
      <c r="J1" s="38"/>
      <c r="K1" s="43"/>
      <c r="L1" s="43"/>
      <c r="M1" s="43"/>
      <c r="N1" s="43"/>
      <c r="O1" s="43"/>
      <c r="P1" s="39"/>
      <c r="Q1" s="38"/>
      <c r="R1" s="41"/>
      <c r="S1" s="38"/>
      <c r="T1" s="38"/>
      <c r="U1" s="38"/>
      <c r="V1" s="39"/>
      <c r="W1" s="39"/>
      <c r="X1" s="38"/>
      <c r="Y1" s="39"/>
      <c r="Z1" s="39"/>
      <c r="AA1" s="39"/>
      <c r="AB1" s="39"/>
      <c r="AC1" s="38"/>
    </row>
    <row r="2" spans="1:29" ht="36.75" customHeight="1" thickBot="1" x14ac:dyDescent="0.3">
      <c r="A2" s="947" t="s">
        <v>131</v>
      </c>
      <c r="B2" s="948"/>
      <c r="C2" s="948"/>
      <c r="D2" s="948"/>
      <c r="E2" s="948"/>
      <c r="F2" s="948"/>
      <c r="G2" s="948"/>
      <c r="H2" s="949"/>
      <c r="I2" s="198"/>
      <c r="J2" s="117"/>
      <c r="K2" s="117"/>
      <c r="L2" s="117"/>
      <c r="M2" s="117"/>
      <c r="N2" s="117"/>
      <c r="O2" s="117"/>
      <c r="P2" s="117"/>
      <c r="Q2" s="117"/>
      <c r="R2" s="117"/>
      <c r="S2" s="117"/>
      <c r="T2" s="117"/>
      <c r="U2" s="117"/>
      <c r="V2" s="117"/>
      <c r="W2" s="117"/>
      <c r="X2" s="117"/>
      <c r="Y2" s="117"/>
      <c r="Z2" s="117"/>
      <c r="AA2" s="117"/>
      <c r="AB2" s="117"/>
      <c r="AC2" s="117"/>
    </row>
    <row r="3" spans="1:29" ht="23.25" thickBot="1" x14ac:dyDescent="0.3">
      <c r="A3" s="88"/>
      <c r="B3" s="1"/>
      <c r="C3" s="37"/>
      <c r="D3" s="37"/>
      <c r="E3" s="37"/>
      <c r="F3" s="37"/>
      <c r="G3" s="37"/>
      <c r="H3" s="37"/>
      <c r="I3" s="37"/>
      <c r="J3" s="37"/>
      <c r="K3" s="37"/>
      <c r="L3" s="37"/>
      <c r="M3" s="37"/>
      <c r="N3" s="37"/>
      <c r="O3" s="37"/>
      <c r="P3" s="37"/>
      <c r="Q3" s="37"/>
      <c r="R3" s="37"/>
      <c r="S3" s="37"/>
      <c r="T3" s="37"/>
      <c r="U3" s="37"/>
      <c r="V3" s="37"/>
      <c r="W3" s="37"/>
      <c r="X3" s="37"/>
      <c r="Y3" s="37"/>
      <c r="Z3" s="37"/>
      <c r="AA3" s="37"/>
      <c r="AB3" s="37"/>
      <c r="AC3" s="37"/>
    </row>
    <row r="4" spans="1:29" ht="18.75" thickBot="1" x14ac:dyDescent="0.3">
      <c r="A4" s="957" t="s">
        <v>200</v>
      </c>
      <c r="B4" s="958"/>
      <c r="C4" s="958"/>
      <c r="D4" s="958"/>
      <c r="E4" s="958"/>
      <c r="F4" s="958"/>
      <c r="G4" s="958"/>
      <c r="H4" s="965"/>
      <c r="I4" s="118"/>
      <c r="J4" s="118"/>
      <c r="K4" s="118"/>
      <c r="L4" s="118"/>
      <c r="M4" s="118"/>
      <c r="N4" s="118"/>
      <c r="O4" s="118"/>
      <c r="P4" s="118"/>
      <c r="Q4" s="118"/>
      <c r="R4" s="118"/>
      <c r="S4" s="118"/>
      <c r="T4" s="118"/>
      <c r="U4" s="118"/>
      <c r="V4" s="118"/>
      <c r="W4" s="118"/>
      <c r="X4" s="118"/>
      <c r="Y4" s="118"/>
      <c r="Z4" s="118"/>
      <c r="AA4" s="118"/>
      <c r="AB4" s="118"/>
      <c r="AC4" s="118"/>
    </row>
    <row r="5" spans="1:29" ht="18.75" thickBot="1" x14ac:dyDescent="0.3">
      <c r="A5" s="261"/>
      <c r="B5" s="66"/>
      <c r="C5" s="66"/>
      <c r="D5" s="66"/>
      <c r="E5" s="66"/>
      <c r="F5" s="66"/>
      <c r="G5" s="66"/>
      <c r="H5" s="66"/>
      <c r="I5" s="118"/>
      <c r="J5" s="118"/>
      <c r="K5" s="118"/>
      <c r="L5" s="118"/>
      <c r="M5" s="118"/>
      <c r="N5" s="118"/>
      <c r="O5" s="118"/>
      <c r="P5" s="118"/>
      <c r="Q5" s="118"/>
      <c r="R5" s="118"/>
      <c r="S5" s="118"/>
      <c r="T5" s="118"/>
      <c r="U5" s="118"/>
      <c r="V5" s="118"/>
      <c r="W5" s="118"/>
      <c r="X5" s="118"/>
      <c r="Y5" s="118"/>
      <c r="Z5" s="118"/>
      <c r="AA5" s="118"/>
      <c r="AB5" s="118"/>
      <c r="AC5" s="118"/>
    </row>
    <row r="6" spans="1:29" ht="42" customHeight="1" thickBot="1" x14ac:dyDescent="0.3">
      <c r="A6" s="816" t="s">
        <v>133</v>
      </c>
      <c r="B6" s="817"/>
      <c r="C6" s="817"/>
      <c r="D6" s="817"/>
      <c r="E6" s="817"/>
      <c r="F6" s="817"/>
      <c r="G6" s="817"/>
      <c r="H6" s="818"/>
      <c r="I6" s="402"/>
      <c r="J6" s="402"/>
      <c r="K6" s="402"/>
      <c r="L6" s="402"/>
      <c r="M6" s="402"/>
      <c r="N6" s="402"/>
      <c r="O6" s="402"/>
      <c r="P6" s="402"/>
      <c r="Q6" s="402"/>
      <c r="R6" s="402"/>
      <c r="S6" s="402"/>
      <c r="T6" s="402"/>
      <c r="U6" s="402"/>
      <c r="V6" s="402"/>
      <c r="W6" s="402"/>
      <c r="X6" s="402"/>
      <c r="Y6" s="402"/>
      <c r="Z6" s="402"/>
      <c r="AA6" s="402"/>
      <c r="AB6" s="118"/>
      <c r="AC6" s="118"/>
    </row>
    <row r="7" spans="1:29" ht="27.75" thickBot="1" x14ac:dyDescent="0.3">
      <c r="A7" s="88"/>
      <c r="B7" s="1"/>
      <c r="C7" s="1"/>
      <c r="D7" s="34"/>
      <c r="E7" s="34"/>
      <c r="F7" s="34"/>
      <c r="G7" s="34"/>
      <c r="H7" s="34"/>
      <c r="I7" s="34"/>
      <c r="J7" s="34"/>
      <c r="K7" s="34"/>
      <c r="L7" s="34"/>
      <c r="M7" s="34"/>
      <c r="N7" s="34"/>
      <c r="O7" s="34"/>
      <c r="P7" s="34"/>
      <c r="Q7" s="34"/>
      <c r="R7" s="34"/>
      <c r="S7" s="34"/>
      <c r="T7" s="34"/>
      <c r="U7" s="34"/>
      <c r="V7" s="34"/>
      <c r="W7" s="34"/>
      <c r="X7" s="34"/>
      <c r="Y7" s="34"/>
      <c r="Z7" s="34"/>
      <c r="AA7" s="34"/>
      <c r="AB7" s="34"/>
      <c r="AC7" s="34"/>
    </row>
    <row r="8" spans="1:29" ht="15" customHeight="1" thickBot="1" x14ac:dyDescent="0.3">
      <c r="A8" s="88"/>
      <c r="B8" s="89"/>
      <c r="C8" s="950" t="s">
        <v>266</v>
      </c>
      <c r="D8" s="951"/>
      <c r="E8" s="951"/>
      <c r="F8" s="966"/>
      <c r="G8" s="959" t="s">
        <v>469</v>
      </c>
      <c r="H8" s="960"/>
      <c r="I8" s="114"/>
      <c r="J8" s="114"/>
      <c r="K8" s="114"/>
      <c r="L8" s="52"/>
    </row>
    <row r="9" spans="1:29" ht="12.75" customHeight="1" thickBot="1" x14ac:dyDescent="0.5">
      <c r="A9" s="88"/>
      <c r="B9" s="1"/>
      <c r="C9" s="29"/>
      <c r="D9" s="29"/>
      <c r="E9" s="29"/>
      <c r="F9" s="29"/>
      <c r="G9" s="30"/>
      <c r="H9" s="30"/>
      <c r="I9" s="30"/>
      <c r="J9" s="30"/>
      <c r="K9" s="30"/>
      <c r="L9" s="30"/>
      <c r="M9" s="30"/>
      <c r="N9" s="30"/>
      <c r="O9" s="30"/>
      <c r="P9" s="30"/>
      <c r="Q9" s="30"/>
      <c r="R9" s="30"/>
      <c r="S9" s="30"/>
      <c r="T9" s="30"/>
      <c r="U9" s="30"/>
      <c r="V9" s="31"/>
      <c r="W9" s="31"/>
      <c r="X9" s="31"/>
      <c r="Y9" s="10"/>
      <c r="Z9" s="32"/>
      <c r="AA9" s="33"/>
      <c r="AB9" s="33"/>
      <c r="AC9" s="33"/>
    </row>
    <row r="10" spans="1:29" ht="114.75" customHeight="1" thickBot="1" x14ac:dyDescent="0.3">
      <c r="A10" s="45"/>
      <c r="B10" s="94"/>
      <c r="C10" s="950" t="s">
        <v>5</v>
      </c>
      <c r="D10" s="951"/>
      <c r="E10" s="951"/>
      <c r="F10" s="966"/>
      <c r="G10" s="961" t="str">
        <f>VLOOKUP(G8,'DATI EROGAZIONI'!$A$2:$I$20,9,FALSE)</f>
        <v>H20C19000000009 - CUP BOLOGNA, FERRARA-H20J19000000009 - CUP BOLOGNA, FERRARA E90J19000000009 - CUP PARMA H90J20000020009 - CUP MODENA H80J20000010009 - CUP REGGIO EMILIA H30J20000030009 - CUP PIACENZA C10J19000000009 - CUP ROMAGNA</v>
      </c>
      <c r="H10" s="962"/>
      <c r="I10" s="125"/>
      <c r="J10" s="125"/>
      <c r="K10" s="125"/>
      <c r="L10" s="113"/>
      <c r="M10" s="113"/>
      <c r="N10" s="113"/>
      <c r="O10" s="113"/>
      <c r="P10" s="113"/>
      <c r="Q10" s="113"/>
      <c r="R10" s="113"/>
      <c r="S10" s="113"/>
      <c r="T10" s="113"/>
      <c r="U10" s="113"/>
      <c r="V10" s="113"/>
      <c r="W10" s="113"/>
      <c r="X10" s="113"/>
      <c r="Y10" s="113"/>
      <c r="Z10" s="113"/>
      <c r="AA10" s="113"/>
      <c r="AB10" s="113"/>
      <c r="AC10" s="113"/>
    </row>
    <row r="11" spans="1:29" ht="15.75" thickBot="1" x14ac:dyDescent="0.3"/>
    <row r="12" spans="1:29" ht="33.6" customHeight="1" thickBot="1" x14ac:dyDescent="0.3">
      <c r="C12" s="954" t="s">
        <v>4</v>
      </c>
      <c r="D12" s="955"/>
      <c r="E12" s="955"/>
      <c r="F12" s="956"/>
      <c r="G12" s="864"/>
      <c r="H12" s="865"/>
      <c r="I12" s="136"/>
      <c r="J12" s="136"/>
      <c r="K12" s="136"/>
      <c r="L12" s="136"/>
      <c r="M12" s="136"/>
      <c r="N12" s="136"/>
      <c r="O12" s="136"/>
      <c r="P12" s="136"/>
      <c r="Q12" s="136"/>
    </row>
    <row r="13" spans="1:29" ht="15.75" thickBot="1" x14ac:dyDescent="0.3"/>
    <row r="14" spans="1:29" ht="34.5" customHeight="1" thickBot="1" x14ac:dyDescent="0.3">
      <c r="B14" s="920" t="s">
        <v>8</v>
      </c>
      <c r="D14" s="488" t="s">
        <v>268</v>
      </c>
      <c r="E14" s="489"/>
      <c r="F14" s="493" t="s">
        <v>22</v>
      </c>
      <c r="G14" s="941"/>
      <c r="H14" s="942"/>
    </row>
    <row r="15" spans="1:29" ht="15.75" thickBot="1" x14ac:dyDescent="0.3">
      <c r="B15" s="921"/>
    </row>
    <row r="16" spans="1:29" ht="43.5" customHeight="1" x14ac:dyDescent="0.25">
      <c r="B16" s="921"/>
      <c r="D16" s="1"/>
      <c r="E16" s="1"/>
      <c r="F16" s="952" t="s">
        <v>203</v>
      </c>
      <c r="G16" s="952" t="s">
        <v>204</v>
      </c>
      <c r="H16" s="952" t="s">
        <v>205</v>
      </c>
    </row>
    <row r="17" spans="1:29" ht="39.6" customHeight="1" x14ac:dyDescent="0.25">
      <c r="B17" s="921"/>
      <c r="D17" s="105" t="s">
        <v>269</v>
      </c>
      <c r="E17" s="106" t="s">
        <v>207</v>
      </c>
      <c r="F17" s="953"/>
      <c r="G17" s="953"/>
      <c r="H17" s="953"/>
    </row>
    <row r="18" spans="1:29" ht="15" customHeight="1" x14ac:dyDescent="0.25">
      <c r="B18" s="921"/>
      <c r="D18" s="27" t="s">
        <v>270</v>
      </c>
      <c r="E18" s="195" t="s">
        <v>216</v>
      </c>
      <c r="F18" s="196">
        <v>0</v>
      </c>
      <c r="G18" s="196">
        <v>0</v>
      </c>
      <c r="H18" s="22">
        <f>F18-G18</f>
        <v>0</v>
      </c>
      <c r="I18" s="496" t="s">
        <v>23</v>
      </c>
      <c r="J18" s="495"/>
    </row>
    <row r="19" spans="1:29" ht="15" customHeight="1" x14ac:dyDescent="0.25">
      <c r="B19" s="921"/>
      <c r="D19" s="27" t="s">
        <v>271</v>
      </c>
      <c r="E19" s="195" t="s">
        <v>216</v>
      </c>
      <c r="F19" s="196">
        <v>0</v>
      </c>
      <c r="G19" s="196">
        <v>0</v>
      </c>
      <c r="H19" s="22">
        <f t="shared" ref="H19:H22" si="0">F19-G19</f>
        <v>0</v>
      </c>
      <c r="I19" s="496" t="s">
        <v>23</v>
      </c>
      <c r="J19" s="495"/>
    </row>
    <row r="20" spans="1:29" ht="15" customHeight="1" x14ac:dyDescent="0.25">
      <c r="B20" s="921"/>
      <c r="D20" s="27" t="s">
        <v>272</v>
      </c>
      <c r="E20" s="195" t="s">
        <v>216</v>
      </c>
      <c r="F20" s="196">
        <v>0</v>
      </c>
      <c r="G20" s="196">
        <v>0</v>
      </c>
      <c r="H20" s="22">
        <f t="shared" si="0"/>
        <v>0</v>
      </c>
      <c r="I20" s="496" t="s">
        <v>23</v>
      </c>
      <c r="J20" s="495"/>
    </row>
    <row r="21" spans="1:29" ht="15" customHeight="1" x14ac:dyDescent="0.25">
      <c r="B21" s="921"/>
      <c r="D21" s="27" t="s">
        <v>560</v>
      </c>
      <c r="E21" s="195" t="s">
        <v>216</v>
      </c>
      <c r="F21" s="196">
        <v>0</v>
      </c>
      <c r="G21" s="196">
        <v>0</v>
      </c>
      <c r="H21" s="22">
        <f t="shared" si="0"/>
        <v>0</v>
      </c>
      <c r="I21" s="496" t="s">
        <v>23</v>
      </c>
      <c r="J21" s="495"/>
    </row>
    <row r="22" spans="1:29" ht="15" customHeight="1" x14ac:dyDescent="0.25">
      <c r="B22" s="921"/>
      <c r="D22" s="27" t="s">
        <v>561</v>
      </c>
      <c r="E22" s="195" t="s">
        <v>216</v>
      </c>
      <c r="F22" s="196">
        <v>0</v>
      </c>
      <c r="G22" s="196">
        <v>0</v>
      </c>
      <c r="H22" s="22">
        <f t="shared" si="0"/>
        <v>0</v>
      </c>
      <c r="I22" s="496" t="s">
        <v>23</v>
      </c>
      <c r="J22" s="495"/>
    </row>
    <row r="23" spans="1:29" ht="15" customHeight="1" x14ac:dyDescent="0.25">
      <c r="B23" s="921"/>
      <c r="D23" s="18" t="s">
        <v>273</v>
      </c>
      <c r="E23" s="19" t="s">
        <v>212</v>
      </c>
      <c r="F23" s="20">
        <f>SUM(F18:F22)</f>
        <v>0</v>
      </c>
      <c r="G23" s="20">
        <f>SUM(G18:G22)</f>
        <v>0</v>
      </c>
      <c r="H23" s="21">
        <f>F23-G23</f>
        <v>0</v>
      </c>
    </row>
    <row r="24" spans="1:29" ht="15" customHeight="1" x14ac:dyDescent="0.25">
      <c r="B24" s="921"/>
      <c r="D24" s="104" t="s">
        <v>274</v>
      </c>
      <c r="E24" s="107" t="s">
        <v>214</v>
      </c>
      <c r="F24" s="15" t="s">
        <v>214</v>
      </c>
      <c r="G24" s="15" t="s">
        <v>214</v>
      </c>
      <c r="H24" s="15" t="s">
        <v>214</v>
      </c>
    </row>
    <row r="25" spans="1:29" ht="15" customHeight="1" x14ac:dyDescent="0.25">
      <c r="B25" s="921"/>
      <c r="D25" s="27" t="s">
        <v>275</v>
      </c>
      <c r="E25" s="195" t="s">
        <v>216</v>
      </c>
      <c r="F25" s="196">
        <v>0</v>
      </c>
      <c r="G25" s="196">
        <v>0</v>
      </c>
      <c r="H25" s="22">
        <f t="shared" ref="H25:H34" si="1">F25-G25</f>
        <v>0</v>
      </c>
      <c r="I25" s="496" t="s">
        <v>23</v>
      </c>
      <c r="J25" s="495"/>
    </row>
    <row r="26" spans="1:29" ht="15" customHeight="1" x14ac:dyDescent="0.25">
      <c r="B26" s="921"/>
      <c r="D26" s="27" t="s">
        <v>276</v>
      </c>
      <c r="E26" s="195" t="s">
        <v>216</v>
      </c>
      <c r="F26" s="196">
        <v>0</v>
      </c>
      <c r="G26" s="196">
        <v>0</v>
      </c>
      <c r="H26" s="22">
        <f t="shared" si="1"/>
        <v>0</v>
      </c>
      <c r="I26" s="496" t="s">
        <v>23</v>
      </c>
      <c r="J26" s="495"/>
    </row>
    <row r="27" spans="1:29" ht="15" customHeight="1" x14ac:dyDescent="0.25">
      <c r="B27" s="921"/>
      <c r="D27" s="27" t="s">
        <v>277</v>
      </c>
      <c r="E27" s="195" t="s">
        <v>216</v>
      </c>
      <c r="F27" s="196">
        <v>0</v>
      </c>
      <c r="G27" s="196">
        <v>0</v>
      </c>
      <c r="H27" s="22">
        <f t="shared" si="1"/>
        <v>0</v>
      </c>
      <c r="I27" s="496" t="s">
        <v>23</v>
      </c>
      <c r="J27" s="495"/>
    </row>
    <row r="28" spans="1:29" ht="15" customHeight="1" x14ac:dyDescent="0.25">
      <c r="B28" s="921"/>
      <c r="D28" s="27" t="s">
        <v>278</v>
      </c>
      <c r="E28" s="195" t="s">
        <v>216</v>
      </c>
      <c r="F28" s="196">
        <v>0</v>
      </c>
      <c r="G28" s="196">
        <v>0</v>
      </c>
      <c r="H28" s="22">
        <f t="shared" si="1"/>
        <v>0</v>
      </c>
      <c r="I28" s="496" t="s">
        <v>23</v>
      </c>
      <c r="J28" s="495"/>
    </row>
    <row r="29" spans="1:29" s="14" customFormat="1" ht="15" customHeight="1" x14ac:dyDescent="0.25">
      <c r="A29"/>
      <c r="B29" s="921"/>
      <c r="C29"/>
      <c r="D29" s="27" t="s">
        <v>279</v>
      </c>
      <c r="E29" s="195" t="s">
        <v>216</v>
      </c>
      <c r="F29" s="196">
        <v>0</v>
      </c>
      <c r="G29" s="196">
        <v>0</v>
      </c>
      <c r="H29" s="22">
        <f t="shared" si="1"/>
        <v>0</v>
      </c>
      <c r="I29" s="496" t="s">
        <v>23</v>
      </c>
      <c r="J29" s="495"/>
      <c r="K29"/>
      <c r="L29"/>
      <c r="M29"/>
      <c r="N29"/>
      <c r="O29"/>
      <c r="P29"/>
      <c r="Q29"/>
      <c r="R29"/>
      <c r="S29"/>
      <c r="T29"/>
      <c r="U29"/>
      <c r="V29"/>
      <c r="W29"/>
      <c r="X29"/>
      <c r="Y29"/>
      <c r="Z29"/>
      <c r="AA29"/>
      <c r="AB29"/>
      <c r="AC29"/>
    </row>
    <row r="30" spans="1:29" ht="15" customHeight="1" x14ac:dyDescent="0.25">
      <c r="B30" s="921"/>
      <c r="D30" s="27" t="s">
        <v>280</v>
      </c>
      <c r="E30" s="195" t="s">
        <v>216</v>
      </c>
      <c r="F30" s="196">
        <v>0</v>
      </c>
      <c r="G30" s="196">
        <v>0</v>
      </c>
      <c r="H30" s="22">
        <f t="shared" si="1"/>
        <v>0</v>
      </c>
      <c r="I30" s="496" t="s">
        <v>23</v>
      </c>
      <c r="J30" s="495"/>
    </row>
    <row r="31" spans="1:29" ht="15" customHeight="1" x14ac:dyDescent="0.25">
      <c r="B31" s="921"/>
      <c r="D31" s="27" t="s">
        <v>281</v>
      </c>
      <c r="E31" s="195" t="s">
        <v>216</v>
      </c>
      <c r="F31" s="196">
        <v>0</v>
      </c>
      <c r="G31" s="196">
        <v>0</v>
      </c>
      <c r="H31" s="22">
        <f t="shared" si="1"/>
        <v>0</v>
      </c>
      <c r="I31" s="496" t="s">
        <v>23</v>
      </c>
      <c r="J31" s="495"/>
    </row>
    <row r="32" spans="1:29" ht="15" customHeight="1" x14ac:dyDescent="0.25">
      <c r="B32" s="921"/>
      <c r="D32" s="27" t="s">
        <v>282</v>
      </c>
      <c r="E32" s="195" t="s">
        <v>216</v>
      </c>
      <c r="F32" s="196">
        <v>0</v>
      </c>
      <c r="G32" s="196">
        <v>0</v>
      </c>
      <c r="H32" s="22">
        <f t="shared" si="1"/>
        <v>0</v>
      </c>
      <c r="I32" s="496" t="s">
        <v>23</v>
      </c>
      <c r="J32" s="495"/>
    </row>
    <row r="33" spans="1:10" ht="15" customHeight="1" x14ac:dyDescent="0.25">
      <c r="B33" s="921"/>
      <c r="D33" s="27" t="s">
        <v>283</v>
      </c>
      <c r="E33" s="195" t="s">
        <v>216</v>
      </c>
      <c r="F33" s="196">
        <v>0</v>
      </c>
      <c r="G33" s="196">
        <v>0</v>
      </c>
      <c r="H33" s="22">
        <f t="shared" si="1"/>
        <v>0</v>
      </c>
      <c r="I33" s="496" t="s">
        <v>23</v>
      </c>
      <c r="J33" s="495"/>
    </row>
    <row r="34" spans="1:10" ht="15" customHeight="1" x14ac:dyDescent="0.25">
      <c r="B34" s="921"/>
      <c r="D34" s="24"/>
      <c r="E34" s="25" t="s">
        <v>225</v>
      </c>
      <c r="F34" s="26">
        <f>SUM(F25:F33)</f>
        <v>0</v>
      </c>
      <c r="G34" s="26">
        <f>SUM(G25:G33)</f>
        <v>0</v>
      </c>
      <c r="H34" s="22">
        <f t="shared" si="1"/>
        <v>0</v>
      </c>
    </row>
    <row r="35" spans="1:10" ht="15" customHeight="1" thickBot="1" x14ac:dyDescent="0.3">
      <c r="B35" s="921"/>
      <c r="D35" s="1"/>
      <c r="E35" s="1"/>
      <c r="F35" s="16"/>
      <c r="G35" s="103"/>
      <c r="H35" s="17"/>
    </row>
    <row r="36" spans="1:10" ht="15.75" customHeight="1" thickBot="1" x14ac:dyDescent="0.3">
      <c r="A36" s="96"/>
      <c r="B36" s="921"/>
      <c r="D36" s="929" t="s">
        <v>284</v>
      </c>
      <c r="E36" s="930"/>
      <c r="F36" s="23">
        <f>F23+F34</f>
        <v>0</v>
      </c>
      <c r="G36" s="23">
        <f>G23+G34</f>
        <v>0</v>
      </c>
      <c r="H36" s="23">
        <f>H23+H34</f>
        <v>0</v>
      </c>
    </row>
    <row r="37" spans="1:10" ht="15" customHeight="1" x14ac:dyDescent="0.25">
      <c r="A37" s="96"/>
      <c r="B37" s="921"/>
    </row>
    <row r="38" spans="1:10" ht="15" customHeight="1" x14ac:dyDescent="0.25">
      <c r="A38" s="96"/>
      <c r="B38" s="921"/>
    </row>
    <row r="39" spans="1:10" ht="7.5" customHeight="1" thickBot="1" x14ac:dyDescent="0.3">
      <c r="A39" s="96"/>
      <c r="B39" s="921"/>
      <c r="C39" s="112"/>
      <c r="D39" s="112"/>
      <c r="E39" s="112"/>
      <c r="F39" s="1"/>
      <c r="G39" s="100"/>
      <c r="H39" s="100"/>
      <c r="I39" s="100"/>
    </row>
    <row r="40" spans="1:10" ht="15" customHeight="1" x14ac:dyDescent="0.25">
      <c r="A40" s="96"/>
      <c r="B40" s="921"/>
      <c r="C40" s="112"/>
      <c r="D40" s="931" t="s">
        <v>6</v>
      </c>
      <c r="E40" s="932"/>
      <c r="F40" s="932"/>
      <c r="G40" s="932"/>
      <c r="H40" s="933"/>
      <c r="I40" s="100"/>
    </row>
    <row r="41" spans="1:10" ht="15" customHeight="1" thickBot="1" x14ac:dyDescent="0.3">
      <c r="A41" s="96"/>
      <c r="B41" s="922"/>
      <c r="C41" s="112"/>
      <c r="D41" s="934"/>
      <c r="E41" s="935"/>
      <c r="F41" s="935"/>
      <c r="G41" s="935"/>
      <c r="H41" s="936"/>
      <c r="I41" s="100"/>
    </row>
    <row r="42" spans="1:10" ht="45.75" customHeight="1" thickBot="1" x14ac:dyDescent="0.3">
      <c r="B42" s="404"/>
      <c r="D42" s="403"/>
      <c r="E42" s="403"/>
      <c r="F42" s="403"/>
      <c r="G42" s="403"/>
      <c r="H42" s="403"/>
    </row>
    <row r="43" spans="1:10" ht="33.75" customHeight="1" thickBot="1" x14ac:dyDescent="0.3">
      <c r="B43" s="926" t="s">
        <v>157</v>
      </c>
      <c r="D43" s="490" t="s">
        <v>285</v>
      </c>
      <c r="E43" s="491"/>
      <c r="F43" s="487" t="s">
        <v>230</v>
      </c>
      <c r="G43" s="941"/>
      <c r="H43" s="942"/>
    </row>
    <row r="44" spans="1:10" ht="18.75" customHeight="1" thickBot="1" x14ac:dyDescent="0.3">
      <c r="B44" s="927"/>
    </row>
    <row r="45" spans="1:10" ht="36.75" customHeight="1" x14ac:dyDescent="0.25">
      <c r="B45" s="927"/>
      <c r="C45" s="112"/>
      <c r="D45" s="115"/>
      <c r="E45" s="115"/>
      <c r="F45" s="937" t="s">
        <v>203</v>
      </c>
      <c r="G45" s="937" t="s">
        <v>204</v>
      </c>
      <c r="H45" s="937" t="s">
        <v>205</v>
      </c>
    </row>
    <row r="46" spans="1:10" ht="36.6" customHeight="1" x14ac:dyDescent="0.25">
      <c r="B46" s="927"/>
      <c r="C46" s="98"/>
      <c r="D46" s="105" t="s">
        <v>286</v>
      </c>
      <c r="E46" s="106" t="s">
        <v>207</v>
      </c>
      <c r="F46" s="938"/>
      <c r="G46" s="938"/>
      <c r="H46" s="938"/>
    </row>
    <row r="47" spans="1:10" ht="18" customHeight="1" x14ac:dyDescent="0.25">
      <c r="B47" s="927"/>
      <c r="C47" s="112"/>
      <c r="D47" s="27" t="s">
        <v>287</v>
      </c>
      <c r="E47" s="195" t="s">
        <v>216</v>
      </c>
      <c r="F47" s="196">
        <v>0</v>
      </c>
      <c r="G47" s="196">
        <v>0</v>
      </c>
      <c r="H47" s="119">
        <f>F47-G47</f>
        <v>0</v>
      </c>
      <c r="I47" s="498" t="s">
        <v>23</v>
      </c>
      <c r="J47" s="495"/>
    </row>
    <row r="48" spans="1:10" ht="18" customHeight="1" x14ac:dyDescent="0.25">
      <c r="B48" s="927"/>
      <c r="C48" s="112"/>
      <c r="D48" s="27" t="s">
        <v>288</v>
      </c>
      <c r="E48" s="195" t="s">
        <v>216</v>
      </c>
      <c r="F48" s="196">
        <v>0</v>
      </c>
      <c r="G48" s="196">
        <v>0</v>
      </c>
      <c r="H48" s="119">
        <f t="shared" ref="H48:H51" si="2">F48-G48</f>
        <v>0</v>
      </c>
      <c r="I48" s="498" t="s">
        <v>23</v>
      </c>
      <c r="J48" s="495"/>
    </row>
    <row r="49" spans="2:10" ht="18" customHeight="1" x14ac:dyDescent="0.25">
      <c r="B49" s="927"/>
      <c r="C49" s="112"/>
      <c r="D49" s="27" t="s">
        <v>289</v>
      </c>
      <c r="E49" s="195" t="s">
        <v>216</v>
      </c>
      <c r="F49" s="196">
        <v>0</v>
      </c>
      <c r="G49" s="196">
        <v>0</v>
      </c>
      <c r="H49" s="119">
        <f t="shared" si="2"/>
        <v>0</v>
      </c>
      <c r="I49" s="498" t="s">
        <v>23</v>
      </c>
      <c r="J49" s="495"/>
    </row>
    <row r="50" spans="2:10" ht="18.75" customHeight="1" x14ac:dyDescent="0.25">
      <c r="B50" s="927"/>
      <c r="C50" s="112"/>
      <c r="D50" s="27" t="s">
        <v>562</v>
      </c>
      <c r="E50" s="195" t="s">
        <v>216</v>
      </c>
      <c r="F50" s="196">
        <v>0</v>
      </c>
      <c r="G50" s="196">
        <v>0</v>
      </c>
      <c r="H50" s="119">
        <f t="shared" si="2"/>
        <v>0</v>
      </c>
      <c r="I50" s="498" t="s">
        <v>23</v>
      </c>
      <c r="J50" s="495"/>
    </row>
    <row r="51" spans="2:10" ht="18.75" customHeight="1" x14ac:dyDescent="0.25">
      <c r="B51" s="927"/>
      <c r="C51" s="112"/>
      <c r="D51" s="27" t="s">
        <v>563</v>
      </c>
      <c r="E51" s="195" t="s">
        <v>216</v>
      </c>
      <c r="F51" s="196">
        <v>0</v>
      </c>
      <c r="G51" s="196">
        <v>0</v>
      </c>
      <c r="H51" s="119">
        <f t="shared" si="2"/>
        <v>0</v>
      </c>
      <c r="I51" s="498" t="s">
        <v>23</v>
      </c>
      <c r="J51" s="495"/>
    </row>
    <row r="52" spans="2:10" ht="18" customHeight="1" x14ac:dyDescent="0.25">
      <c r="B52" s="927"/>
      <c r="C52" s="112"/>
      <c r="D52" s="18" t="s">
        <v>290</v>
      </c>
      <c r="E52" s="19" t="s">
        <v>212</v>
      </c>
      <c r="F52" s="20">
        <f>SUM(F47:F51)</f>
        <v>0</v>
      </c>
      <c r="G52" s="20">
        <f>SUM(G47:G51)</f>
        <v>0</v>
      </c>
      <c r="H52" s="20">
        <f>F52-G52</f>
        <v>0</v>
      </c>
    </row>
    <row r="53" spans="2:10" ht="15" customHeight="1" x14ac:dyDescent="0.25">
      <c r="B53" s="927"/>
      <c r="D53" s="104" t="s">
        <v>291</v>
      </c>
      <c r="E53" s="107" t="s">
        <v>214</v>
      </c>
      <c r="F53" s="15" t="s">
        <v>214</v>
      </c>
      <c r="G53" s="15" t="s">
        <v>214</v>
      </c>
      <c r="H53" s="15" t="s">
        <v>214</v>
      </c>
    </row>
    <row r="54" spans="2:10" ht="15" customHeight="1" x14ac:dyDescent="0.25">
      <c r="B54" s="927"/>
      <c r="D54" s="197" t="s">
        <v>292</v>
      </c>
      <c r="E54" s="195" t="s">
        <v>216</v>
      </c>
      <c r="F54" s="196">
        <v>0</v>
      </c>
      <c r="G54" s="196">
        <v>0</v>
      </c>
      <c r="H54" s="119">
        <f t="shared" ref="H54:H63" si="3">F54-G54</f>
        <v>0</v>
      </c>
      <c r="I54" s="498" t="s">
        <v>23</v>
      </c>
      <c r="J54" s="495"/>
    </row>
    <row r="55" spans="2:10" ht="15" customHeight="1" x14ac:dyDescent="0.25">
      <c r="B55" s="927"/>
      <c r="D55" s="197" t="s">
        <v>293</v>
      </c>
      <c r="E55" s="195" t="s">
        <v>216</v>
      </c>
      <c r="F55" s="196">
        <v>0</v>
      </c>
      <c r="G55" s="196">
        <v>0</v>
      </c>
      <c r="H55" s="119">
        <f t="shared" si="3"/>
        <v>0</v>
      </c>
      <c r="I55" s="498" t="s">
        <v>23</v>
      </c>
      <c r="J55" s="495"/>
    </row>
    <row r="56" spans="2:10" ht="15" customHeight="1" x14ac:dyDescent="0.25">
      <c r="B56" s="927"/>
      <c r="D56" s="197" t="s">
        <v>294</v>
      </c>
      <c r="E56" s="195" t="s">
        <v>216</v>
      </c>
      <c r="F56" s="196">
        <v>0</v>
      </c>
      <c r="G56" s="196">
        <v>0</v>
      </c>
      <c r="H56" s="119">
        <f t="shared" si="3"/>
        <v>0</v>
      </c>
      <c r="I56" s="498" t="s">
        <v>23</v>
      </c>
      <c r="J56" s="495"/>
    </row>
    <row r="57" spans="2:10" ht="15" customHeight="1" x14ac:dyDescent="0.25">
      <c r="B57" s="927"/>
      <c r="D57" s="197" t="s">
        <v>295</v>
      </c>
      <c r="E57" s="195" t="s">
        <v>216</v>
      </c>
      <c r="F57" s="196">
        <v>0</v>
      </c>
      <c r="G57" s="196">
        <v>0</v>
      </c>
      <c r="H57" s="119">
        <f t="shared" si="3"/>
        <v>0</v>
      </c>
      <c r="I57" s="498" t="s">
        <v>23</v>
      </c>
      <c r="J57" s="495"/>
    </row>
    <row r="58" spans="2:10" ht="15" customHeight="1" x14ac:dyDescent="0.25">
      <c r="B58" s="927"/>
      <c r="D58" s="197" t="s">
        <v>296</v>
      </c>
      <c r="E58" s="195" t="s">
        <v>216</v>
      </c>
      <c r="F58" s="196">
        <v>0</v>
      </c>
      <c r="G58" s="196">
        <v>0</v>
      </c>
      <c r="H58" s="119">
        <f t="shared" si="3"/>
        <v>0</v>
      </c>
      <c r="I58" s="498" t="s">
        <v>23</v>
      </c>
      <c r="J58" s="495"/>
    </row>
    <row r="59" spans="2:10" ht="15" customHeight="1" x14ac:dyDescent="0.25">
      <c r="B59" s="927"/>
      <c r="D59" s="197" t="s">
        <v>297</v>
      </c>
      <c r="E59" s="195" t="s">
        <v>216</v>
      </c>
      <c r="F59" s="196">
        <v>0</v>
      </c>
      <c r="G59" s="196">
        <v>0</v>
      </c>
      <c r="H59" s="119">
        <f t="shared" si="3"/>
        <v>0</v>
      </c>
      <c r="I59" s="498" t="s">
        <v>23</v>
      </c>
      <c r="J59" s="495"/>
    </row>
    <row r="60" spans="2:10" ht="15" customHeight="1" x14ac:dyDescent="0.25">
      <c r="B60" s="927"/>
      <c r="D60" s="197" t="s">
        <v>298</v>
      </c>
      <c r="E60" s="195" t="s">
        <v>216</v>
      </c>
      <c r="F60" s="196">
        <v>0</v>
      </c>
      <c r="G60" s="196">
        <v>0</v>
      </c>
      <c r="H60" s="119">
        <f t="shared" si="3"/>
        <v>0</v>
      </c>
      <c r="I60" s="498" t="s">
        <v>23</v>
      </c>
      <c r="J60" s="495"/>
    </row>
    <row r="61" spans="2:10" ht="15" customHeight="1" x14ac:dyDescent="0.25">
      <c r="B61" s="927"/>
      <c r="D61" s="197" t="s">
        <v>299</v>
      </c>
      <c r="E61" s="195" t="s">
        <v>216</v>
      </c>
      <c r="F61" s="196">
        <v>0</v>
      </c>
      <c r="G61" s="196">
        <v>0</v>
      </c>
      <c r="H61" s="119">
        <f t="shared" si="3"/>
        <v>0</v>
      </c>
      <c r="I61" s="498" t="s">
        <v>23</v>
      </c>
      <c r="J61" s="495"/>
    </row>
    <row r="62" spans="2:10" ht="15" customHeight="1" x14ac:dyDescent="0.25">
      <c r="B62" s="927"/>
      <c r="D62" s="197" t="s">
        <v>300</v>
      </c>
      <c r="E62" s="195" t="s">
        <v>216</v>
      </c>
      <c r="F62" s="196">
        <v>0</v>
      </c>
      <c r="G62" s="196">
        <v>0</v>
      </c>
      <c r="H62" s="119">
        <f t="shared" si="3"/>
        <v>0</v>
      </c>
      <c r="I62" s="498" t="s">
        <v>23</v>
      </c>
      <c r="J62" s="495"/>
    </row>
    <row r="63" spans="2:10" ht="15" customHeight="1" x14ac:dyDescent="0.25">
      <c r="B63" s="927"/>
      <c r="D63" s="27"/>
      <c r="E63" s="25" t="s">
        <v>225</v>
      </c>
      <c r="F63" s="26">
        <f>SUM(F54:F62)</f>
        <v>0</v>
      </c>
      <c r="G63" s="26">
        <f>SUM(G54:G62)</f>
        <v>0</v>
      </c>
      <c r="H63" s="119">
        <f t="shared" si="3"/>
        <v>0</v>
      </c>
    </row>
    <row r="64" spans="2:10" ht="15.75" customHeight="1" thickBot="1" x14ac:dyDescent="0.3">
      <c r="B64" s="927"/>
      <c r="D64" s="115"/>
      <c r="E64" s="115"/>
      <c r="F64" s="16"/>
      <c r="G64" s="16"/>
      <c r="H64" s="16"/>
    </row>
    <row r="65" spans="2:10" ht="15.75" customHeight="1" thickBot="1" x14ac:dyDescent="0.3">
      <c r="B65" s="927"/>
      <c r="D65" s="929" t="s">
        <v>301</v>
      </c>
      <c r="E65" s="930"/>
      <c r="F65" s="23">
        <f>F52+F63</f>
        <v>0</v>
      </c>
      <c r="G65" s="23">
        <f>G52+G63</f>
        <v>0</v>
      </c>
      <c r="H65" s="23">
        <f>H52+H63</f>
        <v>0</v>
      </c>
    </row>
    <row r="66" spans="2:10" x14ac:dyDescent="0.25">
      <c r="B66" s="927"/>
    </row>
    <row r="67" spans="2:10" ht="15.75" thickBot="1" x14ac:dyDescent="0.3">
      <c r="B67" s="927"/>
      <c r="D67" s="462"/>
      <c r="E67" s="112"/>
      <c r="F67" s="455"/>
      <c r="G67" s="124"/>
      <c r="H67" s="124"/>
    </row>
    <row r="68" spans="2:10" x14ac:dyDescent="0.25">
      <c r="B68" s="927"/>
      <c r="D68" s="931" t="s">
        <v>6</v>
      </c>
      <c r="E68" s="932"/>
      <c r="F68" s="932"/>
      <c r="G68" s="932"/>
      <c r="H68" s="933"/>
      <c r="I68" s="362"/>
      <c r="J68" s="362"/>
    </row>
    <row r="69" spans="2:10" ht="35.25" customHeight="1" thickBot="1" x14ac:dyDescent="0.3">
      <c r="B69" s="928"/>
      <c r="D69" s="934"/>
      <c r="E69" s="935"/>
      <c r="F69" s="935"/>
      <c r="G69" s="935"/>
      <c r="H69" s="936"/>
    </row>
    <row r="70" spans="2:10" ht="50.25" customHeight="1" thickBot="1" x14ac:dyDescent="0.3"/>
    <row r="71" spans="2:10" ht="34.5" customHeight="1" thickBot="1" x14ac:dyDescent="0.3">
      <c r="B71" s="911" t="s">
        <v>302</v>
      </c>
      <c r="C71" s="912"/>
      <c r="D71" s="912"/>
      <c r="E71" s="913"/>
      <c r="F71" s="460">
        <f>F65+F36</f>
        <v>0</v>
      </c>
      <c r="G71" s="460">
        <f t="shared" ref="G71:H71" si="4">G65+G36</f>
        <v>0</v>
      </c>
      <c r="H71" s="460">
        <f t="shared" si="4"/>
        <v>0</v>
      </c>
    </row>
    <row r="72" spans="2:10" ht="27.75" customHeight="1" thickBot="1" x14ac:dyDescent="0.3">
      <c r="B72" s="130"/>
      <c r="C72" s="130"/>
      <c r="D72" s="130"/>
      <c r="E72" s="130"/>
      <c r="F72" s="459"/>
      <c r="G72" s="459"/>
      <c r="H72" s="459"/>
    </row>
    <row r="73" spans="2:10" ht="15.75" thickBot="1" x14ac:dyDescent="0.3">
      <c r="D73" s="1"/>
      <c r="E73" s="1"/>
      <c r="F73" s="108" t="s">
        <v>61</v>
      </c>
      <c r="G73" s="109" t="s">
        <v>59</v>
      </c>
      <c r="H73" s="109" t="s">
        <v>265</v>
      </c>
    </row>
    <row r="74" spans="2:10" ht="52.5" customHeight="1" thickBot="1" x14ac:dyDescent="0.3">
      <c r="B74" s="908" t="s">
        <v>228</v>
      </c>
      <c r="C74" s="909"/>
      <c r="D74" s="909"/>
      <c r="E74" s="910"/>
      <c r="F74" s="110">
        <f>G74+H74</f>
        <v>560000.00002659671</v>
      </c>
      <c r="G74" s="110">
        <f>VLOOKUP(G8,'dati scheda tecnica'!Q5:AA23,8,FALSE)</f>
        <v>560000.00002659671</v>
      </c>
      <c r="H74" s="110">
        <f>VLOOKUP(G8,'dati scheda tecnica'!Q5:AA23,9,FALSE)</f>
        <v>0</v>
      </c>
    </row>
    <row r="75" spans="2:10" ht="15.75" thickBot="1" x14ac:dyDescent="0.3">
      <c r="D75" s="123"/>
      <c r="E75" s="123"/>
      <c r="F75" s="115"/>
      <c r="G75" s="115"/>
      <c r="H75" s="123"/>
    </row>
    <row r="76" spans="2:10" x14ac:dyDescent="0.25">
      <c r="B76" s="914" t="s">
        <v>58</v>
      </c>
      <c r="C76" s="915"/>
      <c r="D76" s="915"/>
      <c r="E76" s="916"/>
      <c r="F76" s="361" t="s">
        <v>63</v>
      </c>
      <c r="G76" s="99" t="s">
        <v>62</v>
      </c>
      <c r="H76" s="126" t="s">
        <v>63</v>
      </c>
    </row>
    <row r="77" spans="2:10" ht="15.75" thickBot="1" x14ac:dyDescent="0.3">
      <c r="B77" s="917"/>
      <c r="C77" s="918"/>
      <c r="D77" s="918"/>
      <c r="E77" s="919"/>
      <c r="F77" s="116">
        <f>ABS(F74-F65)</f>
        <v>560000.00002659671</v>
      </c>
      <c r="G77" s="116">
        <f>ABS(G74-G65)</f>
        <v>560000.00002659671</v>
      </c>
      <c r="H77" s="116">
        <f>ABS(H74-H65)</f>
        <v>0</v>
      </c>
    </row>
  </sheetData>
  <sheetProtection algorithmName="SHA-512" hashValue="83SEnYl1aROP+NFOfRIXLnG7AmPHVWpMTyxS/0bDE5u1qSyRFu0ZNcjgSKLjDl43RJVzUxvI3t5yHwLOWZeIEQ==" saltValue="IK1/OpiiJvAu3k/qolNejw==" spinCount="100000" sheet="1" objects="1" scenarios="1"/>
  <mergeCells count="26">
    <mergeCell ref="G10:H10"/>
    <mergeCell ref="A2:H2"/>
    <mergeCell ref="A4:H4"/>
    <mergeCell ref="A6:H6"/>
    <mergeCell ref="G8:H8"/>
    <mergeCell ref="C8:F8"/>
    <mergeCell ref="C10:F10"/>
    <mergeCell ref="D40:H41"/>
    <mergeCell ref="C12:F12"/>
    <mergeCell ref="G12:H12"/>
    <mergeCell ref="B14:B41"/>
    <mergeCell ref="F16:F17"/>
    <mergeCell ref="G16:G17"/>
    <mergeCell ref="H16:H17"/>
    <mergeCell ref="D36:E36"/>
    <mergeCell ref="G14:H14"/>
    <mergeCell ref="B76:E77"/>
    <mergeCell ref="B71:E71"/>
    <mergeCell ref="B43:B69"/>
    <mergeCell ref="F45:F46"/>
    <mergeCell ref="G45:G46"/>
    <mergeCell ref="G43:H43"/>
    <mergeCell ref="H45:H46"/>
    <mergeCell ref="D65:E65"/>
    <mergeCell ref="D68:H69"/>
    <mergeCell ref="B74:E74"/>
  </mergeCells>
  <phoneticPr fontId="60" type="noConversion"/>
  <dataValidations disablePrompts="1" count="2">
    <dataValidation allowBlank="1" showErrorMessage="1" prompt="Scegliere il comune beneficiario dal menù a tendina_x000a_" sqref="J8" xr:uid="{00000000-0002-0000-0300-000000000000}"/>
    <dataValidation allowBlank="1" showInputMessage="1" showErrorMessage="1" prompt="Scegliere il comune beneficiario dal menù a tendina_x000a_" sqref="I8 K8" xr:uid="{00000000-0002-0000-0300-000001000000}"/>
  </dataValidations>
  <pageMargins left="0.7" right="0.7" top="0.75" bottom="0.75" header="0.3" footer="0.3"/>
  <pageSetup paperSize="8" fitToHeight="0" orientation="landscape"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prompt="Scegliere la regione beneficiaria dal menù a tendina_x000a_" xr:uid="{00000000-0002-0000-0300-000002000000}">
          <x14:formula1>
            <xm:f>'DATI EROGAZIONI'!$A$2:$A$20</xm:f>
          </x14:formula1>
          <xm:sqref>G8:H8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249977111117893"/>
    <pageSetUpPr fitToPage="1"/>
  </sheetPr>
  <dimension ref="A1:CC46"/>
  <sheetViews>
    <sheetView topLeftCell="AF21" zoomScale="78" zoomScaleNormal="78" workbookViewId="0">
      <selection activeCell="AK32" sqref="B1:AK32"/>
    </sheetView>
  </sheetViews>
  <sheetFormatPr defaultColWidth="8.5703125" defaultRowHeight="15" x14ac:dyDescent="0.25"/>
  <cols>
    <col min="1" max="1" width="3.140625" style="541" customWidth="1"/>
    <col min="2" max="3" width="21.5703125" style="712" customWidth="1"/>
    <col min="4" max="4" width="21.85546875" style="500" customWidth="1"/>
    <col min="5" max="5" width="21.85546875" style="115" customWidth="1"/>
    <col min="6" max="6" width="22.140625" style="115" customWidth="1"/>
    <col min="7" max="7" width="23.28515625" style="115" customWidth="1"/>
    <col min="8" max="8" width="4.42578125" style="115" customWidth="1"/>
    <col min="9" max="9" width="27.42578125" style="115" customWidth="1"/>
    <col min="10" max="10" width="19" style="541" customWidth="1"/>
    <col min="11" max="13" width="21.140625" style="541" customWidth="1"/>
    <col min="14" max="14" width="27.5703125" style="115" customWidth="1"/>
    <col min="15" max="17" width="21.5703125" style="115" customWidth="1"/>
    <col min="18" max="18" width="4.42578125" style="115" customWidth="1"/>
    <col min="19" max="19" width="25.140625" style="115" customWidth="1"/>
    <col min="20" max="20" width="21.140625" style="115" customWidth="1"/>
    <col min="21" max="21" width="23.5703125" style="115" customWidth="1"/>
    <col min="22" max="24" width="24.5703125" style="115" customWidth="1"/>
    <col min="25" max="25" width="21.7109375" style="115" customWidth="1"/>
    <col min="26" max="26" width="21.5703125" style="115" customWidth="1"/>
    <col min="27" max="27" width="23.85546875" style="115" customWidth="1"/>
    <col min="28" max="28" width="2.85546875" style="115" customWidth="1"/>
    <col min="29" max="29" width="24.85546875" style="115" customWidth="1"/>
    <col min="30" max="30" width="21.7109375" style="115" customWidth="1"/>
    <col min="31" max="31" width="27.85546875" style="115" customWidth="1"/>
    <col min="32" max="34" width="24.85546875" style="115" customWidth="1"/>
    <col min="35" max="35" width="24.7109375" style="115" customWidth="1"/>
    <col min="36" max="36" width="25.85546875" style="115" customWidth="1"/>
    <col min="37" max="37" width="29.5703125" style="115" customWidth="1"/>
    <col min="38" max="932" width="9.140625" style="115" customWidth="1"/>
    <col min="933" max="16384" width="8.5703125" style="115"/>
  </cols>
  <sheetData>
    <row r="1" spans="1:81" ht="15.75" thickBot="1" x14ac:dyDescent="0.3">
      <c r="A1" s="610"/>
      <c r="B1" s="726"/>
      <c r="C1" s="679"/>
      <c r="D1" s="503"/>
      <c r="E1" s="504"/>
      <c r="F1" s="504"/>
      <c r="G1" s="504"/>
      <c r="H1" s="504"/>
      <c r="I1" s="504"/>
      <c r="J1" s="533"/>
      <c r="K1" s="533"/>
      <c r="L1" s="533"/>
      <c r="M1" s="533"/>
      <c r="N1" s="504"/>
      <c r="O1" s="504"/>
      <c r="P1" s="504"/>
      <c r="Q1" s="504"/>
      <c r="R1" s="504"/>
      <c r="S1" s="504"/>
      <c r="T1" s="504"/>
      <c r="U1" s="504"/>
      <c r="V1" s="504"/>
      <c r="W1" s="504"/>
      <c r="X1" s="504"/>
      <c r="Y1" s="504"/>
      <c r="Z1" s="504"/>
      <c r="AA1" s="504"/>
      <c r="AB1" s="504"/>
      <c r="AC1" s="504"/>
      <c r="AD1" s="504"/>
      <c r="AE1" s="504"/>
      <c r="AF1" s="504"/>
      <c r="AG1" s="504"/>
      <c r="AH1" s="504"/>
      <c r="AI1" s="504"/>
      <c r="AJ1" s="504"/>
      <c r="AK1" s="505"/>
    </row>
    <row r="2" spans="1:81" ht="21" customHeight="1" thickBot="1" x14ac:dyDescent="0.3">
      <c r="A2" s="537"/>
      <c r="B2" s="1059" t="s">
        <v>303</v>
      </c>
      <c r="C2" s="1060"/>
      <c r="D2" s="1060"/>
      <c r="E2" s="1060"/>
      <c r="F2" s="1060"/>
      <c r="G2" s="1060"/>
      <c r="H2" s="1060"/>
      <c r="I2" s="1060"/>
      <c r="J2" s="1060"/>
      <c r="K2" s="1060"/>
      <c r="L2" s="1060"/>
      <c r="M2" s="1060"/>
      <c r="N2" s="1060"/>
      <c r="O2" s="1060"/>
      <c r="P2" s="1060"/>
      <c r="Q2" s="1060"/>
      <c r="R2" s="1060"/>
      <c r="S2" s="1060"/>
      <c r="T2" s="1060"/>
      <c r="U2" s="1060"/>
      <c r="V2" s="1060"/>
      <c r="W2" s="1060"/>
      <c r="X2" s="1060"/>
      <c r="Y2" s="1060"/>
      <c r="Z2" s="1060"/>
      <c r="AA2" s="1060"/>
      <c r="AB2" s="1060"/>
      <c r="AC2" s="1060"/>
      <c r="AD2" s="1060"/>
      <c r="AE2" s="1060"/>
      <c r="AF2" s="1060"/>
      <c r="AG2" s="1060"/>
      <c r="AH2" s="1060"/>
      <c r="AI2" s="1060"/>
      <c r="AJ2" s="1060"/>
      <c r="AK2" s="1061"/>
    </row>
    <row r="3" spans="1:81" ht="24" thickBot="1" x14ac:dyDescent="0.3">
      <c r="A3" s="680"/>
      <c r="B3" s="680"/>
      <c r="C3" s="727"/>
      <c r="D3" s="727"/>
      <c r="E3" s="727"/>
      <c r="F3" s="727"/>
      <c r="G3" s="727"/>
      <c r="H3" s="727"/>
      <c r="I3" s="727"/>
      <c r="J3" s="727"/>
      <c r="K3" s="727"/>
      <c r="L3" s="727"/>
      <c r="M3" s="727"/>
      <c r="AK3" s="507"/>
    </row>
    <row r="4" spans="1:81" ht="36" customHeight="1" thickBot="1" x14ac:dyDescent="0.3">
      <c r="A4" s="537"/>
      <c r="B4" s="1051" t="s">
        <v>677</v>
      </c>
      <c r="C4" s="1052"/>
      <c r="D4" s="1052"/>
      <c r="E4" s="1052"/>
      <c r="F4" s="1052"/>
      <c r="G4" s="1052"/>
      <c r="H4" s="1052"/>
      <c r="I4" s="1052"/>
      <c r="J4" s="1052"/>
      <c r="K4" s="1052"/>
      <c r="L4" s="1052"/>
      <c r="M4" s="1052"/>
      <c r="N4" s="1052"/>
      <c r="O4" s="1052"/>
      <c r="P4" s="1052"/>
      <c r="Q4" s="1052"/>
      <c r="R4" s="1052"/>
      <c r="S4" s="1052"/>
      <c r="T4" s="1052"/>
      <c r="U4" s="1052"/>
      <c r="V4" s="1052"/>
      <c r="W4" s="1052"/>
      <c r="X4" s="1052"/>
      <c r="Y4" s="1052"/>
      <c r="Z4" s="1052"/>
      <c r="AA4" s="1052"/>
      <c r="AB4" s="1052"/>
      <c r="AC4" s="1052"/>
      <c r="AD4" s="1052"/>
      <c r="AE4" s="1052"/>
      <c r="AF4" s="1052"/>
      <c r="AG4" s="1052"/>
      <c r="AH4" s="1052"/>
      <c r="AI4" s="1052"/>
      <c r="AJ4" s="1052"/>
      <c r="AK4" s="1053"/>
    </row>
    <row r="5" spans="1:81" ht="21" customHeight="1" thickBot="1" x14ac:dyDescent="0.4">
      <c r="A5" s="537"/>
      <c r="B5" s="776"/>
      <c r="C5" s="777"/>
      <c r="D5" s="777"/>
      <c r="E5" s="777"/>
      <c r="F5" s="777"/>
      <c r="G5" s="777"/>
      <c r="H5" s="777"/>
      <c r="I5" s="777"/>
      <c r="J5" s="777"/>
      <c r="K5" s="778"/>
      <c r="L5" s="778"/>
      <c r="M5" s="778"/>
      <c r="N5" s="779"/>
      <c r="O5" s="779"/>
      <c r="P5" s="779"/>
      <c r="Q5" s="779"/>
      <c r="S5" s="780"/>
      <c r="T5" s="780"/>
      <c r="U5" s="780"/>
      <c r="V5" s="780"/>
      <c r="W5" s="780"/>
      <c r="X5" s="780"/>
      <c r="Y5" s="780"/>
      <c r="Z5" s="780"/>
      <c r="AA5" s="780"/>
      <c r="AB5" s="780"/>
      <c r="AC5" s="780"/>
      <c r="AD5" s="780"/>
      <c r="AE5" s="780"/>
      <c r="AF5" s="780"/>
      <c r="AG5" s="780"/>
      <c r="AH5" s="780"/>
      <c r="AI5" s="780"/>
      <c r="AJ5" s="781"/>
      <c r="AK5" s="507"/>
    </row>
    <row r="6" spans="1:81" ht="21" customHeight="1" thickBot="1" x14ac:dyDescent="0.4">
      <c r="A6" s="537"/>
      <c r="B6" s="972" t="s">
        <v>304</v>
      </c>
      <c r="C6" s="973"/>
      <c r="D6" s="973"/>
      <c r="E6" s="973"/>
      <c r="F6" s="974"/>
      <c r="G6" s="681" t="s">
        <v>651</v>
      </c>
      <c r="H6" s="729"/>
      <c r="I6" s="975" t="s">
        <v>305</v>
      </c>
      <c r="J6" s="976"/>
      <c r="K6" s="1087"/>
      <c r="L6" s="1088"/>
      <c r="M6" s="1088"/>
      <c r="N6" s="775" t="s">
        <v>306</v>
      </c>
      <c r="O6" s="1089"/>
      <c r="P6" s="1090"/>
      <c r="Q6" s="1091"/>
      <c r="S6" s="1062" t="s">
        <v>6</v>
      </c>
      <c r="T6" s="1063"/>
      <c r="U6" s="1063"/>
      <c r="V6" s="1063"/>
      <c r="W6" s="1063"/>
      <c r="X6" s="1063"/>
      <c r="Y6" s="1063"/>
      <c r="Z6" s="1063"/>
      <c r="AA6" s="1063"/>
      <c r="AB6" s="1063"/>
      <c r="AC6" s="1063"/>
      <c r="AD6" s="1063"/>
      <c r="AE6" s="1063"/>
      <c r="AF6" s="1063"/>
      <c r="AG6" s="1063"/>
      <c r="AH6" s="1063"/>
      <c r="AI6" s="1063"/>
      <c r="AJ6" s="1063"/>
      <c r="AK6" s="1064"/>
    </row>
    <row r="7" spans="1:81" ht="21" customHeight="1" thickBot="1" x14ac:dyDescent="0.3">
      <c r="A7" s="537"/>
      <c r="B7" s="728"/>
      <c r="C7" s="729"/>
      <c r="D7" s="729"/>
      <c r="E7" s="729"/>
      <c r="F7" s="729"/>
      <c r="G7" s="729"/>
      <c r="H7" s="729"/>
      <c r="I7" s="729"/>
      <c r="J7" s="729"/>
      <c r="K7" s="730"/>
      <c r="L7" s="730"/>
      <c r="M7" s="730"/>
      <c r="S7" s="1065"/>
      <c r="T7" s="1066"/>
      <c r="U7" s="1066"/>
      <c r="V7" s="1066"/>
      <c r="W7" s="1066"/>
      <c r="X7" s="1066"/>
      <c r="Y7" s="1066"/>
      <c r="Z7" s="1066"/>
      <c r="AA7" s="1066"/>
      <c r="AB7" s="1066"/>
      <c r="AC7" s="1066"/>
      <c r="AD7" s="1066"/>
      <c r="AE7" s="1066"/>
      <c r="AF7" s="1066"/>
      <c r="AG7" s="1066"/>
      <c r="AH7" s="1066"/>
      <c r="AI7" s="1066"/>
      <c r="AJ7" s="1066"/>
      <c r="AK7" s="1067"/>
    </row>
    <row r="8" spans="1:81" ht="29.25" customHeight="1" thickBot="1" x14ac:dyDescent="0.35">
      <c r="A8" s="611"/>
      <c r="B8" s="994" t="s">
        <v>307</v>
      </c>
      <c r="C8" s="995"/>
      <c r="D8" s="1000" t="s">
        <v>393</v>
      </c>
      <c r="E8" s="1001"/>
      <c r="F8" s="1001"/>
      <c r="G8" s="1002"/>
      <c r="H8" s="612"/>
      <c r="I8" s="1003" t="s">
        <v>4</v>
      </c>
      <c r="J8" s="1004"/>
      <c r="K8" s="1092"/>
      <c r="L8" s="1092"/>
      <c r="M8" s="1092"/>
      <c r="N8" s="1092"/>
      <c r="O8" s="1092"/>
      <c r="P8" s="1092"/>
      <c r="Q8" s="1093"/>
      <c r="R8" s="731"/>
      <c r="S8" s="1065"/>
      <c r="T8" s="1066"/>
      <c r="U8" s="1066"/>
      <c r="V8" s="1066"/>
      <c r="W8" s="1066"/>
      <c r="X8" s="1066"/>
      <c r="Y8" s="1066"/>
      <c r="Z8" s="1066"/>
      <c r="AA8" s="1066"/>
      <c r="AB8" s="1066"/>
      <c r="AC8" s="1066"/>
      <c r="AD8" s="1066"/>
      <c r="AE8" s="1066"/>
      <c r="AF8" s="1066"/>
      <c r="AG8" s="1066"/>
      <c r="AH8" s="1066"/>
      <c r="AI8" s="1066"/>
      <c r="AJ8" s="1066"/>
      <c r="AK8" s="1067"/>
    </row>
    <row r="9" spans="1:81" ht="21.6" customHeight="1" thickBot="1" x14ac:dyDescent="0.3">
      <c r="A9" s="682"/>
      <c r="B9" s="682"/>
      <c r="C9" s="732"/>
      <c r="D9" s="733"/>
      <c r="E9" s="733"/>
      <c r="F9" s="733"/>
      <c r="G9" s="733"/>
      <c r="H9" s="733"/>
      <c r="I9" s="733"/>
      <c r="J9" s="734"/>
      <c r="K9" s="735"/>
      <c r="L9" s="735"/>
      <c r="M9" s="735"/>
      <c r="S9" s="1065"/>
      <c r="T9" s="1066"/>
      <c r="U9" s="1066"/>
      <c r="V9" s="1066"/>
      <c r="W9" s="1066"/>
      <c r="X9" s="1066"/>
      <c r="Y9" s="1066"/>
      <c r="Z9" s="1066"/>
      <c r="AA9" s="1066"/>
      <c r="AB9" s="1066"/>
      <c r="AC9" s="1066"/>
      <c r="AD9" s="1066"/>
      <c r="AE9" s="1066"/>
      <c r="AF9" s="1066"/>
      <c r="AG9" s="1066"/>
      <c r="AH9" s="1066"/>
      <c r="AI9" s="1066"/>
      <c r="AJ9" s="1066"/>
      <c r="AK9" s="1067"/>
    </row>
    <row r="10" spans="1:81" s="612" customFormat="1" ht="27" customHeight="1" thickBot="1" x14ac:dyDescent="0.35">
      <c r="A10" s="683"/>
      <c r="B10" s="684" t="s">
        <v>5</v>
      </c>
      <c r="C10" s="685"/>
      <c r="D10" s="984" t="str">
        <f>VLOOKUP(D8,'DATI EROGAZIONI'!$A$2:$I$20,9,FALSE)</f>
        <v>D29C20000700003</v>
      </c>
      <c r="E10" s="985"/>
      <c r="F10" s="985"/>
      <c r="G10" s="985"/>
      <c r="H10" s="985"/>
      <c r="I10" s="985"/>
      <c r="J10" s="985"/>
      <c r="K10" s="985"/>
      <c r="L10" s="985"/>
      <c r="M10" s="985"/>
      <c r="N10" s="985"/>
      <c r="O10" s="985"/>
      <c r="P10" s="985"/>
      <c r="Q10" s="986"/>
      <c r="S10" s="1068"/>
      <c r="T10" s="1069"/>
      <c r="U10" s="1069"/>
      <c r="V10" s="1069"/>
      <c r="W10" s="1069"/>
      <c r="X10" s="1069"/>
      <c r="Y10" s="1069"/>
      <c r="Z10" s="1069"/>
      <c r="AA10" s="1069"/>
      <c r="AB10" s="1069"/>
      <c r="AC10" s="1069"/>
      <c r="AD10" s="1069"/>
      <c r="AE10" s="1069"/>
      <c r="AF10" s="1069"/>
      <c r="AG10" s="1069"/>
      <c r="AH10" s="1069"/>
      <c r="AI10" s="1069"/>
      <c r="AJ10" s="1069"/>
      <c r="AK10" s="1070"/>
    </row>
    <row r="11" spans="1:81" s="612" customFormat="1" ht="18.75" customHeight="1" thickBot="1" x14ac:dyDescent="0.35">
      <c r="A11" s="680"/>
      <c r="B11" s="736"/>
      <c r="C11" s="737"/>
      <c r="D11" s="738"/>
      <c r="E11" s="727"/>
      <c r="F11" s="727"/>
      <c r="G11" s="739"/>
      <c r="H11" s="739"/>
      <c r="I11" s="739"/>
      <c r="J11" s="740"/>
      <c r="K11" s="740"/>
      <c r="L11" s="740"/>
      <c r="M11" s="740"/>
      <c r="AK11" s="686"/>
    </row>
    <row r="12" spans="1:81" s="688" customFormat="1" ht="17.45" customHeight="1" x14ac:dyDescent="0.3">
      <c r="A12" s="687"/>
      <c r="B12" s="987" t="s">
        <v>308</v>
      </c>
      <c r="C12" s="988"/>
      <c r="D12" s="988"/>
      <c r="E12" s="988"/>
      <c r="F12" s="988"/>
      <c r="G12" s="989"/>
      <c r="H12" s="612"/>
      <c r="I12" s="1021" t="s">
        <v>309</v>
      </c>
      <c r="J12" s="1022"/>
      <c r="K12" s="1022"/>
      <c r="L12" s="1022"/>
      <c r="M12" s="1022"/>
      <c r="N12" s="1022"/>
      <c r="O12" s="1022"/>
      <c r="P12" s="1022"/>
      <c r="Q12" s="1023"/>
      <c r="R12" s="612"/>
      <c r="S12" s="1075" t="s">
        <v>310</v>
      </c>
      <c r="T12" s="1076"/>
      <c r="U12" s="1076"/>
      <c r="V12" s="1076"/>
      <c r="W12" s="1076"/>
      <c r="X12" s="1076"/>
      <c r="Y12" s="1076"/>
      <c r="Z12" s="1076"/>
      <c r="AA12" s="1077"/>
      <c r="AB12" s="612"/>
      <c r="AC12" s="1021" t="s">
        <v>311</v>
      </c>
      <c r="AD12" s="1022"/>
      <c r="AE12" s="1022"/>
      <c r="AF12" s="1022"/>
      <c r="AG12" s="1022"/>
      <c r="AH12" s="1022"/>
      <c r="AI12" s="1022"/>
      <c r="AJ12" s="1022"/>
      <c r="AK12" s="1023"/>
      <c r="AL12" s="612"/>
      <c r="AM12" s="612"/>
      <c r="AN12" s="612"/>
      <c r="AO12" s="612"/>
      <c r="AP12" s="612"/>
      <c r="AQ12" s="612"/>
      <c r="AR12" s="612"/>
      <c r="AS12" s="612"/>
      <c r="AT12" s="612"/>
      <c r="AU12" s="612"/>
      <c r="AV12" s="612"/>
      <c r="AW12" s="612"/>
      <c r="AX12" s="612"/>
      <c r="AY12" s="612"/>
      <c r="AZ12" s="612"/>
      <c r="BA12" s="612"/>
      <c r="BB12" s="612"/>
      <c r="BC12" s="612"/>
      <c r="BD12" s="612"/>
      <c r="BE12" s="612"/>
      <c r="BF12" s="612"/>
      <c r="BG12" s="612"/>
      <c r="BH12" s="612"/>
      <c r="BI12" s="612"/>
      <c r="BJ12" s="612"/>
      <c r="BK12" s="612"/>
      <c r="BL12" s="612"/>
      <c r="BM12" s="612"/>
      <c r="BN12" s="612"/>
      <c r="BO12" s="612"/>
      <c r="BP12" s="612"/>
      <c r="BQ12" s="612"/>
      <c r="BR12" s="612"/>
      <c r="BS12" s="612"/>
      <c r="BT12" s="612"/>
      <c r="BU12" s="612"/>
      <c r="BV12" s="612"/>
      <c r="BW12" s="612"/>
      <c r="BX12" s="612"/>
      <c r="BY12" s="612"/>
      <c r="BZ12" s="612"/>
      <c r="CA12" s="612"/>
      <c r="CB12" s="612"/>
      <c r="CC12" s="612"/>
    </row>
    <row r="13" spans="1:81" s="688" customFormat="1" ht="18.75" x14ac:dyDescent="0.3">
      <c r="A13" s="687"/>
      <c r="B13" s="990"/>
      <c r="C13" s="991"/>
      <c r="D13" s="991"/>
      <c r="E13" s="991"/>
      <c r="F13" s="991"/>
      <c r="G13" s="992"/>
      <c r="H13" s="612"/>
      <c r="I13" s="1084"/>
      <c r="J13" s="1085"/>
      <c r="K13" s="1085"/>
      <c r="L13" s="1085"/>
      <c r="M13" s="1085"/>
      <c r="N13" s="1085"/>
      <c r="O13" s="1085"/>
      <c r="P13" s="1085"/>
      <c r="Q13" s="1086"/>
      <c r="R13" s="612"/>
      <c r="S13" s="1078"/>
      <c r="T13" s="1079"/>
      <c r="U13" s="1079"/>
      <c r="V13" s="1079"/>
      <c r="W13" s="1079"/>
      <c r="X13" s="1079"/>
      <c r="Y13" s="1079"/>
      <c r="Z13" s="1079"/>
      <c r="AA13" s="1080"/>
      <c r="AB13" s="612"/>
      <c r="AC13" s="1084"/>
      <c r="AD13" s="1085"/>
      <c r="AE13" s="1085"/>
      <c r="AF13" s="1085"/>
      <c r="AG13" s="1085"/>
      <c r="AH13" s="1085"/>
      <c r="AI13" s="1085"/>
      <c r="AJ13" s="1085"/>
      <c r="AK13" s="1086"/>
      <c r="AL13" s="612"/>
      <c r="AM13" s="612"/>
      <c r="AN13" s="612"/>
      <c r="AO13" s="612"/>
      <c r="AP13" s="612"/>
      <c r="AQ13" s="612"/>
      <c r="AR13" s="612"/>
      <c r="AS13" s="612"/>
      <c r="AT13" s="612"/>
      <c r="AU13" s="612"/>
      <c r="AV13" s="612"/>
      <c r="AW13" s="612"/>
      <c r="AX13" s="612"/>
      <c r="AY13" s="612"/>
      <c r="AZ13" s="612"/>
      <c r="BA13" s="612"/>
      <c r="BB13" s="612"/>
      <c r="BC13" s="612"/>
      <c r="BD13" s="612"/>
      <c r="BE13" s="612"/>
      <c r="BF13" s="612"/>
      <c r="BG13" s="612"/>
      <c r="BH13" s="612"/>
      <c r="BI13" s="612"/>
      <c r="BJ13" s="612"/>
      <c r="BK13" s="612"/>
      <c r="BL13" s="612"/>
      <c r="BM13" s="612"/>
      <c r="BN13" s="612"/>
      <c r="BO13" s="612"/>
      <c r="BP13" s="612"/>
      <c r="BQ13" s="612"/>
      <c r="BR13" s="612"/>
      <c r="BS13" s="612"/>
      <c r="BT13" s="612"/>
      <c r="BU13" s="612"/>
      <c r="BV13" s="612"/>
      <c r="BW13" s="612"/>
      <c r="BX13" s="612"/>
      <c r="BY13" s="612"/>
      <c r="BZ13" s="612"/>
      <c r="CA13" s="612"/>
      <c r="CB13" s="612"/>
      <c r="CC13" s="612"/>
    </row>
    <row r="14" spans="1:81" s="688" customFormat="1" ht="18.75" x14ac:dyDescent="0.3">
      <c r="A14" s="687"/>
      <c r="B14" s="689">
        <v>2019</v>
      </c>
      <c r="C14" s="690">
        <v>2020</v>
      </c>
      <c r="D14" s="690">
        <v>2021</v>
      </c>
      <c r="E14" s="690">
        <v>2022</v>
      </c>
      <c r="F14" s="690">
        <v>2023</v>
      </c>
      <c r="G14" s="691" t="s">
        <v>29</v>
      </c>
      <c r="H14" s="612"/>
      <c r="I14" s="1084"/>
      <c r="J14" s="1085"/>
      <c r="K14" s="1085"/>
      <c r="L14" s="1085"/>
      <c r="M14" s="1085"/>
      <c r="N14" s="1085"/>
      <c r="O14" s="1085"/>
      <c r="P14" s="1085"/>
      <c r="Q14" s="1086"/>
      <c r="R14" s="612"/>
      <c r="S14" s="1081"/>
      <c r="T14" s="1082"/>
      <c r="U14" s="1082"/>
      <c r="V14" s="1082"/>
      <c r="W14" s="1082"/>
      <c r="X14" s="1082"/>
      <c r="Y14" s="1082"/>
      <c r="Z14" s="1082"/>
      <c r="AA14" s="1083"/>
      <c r="AB14" s="612"/>
      <c r="AC14" s="1084"/>
      <c r="AD14" s="1085"/>
      <c r="AE14" s="1085"/>
      <c r="AF14" s="1085"/>
      <c r="AG14" s="1085"/>
      <c r="AH14" s="1085"/>
      <c r="AI14" s="1085"/>
      <c r="AJ14" s="1085"/>
      <c r="AK14" s="1086"/>
      <c r="AL14" s="612"/>
      <c r="AM14" s="612"/>
      <c r="AN14" s="612"/>
      <c r="AO14" s="612"/>
      <c r="AP14" s="612"/>
      <c r="AQ14" s="612"/>
      <c r="AR14" s="612"/>
      <c r="AS14" s="612"/>
      <c r="AT14" s="612"/>
      <c r="AU14" s="612"/>
      <c r="AV14" s="612"/>
      <c r="AW14" s="612"/>
      <c r="AX14" s="612"/>
      <c r="AY14" s="612"/>
      <c r="AZ14" s="612"/>
      <c r="BA14" s="612"/>
      <c r="BB14" s="612"/>
      <c r="BC14" s="612"/>
      <c r="BD14" s="612"/>
      <c r="BE14" s="612"/>
      <c r="BF14" s="612"/>
      <c r="BG14" s="612"/>
      <c r="BH14" s="612"/>
      <c r="BI14" s="612"/>
      <c r="BJ14" s="612"/>
      <c r="BK14" s="612"/>
      <c r="BL14" s="612"/>
      <c r="BM14" s="612"/>
      <c r="BN14" s="612"/>
      <c r="BO14" s="612"/>
      <c r="BP14" s="612"/>
      <c r="BQ14" s="612"/>
      <c r="BR14" s="612"/>
      <c r="BS14" s="612"/>
      <c r="BT14" s="612"/>
      <c r="BU14" s="612"/>
      <c r="BV14" s="612"/>
      <c r="BW14" s="612"/>
      <c r="BX14" s="612"/>
      <c r="BY14" s="612"/>
      <c r="BZ14" s="612"/>
      <c r="CA14" s="612"/>
      <c r="CB14" s="612"/>
      <c r="CC14" s="612"/>
    </row>
    <row r="15" spans="1:81" ht="54.95" customHeight="1" x14ac:dyDescent="0.25">
      <c r="A15" s="611"/>
      <c r="B15" s="692" t="s">
        <v>29</v>
      </c>
      <c r="C15" s="693" t="s">
        <v>29</v>
      </c>
      <c r="D15" s="693" t="s">
        <v>29</v>
      </c>
      <c r="E15" s="693" t="s">
        <v>29</v>
      </c>
      <c r="F15" s="693" t="s">
        <v>29</v>
      </c>
      <c r="G15" s="694" t="s">
        <v>29</v>
      </c>
      <c r="I15" s="715" t="s">
        <v>312</v>
      </c>
      <c r="J15" s="696" t="s">
        <v>313</v>
      </c>
      <c r="K15" s="696" t="s">
        <v>314</v>
      </c>
      <c r="L15" s="696" t="s">
        <v>315</v>
      </c>
      <c r="M15" s="696" t="s">
        <v>676</v>
      </c>
      <c r="N15" s="696" t="s">
        <v>316</v>
      </c>
      <c r="O15" s="696" t="s">
        <v>317</v>
      </c>
      <c r="P15" s="696" t="s">
        <v>671</v>
      </c>
      <c r="Q15" s="716" t="s">
        <v>672</v>
      </c>
      <c r="S15" s="715" t="s">
        <v>312</v>
      </c>
      <c r="T15" s="695" t="s">
        <v>318</v>
      </c>
      <c r="U15" s="695" t="s">
        <v>319</v>
      </c>
      <c r="V15" s="696" t="s">
        <v>316</v>
      </c>
      <c r="W15" s="696" t="s">
        <v>678</v>
      </c>
      <c r="X15" s="696" t="s">
        <v>679</v>
      </c>
      <c r="Y15" s="696" t="s">
        <v>317</v>
      </c>
      <c r="Z15" s="696" t="s">
        <v>671</v>
      </c>
      <c r="AA15" s="716" t="s">
        <v>672</v>
      </c>
      <c r="AC15" s="715" t="s">
        <v>312</v>
      </c>
      <c r="AD15" s="695" t="s">
        <v>320</v>
      </c>
      <c r="AE15" s="695" t="s">
        <v>319</v>
      </c>
      <c r="AF15" s="696" t="s">
        <v>316</v>
      </c>
      <c r="AG15" s="696" t="s">
        <v>678</v>
      </c>
      <c r="AH15" s="696" t="s">
        <v>679</v>
      </c>
      <c r="AI15" s="696" t="s">
        <v>317</v>
      </c>
      <c r="AJ15" s="696" t="s">
        <v>671</v>
      </c>
      <c r="AK15" s="716" t="s">
        <v>672</v>
      </c>
    </row>
    <row r="16" spans="1:81" s="612" customFormat="1" ht="19.5" thickBot="1" x14ac:dyDescent="0.35">
      <c r="A16" s="697"/>
      <c r="B16" s="698">
        <f>VLOOKUP(D8,'DATI EROGAZIONI'!A2:I20,3, FALSE)</f>
        <v>2861247</v>
      </c>
      <c r="C16" s="699">
        <f>VLOOKUP(D8,'DATI EROGAZIONI'!A2:I20,4, FALSE)</f>
        <v>4291871</v>
      </c>
      <c r="D16" s="699">
        <f>VLOOKUP(D8,'DATI EROGAZIONI'!A1:I20,5,FALSE)</f>
        <v>4291871</v>
      </c>
      <c r="E16" s="699">
        <f>VLOOKUP(D8,'DATI EROGAZIONI'!A2:I20,6,FALSE)</f>
        <v>4291871</v>
      </c>
      <c r="F16" s="699">
        <f>VLOOKUP(D8,'DATI EROGAZIONI'!A2:I20,7,FALSE)</f>
        <v>4291871</v>
      </c>
      <c r="G16" s="700">
        <f>SUM(F16+E16+D16+C16+B16)</f>
        <v>20028731</v>
      </c>
      <c r="I16" s="717" t="s">
        <v>321</v>
      </c>
      <c r="J16" s="481">
        <f>'Urbano.Piano inv. forn'!L51+'EXTRAUrbano.Piano inv. forn '!L57</f>
        <v>0</v>
      </c>
      <c r="K16" s="481">
        <f>'urbano REND FORN_ metano'!T10+'extraurbano REND FORN_ metano'!T10</f>
        <v>0</v>
      </c>
      <c r="L16" s="481">
        <f>J16-K16</f>
        <v>0</v>
      </c>
      <c r="M16" s="476">
        <f>U16+AE16</f>
        <v>0</v>
      </c>
      <c r="N16" s="1028">
        <f>ABS(V16+V17+AF16)</f>
        <v>15370305</v>
      </c>
      <c r="O16" s="476">
        <f>Y16+AI16</f>
        <v>0</v>
      </c>
      <c r="P16" s="476">
        <f>Z16+AJ16</f>
        <v>0</v>
      </c>
      <c r="Q16" s="463">
        <f>AA16+AK16</f>
        <v>0</v>
      </c>
      <c r="S16" s="717" t="s">
        <v>321</v>
      </c>
      <c r="T16" s="701">
        <f>VLOOKUP(D8,'dati scheda tecnica'!A5:M23,2,FALSE)</f>
        <v>5040000</v>
      </c>
      <c r="U16" s="701">
        <f>'Urbano.Piano inv. forn'!T51</f>
        <v>0</v>
      </c>
      <c r="V16" s="702">
        <f>ABS(T16-U16)</f>
        <v>5040000</v>
      </c>
      <c r="W16" s="782">
        <f>'Urbano.Piano inv. forn'!L51</f>
        <v>0</v>
      </c>
      <c r="X16" s="782">
        <f>'urbano REND FORN_ metano'!T10</f>
        <v>0</v>
      </c>
      <c r="Y16" s="476">
        <f>'urbano REND FORN_ metano'!O10</f>
        <v>0</v>
      </c>
      <c r="Z16" s="476">
        <f>'urbano REND FORN_ metano'!O12</f>
        <v>0</v>
      </c>
      <c r="AA16" s="463">
        <f>'urbano REND FORN_ metano'!O14</f>
        <v>0</v>
      </c>
      <c r="AC16" s="717" t="s">
        <v>321</v>
      </c>
      <c r="AD16" s="1014">
        <f>VLOOKUP(D8,'dati scheda tecnica'!Q5:AA23,2,FALSE)</f>
        <v>10330305</v>
      </c>
      <c r="AE16" s="701">
        <f>'EXTRAUrbano.Piano inv. forn '!T57</f>
        <v>0</v>
      </c>
      <c r="AF16" s="1015">
        <f>ABS(AD16-(AE16+AE17))</f>
        <v>10330305</v>
      </c>
      <c r="AG16" s="782">
        <f>'EXTRAUrbano.Piano inv. forn '!L57</f>
        <v>0</v>
      </c>
      <c r="AH16" s="782">
        <f>'extraurbano REND FORN_ metano'!T10</f>
        <v>0</v>
      </c>
      <c r="AI16" s="476">
        <f>'extraurbano REND FORN_ metano'!O10</f>
        <v>0</v>
      </c>
      <c r="AJ16" s="476">
        <f>'extraurbano REND FORN_ metano'!O12</f>
        <v>0</v>
      </c>
      <c r="AK16" s="463">
        <f>'extraurbano REND FORN_ metano'!O14</f>
        <v>0</v>
      </c>
    </row>
    <row r="17" spans="1:37" s="612" customFormat="1" ht="18.75" x14ac:dyDescent="0.3">
      <c r="A17" s="697"/>
      <c r="B17" s="741"/>
      <c r="C17" s="742"/>
      <c r="D17" s="742"/>
      <c r="E17" s="743"/>
      <c r="F17" s="743"/>
      <c r="G17" s="744"/>
      <c r="I17" s="760" t="s">
        <v>65</v>
      </c>
      <c r="J17" s="481">
        <f>'Urbano.Piano inv. forn'!L113</f>
        <v>0</v>
      </c>
      <c r="K17" s="481">
        <f>'urbano REND_FORN_ ele '!T10</f>
        <v>0</v>
      </c>
      <c r="L17" s="481">
        <f t="shared" ref="L17:L19" si="0">J17-K17</f>
        <v>0</v>
      </c>
      <c r="M17" s="476">
        <f>U17</f>
        <v>0</v>
      </c>
      <c r="N17" s="1028"/>
      <c r="O17" s="476">
        <f>Y17+AI17</f>
        <v>0</v>
      </c>
      <c r="P17" s="476">
        <f>Z17</f>
        <v>0</v>
      </c>
      <c r="Q17" s="463">
        <f>AA17</f>
        <v>0</v>
      </c>
      <c r="S17" s="760" t="s">
        <v>65</v>
      </c>
      <c r="T17" s="1014">
        <f>VLOOKUP(D8,'dati scheda tecnica'!A5:O23,4,FALSE)</f>
        <v>0</v>
      </c>
      <c r="U17" s="701">
        <f>'Urbano.Piano inv. forn'!T113</f>
        <v>0</v>
      </c>
      <c r="V17" s="1015">
        <f>ABS(T17-(U17+U18))</f>
        <v>0</v>
      </c>
      <c r="W17" s="782">
        <f>'Urbano.Piano inv. forn'!L113</f>
        <v>0</v>
      </c>
      <c r="X17" s="782">
        <f>'urbano REND_FORN_ ele '!T10</f>
        <v>0</v>
      </c>
      <c r="Y17" s="476">
        <f>'urbano REND_FORN_ ele '!O10</f>
        <v>0</v>
      </c>
      <c r="Z17" s="476">
        <f>'urbano REND_FORN_ ele '!O12</f>
        <v>0</v>
      </c>
      <c r="AA17" s="463">
        <f>'urbano REND_FORN_ ele '!O14</f>
        <v>0</v>
      </c>
      <c r="AC17" s="1025" t="s">
        <v>86</v>
      </c>
      <c r="AD17" s="1014"/>
      <c r="AE17" s="1014">
        <f>'EXTRAUrbano.Piano inv. forn '!T93</f>
        <v>0</v>
      </c>
      <c r="AF17" s="1015"/>
      <c r="AG17" s="1057">
        <f>'EXTRAUrbano.Piano inv. forn '!L93</f>
        <v>0</v>
      </c>
      <c r="AH17" s="1057">
        <f>'eXTRAurbanoREND_FORN_ idrogeno'!T10</f>
        <v>0</v>
      </c>
      <c r="AI17" s="1054">
        <f>'eXTRAurbanoREND_FORN_ idrogeno'!O10</f>
        <v>0</v>
      </c>
      <c r="AJ17" s="1026">
        <f>'eXTRAurbanoREND_FORN_ idrogeno'!O12</f>
        <v>0</v>
      </c>
      <c r="AK17" s="1094">
        <f>'eXTRAurbanoREND_FORN_ idrogeno'!O14</f>
        <v>0</v>
      </c>
    </row>
    <row r="18" spans="1:37" s="612" customFormat="1" ht="19.5" thickBot="1" x14ac:dyDescent="0.35">
      <c r="A18" s="697"/>
      <c r="B18" s="741"/>
      <c r="C18" s="742"/>
      <c r="D18" s="742"/>
      <c r="E18" s="743"/>
      <c r="F18" s="743"/>
      <c r="G18" s="744"/>
      <c r="I18" s="761" t="s">
        <v>87</v>
      </c>
      <c r="J18" s="481">
        <f>'Urbano.Piano inv. forn'!L151+'EXTRAUrbano.Piano inv. forn '!L93</f>
        <v>0</v>
      </c>
      <c r="K18" s="481">
        <f>'urbanoREND_FORN_ idrogeno'!T10+'eXTRAurbanoREND_FORN_ idrogeno'!T10</f>
        <v>0</v>
      </c>
      <c r="L18" s="481">
        <f t="shared" si="0"/>
        <v>0</v>
      </c>
      <c r="M18" s="476">
        <f>U18+AE17</f>
        <v>0</v>
      </c>
      <c r="N18" s="1028"/>
      <c r="O18" s="476">
        <f>Y18</f>
        <v>0</v>
      </c>
      <c r="P18" s="476">
        <f>Z18+AJ17</f>
        <v>0</v>
      </c>
      <c r="Q18" s="463">
        <f>AA18+AK17</f>
        <v>0</v>
      </c>
      <c r="S18" s="761" t="s">
        <v>87</v>
      </c>
      <c r="T18" s="1014"/>
      <c r="U18" s="701">
        <f>'Urbano.Piano inv. forn'!T151</f>
        <v>0</v>
      </c>
      <c r="V18" s="1015"/>
      <c r="W18" s="782">
        <f>'Urbano.Piano inv. forn'!L151</f>
        <v>0</v>
      </c>
      <c r="X18" s="782">
        <f>'urbanoREND_FORN_ idrogeno'!T10</f>
        <v>0</v>
      </c>
      <c r="Y18" s="476">
        <f>'urbanoREND_FORN_ idrogeno'!O10</f>
        <v>0</v>
      </c>
      <c r="Z18" s="476">
        <f>'urbanoREND_FORN_ idrogeno'!O12</f>
        <v>0</v>
      </c>
      <c r="AA18" s="463">
        <f>'urbanoREND_FORN_ idrogeno'!O14</f>
        <v>0</v>
      </c>
      <c r="AC18" s="1025"/>
      <c r="AD18" s="1014"/>
      <c r="AE18" s="1014"/>
      <c r="AF18" s="1015"/>
      <c r="AG18" s="1058"/>
      <c r="AH18" s="1058"/>
      <c r="AI18" s="1054"/>
      <c r="AJ18" s="1027"/>
      <c r="AK18" s="1095"/>
    </row>
    <row r="19" spans="1:37" ht="21.95" customHeight="1" thickBot="1" x14ac:dyDescent="0.3">
      <c r="A19" s="703"/>
      <c r="B19" s="1005" t="s">
        <v>322</v>
      </c>
      <c r="C19" s="1006"/>
      <c r="D19" s="1006"/>
      <c r="E19" s="1007"/>
      <c r="F19" s="982">
        <f>VLOOKUP(D8,'DATI EROGAZIONI'!A1:I20,8,FALSE)</f>
        <v>4005746.2</v>
      </c>
      <c r="G19" s="983"/>
      <c r="I19" s="762" t="s">
        <v>323</v>
      </c>
      <c r="J19" s="763">
        <f>'Urbano.Piano inv. forn'!L204+'EXTRAUrbano.Piano inv. forn '!L155</f>
        <v>0</v>
      </c>
      <c r="K19" s="763">
        <f>'urbanoREND_FORN_ dies_ibrido'!T10+'EXTRurbanoREND_FORN_ dies_ibrid'!T10</f>
        <v>0</v>
      </c>
      <c r="L19" s="763">
        <f t="shared" si="0"/>
        <v>0</v>
      </c>
      <c r="M19" s="764">
        <f>U19+AE19</f>
        <v>0</v>
      </c>
      <c r="N19" s="721">
        <f>ABS(V19+AF19)</f>
        <v>3073118</v>
      </c>
      <c r="O19" s="764">
        <f>Y19+AI19</f>
        <v>0</v>
      </c>
      <c r="P19" s="764">
        <f>Z19+AJ19</f>
        <v>0</v>
      </c>
      <c r="Q19" s="464">
        <f>AA19+AK19</f>
        <v>0</v>
      </c>
      <c r="S19" s="722" t="s">
        <v>323</v>
      </c>
      <c r="T19" s="476">
        <f>VLOOKUP(D8,'dati scheda tecnica'!A5:O23,6,FALSE)</f>
        <v>0</v>
      </c>
      <c r="U19" s="701">
        <f>'Urbano.Piano inv. forn'!T204</f>
        <v>0</v>
      </c>
      <c r="V19" s="702">
        <f t="shared" ref="V19" si="1">ABS(T19-U19)</f>
        <v>0</v>
      </c>
      <c r="W19" s="782">
        <f>'Urbano.Piano inv. forn'!L204</f>
        <v>0</v>
      </c>
      <c r="X19" s="782">
        <f>'urbanoREND_FORN_ dies_ibrido'!T10</f>
        <v>0</v>
      </c>
      <c r="Y19" s="476">
        <f>'urbanoREND_FORN_ dies_ibrido'!O10</f>
        <v>0</v>
      </c>
      <c r="Z19" s="476">
        <f>'urbanoREND_FORN_ dies_ibrido'!O12</f>
        <v>0</v>
      </c>
      <c r="AA19" s="463">
        <f>'urbanoREND_FORN_ dies_ibrido'!O14</f>
        <v>0</v>
      </c>
      <c r="AC19" s="722" t="s">
        <v>323</v>
      </c>
      <c r="AD19" s="701">
        <f>VLOOKUP(D8,'dati scheda tecnica'!Q5:AA23,4,FALSE)</f>
        <v>3073118</v>
      </c>
      <c r="AE19" s="701">
        <f>'EXTRAUrbano.Piano inv. forn '!T155</f>
        <v>0</v>
      </c>
      <c r="AF19" s="702">
        <f t="shared" ref="AF19" si="2">ABS(AD19-AE19)</f>
        <v>3073118</v>
      </c>
      <c r="AG19" s="782">
        <f>'EXTRAUrbano.Piano inv. forn '!L155</f>
        <v>0</v>
      </c>
      <c r="AH19" s="782">
        <f>'EXTRurbanoREND_FORN_ dies_ibrid'!T10</f>
        <v>0</v>
      </c>
      <c r="AI19" s="476">
        <f>'EXTRurbanoREND_FORN_ dies_ibrid'!O10</f>
        <v>0</v>
      </c>
      <c r="AJ19" s="476">
        <f>'EXTRurbanoREND_FORN_ dies_ibrid'!O12</f>
        <v>0</v>
      </c>
      <c r="AK19" s="463">
        <f>'EXTRurbanoREND_FORN_ dies_ibrid'!O14</f>
        <v>0</v>
      </c>
    </row>
    <row r="20" spans="1:37" ht="21" customHeight="1" thickBot="1" x14ac:dyDescent="0.3">
      <c r="A20" s="704"/>
      <c r="B20" s="741"/>
      <c r="C20" s="742"/>
      <c r="D20" s="674"/>
      <c r="E20" s="745"/>
      <c r="F20" s="745"/>
      <c r="G20" s="705"/>
      <c r="I20" s="483" t="s">
        <v>324</v>
      </c>
      <c r="J20" s="482">
        <f>SUM(J16:J19)</f>
        <v>0</v>
      </c>
      <c r="K20" s="482">
        <f t="shared" ref="K20:Q20" si="3">SUM(K16:K19)</f>
        <v>0</v>
      </c>
      <c r="L20" s="482">
        <f t="shared" si="3"/>
        <v>0</v>
      </c>
      <c r="M20" s="765">
        <f t="shared" si="3"/>
        <v>0</v>
      </c>
      <c r="N20" s="758">
        <f t="shared" si="3"/>
        <v>18443423</v>
      </c>
      <c r="O20" s="765">
        <f t="shared" si="3"/>
        <v>0</v>
      </c>
      <c r="P20" s="765">
        <f t="shared" si="3"/>
        <v>0</v>
      </c>
      <c r="Q20" s="766">
        <f t="shared" si="3"/>
        <v>0</v>
      </c>
      <c r="S20" s="723" t="s">
        <v>675</v>
      </c>
      <c r="T20" s="724">
        <f>SUM(T16:T19)</f>
        <v>5040000</v>
      </c>
      <c r="U20" s="724">
        <f t="shared" ref="U20:AA20" si="4">SUM(U16:U19)</f>
        <v>0</v>
      </c>
      <c r="V20" s="721">
        <f t="shared" si="4"/>
        <v>5040000</v>
      </c>
      <c r="W20" s="784">
        <f>SUM(W16:W19)</f>
        <v>0</v>
      </c>
      <c r="X20" s="784">
        <f>SUM(X16:X19)</f>
        <v>0</v>
      </c>
      <c r="Y20" s="724">
        <f t="shared" si="4"/>
        <v>0</v>
      </c>
      <c r="Z20" s="724">
        <f t="shared" si="4"/>
        <v>0</v>
      </c>
      <c r="AA20" s="725">
        <f t="shared" si="4"/>
        <v>0</v>
      </c>
      <c r="AC20" s="723" t="s">
        <v>675</v>
      </c>
      <c r="AD20" s="724">
        <f>SUM(AD16:AD19)</f>
        <v>13403423</v>
      </c>
      <c r="AE20" s="724">
        <f t="shared" ref="AE20" si="5">SUM(AE16:AE19)</f>
        <v>0</v>
      </c>
      <c r="AF20" s="721">
        <f t="shared" ref="AF20" si="6">SUM(AF16:AF19)</f>
        <v>13403423</v>
      </c>
      <c r="AG20" s="783">
        <f>SUM(AG16:AG19)</f>
        <v>0</v>
      </c>
      <c r="AH20" s="783">
        <f>SUM(AH16:AH19)</f>
        <v>0</v>
      </c>
      <c r="AI20" s="724">
        <f t="shared" ref="AI20" si="7">SUM(AI16:AI19)</f>
        <v>0</v>
      </c>
      <c r="AJ20" s="724">
        <f t="shared" ref="AJ20" si="8">SUM(AJ16:AJ19)</f>
        <v>0</v>
      </c>
      <c r="AK20" s="725">
        <f t="shared" ref="AK20" si="9">SUM(AK16:AK19)</f>
        <v>0</v>
      </c>
    </row>
    <row r="21" spans="1:37" ht="21" customHeight="1" thickBot="1" x14ac:dyDescent="0.3">
      <c r="A21" s="704"/>
      <c r="B21" s="741"/>
      <c r="C21" s="742"/>
      <c r="D21" s="674"/>
      <c r="E21" s="745"/>
      <c r="F21" s="745"/>
      <c r="G21" s="705"/>
      <c r="I21" s="746"/>
      <c r="J21" s="675"/>
      <c r="K21" s="675"/>
      <c r="L21" s="675"/>
      <c r="M21" s="675"/>
      <c r="N21" s="745"/>
      <c r="O21" s="745"/>
      <c r="P21" s="745"/>
      <c r="Q21" s="745"/>
      <c r="S21" s="746"/>
      <c r="T21" s="746"/>
      <c r="U21" s="747"/>
      <c r="V21" s="745"/>
      <c r="W21" s="745"/>
      <c r="X21" s="745"/>
      <c r="Y21" s="745"/>
      <c r="Z21" s="745"/>
      <c r="AA21" s="745"/>
      <c r="AC21" s="746"/>
      <c r="AD21" s="746"/>
      <c r="AE21" s="747"/>
      <c r="AF21" s="745"/>
      <c r="AG21" s="745"/>
      <c r="AH21" s="745"/>
      <c r="AI21" s="745"/>
      <c r="AJ21" s="745"/>
      <c r="AK21" s="507"/>
    </row>
    <row r="22" spans="1:37" s="707" customFormat="1" ht="36" customHeight="1" thickBot="1" x14ac:dyDescent="0.3">
      <c r="A22" s="706"/>
      <c r="B22" s="977" t="s">
        <v>669</v>
      </c>
      <c r="C22" s="978"/>
      <c r="D22" s="978"/>
      <c r="E22" s="979"/>
      <c r="F22" s="1018">
        <f>P28</f>
        <v>0</v>
      </c>
      <c r="G22" s="1019"/>
      <c r="I22" s="1021" t="s">
        <v>325</v>
      </c>
      <c r="J22" s="1022"/>
      <c r="K22" s="1022"/>
      <c r="L22" s="1022"/>
      <c r="M22" s="1022"/>
      <c r="N22" s="1022"/>
      <c r="O22" s="1022"/>
      <c r="P22" s="1023"/>
      <c r="Q22" s="708"/>
      <c r="S22" s="1021" t="s">
        <v>326</v>
      </c>
      <c r="T22" s="1022"/>
      <c r="U22" s="1022"/>
      <c r="V22" s="1022"/>
      <c r="W22" s="1022"/>
      <c r="X22" s="1022"/>
      <c r="Y22" s="1022"/>
      <c r="Z22" s="1022"/>
      <c r="AA22" s="1023"/>
      <c r="AC22" s="1021" t="s">
        <v>327</v>
      </c>
      <c r="AD22" s="1022"/>
      <c r="AE22" s="1022"/>
      <c r="AF22" s="1022"/>
      <c r="AG22" s="1022"/>
      <c r="AH22" s="1022"/>
      <c r="AI22" s="1022"/>
      <c r="AJ22" s="1022"/>
      <c r="AK22" s="1023"/>
    </row>
    <row r="23" spans="1:37" s="707" customFormat="1" ht="39.6" customHeight="1" thickBot="1" x14ac:dyDescent="0.3">
      <c r="A23" s="706"/>
      <c r="B23" s="1071" t="s">
        <v>670</v>
      </c>
      <c r="C23" s="1072"/>
      <c r="D23" s="1072"/>
      <c r="E23" s="1072"/>
      <c r="F23" s="1073">
        <f>Q20</f>
        <v>0</v>
      </c>
      <c r="G23" s="1074"/>
      <c r="H23" s="748"/>
      <c r="I23" s="715" t="s">
        <v>312</v>
      </c>
      <c r="J23" s="1029" t="s">
        <v>676</v>
      </c>
      <c r="K23" s="1029"/>
      <c r="L23" s="1029"/>
      <c r="M23" s="1029"/>
      <c r="N23" s="696" t="s">
        <v>316</v>
      </c>
      <c r="O23" s="696" t="s">
        <v>317</v>
      </c>
      <c r="P23" s="716" t="s">
        <v>671</v>
      </c>
      <c r="Q23" s="709"/>
      <c r="S23" s="715" t="s">
        <v>312</v>
      </c>
      <c r="T23" s="695" t="s">
        <v>320</v>
      </c>
      <c r="U23" s="695" t="s">
        <v>319</v>
      </c>
      <c r="V23" s="1030" t="s">
        <v>316</v>
      </c>
      <c r="W23" s="1031"/>
      <c r="X23" s="1032"/>
      <c r="Y23" s="696" t="s">
        <v>317</v>
      </c>
      <c r="Z23" s="696" t="s">
        <v>671</v>
      </c>
      <c r="AA23" s="716" t="s">
        <v>328</v>
      </c>
      <c r="AC23" s="715" t="s">
        <v>312</v>
      </c>
      <c r="AD23" s="695" t="s">
        <v>320</v>
      </c>
      <c r="AE23" s="695" t="s">
        <v>319</v>
      </c>
      <c r="AF23" s="1030" t="s">
        <v>316</v>
      </c>
      <c r="AG23" s="1031"/>
      <c r="AH23" s="1032"/>
      <c r="AI23" s="696" t="s">
        <v>317</v>
      </c>
      <c r="AJ23" s="696" t="s">
        <v>671</v>
      </c>
      <c r="AK23" s="716" t="s">
        <v>328</v>
      </c>
    </row>
    <row r="24" spans="1:37" ht="19.5" customHeight="1" thickBot="1" x14ac:dyDescent="0.3">
      <c r="A24" s="704"/>
      <c r="B24" s="977" t="s">
        <v>329</v>
      </c>
      <c r="C24" s="978"/>
      <c r="D24" s="978"/>
      <c r="E24" s="979"/>
      <c r="F24" s="980"/>
      <c r="G24" s="981"/>
      <c r="I24" s="717" t="s">
        <v>321</v>
      </c>
      <c r="J24" s="1014">
        <f>U24+AE24</f>
        <v>0</v>
      </c>
      <c r="K24" s="1014"/>
      <c r="L24" s="1014"/>
      <c r="M24" s="1014"/>
      <c r="N24" s="1028">
        <f>ABS(V24+V25+AF24)</f>
        <v>1585308</v>
      </c>
      <c r="O24" s="476">
        <f>Y24+AI24</f>
        <v>0</v>
      </c>
      <c r="P24" s="463">
        <f>O24</f>
        <v>0</v>
      </c>
      <c r="Q24" s="676"/>
      <c r="S24" s="717" t="s">
        <v>321</v>
      </c>
      <c r="T24" s="701">
        <f>VLOOKUP(D8,'dati scheda tecnica'!A5:O23,10,FALSE)</f>
        <v>0</v>
      </c>
      <c r="U24" s="701">
        <f>'urbano_PIANO_INV-INFR'!G36</f>
        <v>0</v>
      </c>
      <c r="V24" s="1042">
        <f>ABS(T24-U24)</f>
        <v>0</v>
      </c>
      <c r="W24" s="1043"/>
      <c r="X24" s="1044"/>
      <c r="Y24" s="701">
        <f>'urbano rend_infr_met'!P9</f>
        <v>0</v>
      </c>
      <c r="Z24" s="701">
        <f>Y24</f>
        <v>0</v>
      </c>
      <c r="AA24" s="772" t="str">
        <f>IF(U24&lt;=((U24+U16)*0.3),"OK","NON VERIFICATO")</f>
        <v>OK</v>
      </c>
      <c r="AC24" s="717" t="s">
        <v>321</v>
      </c>
      <c r="AD24" s="1014">
        <f>VLOOKUP(D8,'dati scheda tecnica'!Q5:AA23,8,FALSE)</f>
        <v>1585308</v>
      </c>
      <c r="AE24" s="701">
        <f>'EXTRA-urbano_PIANO_INV-INFR '!G36</f>
        <v>0</v>
      </c>
      <c r="AF24" s="1033">
        <f>ABS(AD24-(AE24+AE25))</f>
        <v>1585308</v>
      </c>
      <c r="AG24" s="1034"/>
      <c r="AH24" s="1035"/>
      <c r="AI24" s="476">
        <f>'EXTRAurbano rend_infr_met '!P9</f>
        <v>0</v>
      </c>
      <c r="AJ24" s="701">
        <f>AI24</f>
        <v>0</v>
      </c>
      <c r="AK24" s="718" t="str">
        <f>IF(AE24&lt;=((AE24+AE16)*0.3),"OK","NON VERIFICATO")</f>
        <v>OK</v>
      </c>
    </row>
    <row r="25" spans="1:37" ht="19.5" customHeight="1" thickBot="1" x14ac:dyDescent="0.3">
      <c r="A25" s="705"/>
      <c r="B25" s="537"/>
      <c r="C25" s="115"/>
      <c r="D25" s="115"/>
      <c r="I25" s="760" t="s">
        <v>65</v>
      </c>
      <c r="J25" s="1014">
        <f>U25</f>
        <v>0</v>
      </c>
      <c r="K25" s="1014"/>
      <c r="L25" s="1014"/>
      <c r="M25" s="1014"/>
      <c r="N25" s="1028"/>
      <c r="O25" s="476">
        <f t="shared" ref="O25:O27" si="10">Y25+AI25</f>
        <v>0</v>
      </c>
      <c r="P25" s="463">
        <f t="shared" ref="P25:P27" si="11">O25</f>
        <v>0</v>
      </c>
      <c r="Q25" s="676"/>
      <c r="S25" s="760" t="s">
        <v>65</v>
      </c>
      <c r="T25" s="1014">
        <f>VLOOKUP(D8,'dati scheda tecnica'!A5:O23,12,FALSE)</f>
        <v>0</v>
      </c>
      <c r="U25" s="701">
        <f>'urbano_PIANO_INV-INFR'!G71</f>
        <v>0</v>
      </c>
      <c r="V25" s="1033">
        <f>ABS(T25-(U25+U26))</f>
        <v>0</v>
      </c>
      <c r="W25" s="1034"/>
      <c r="X25" s="1035"/>
      <c r="Y25" s="701">
        <f>'urbano rend_infr_elet'!P9</f>
        <v>0</v>
      </c>
      <c r="Z25" s="701">
        <f t="shared" ref="Z25:Z26" si="12">Y25</f>
        <v>0</v>
      </c>
      <c r="AA25" s="772" t="str">
        <f>IF(U25&lt;=((U25+U17)*0.3),"OK","NON VERIFICATO")</f>
        <v>OK</v>
      </c>
      <c r="AC25" s="1025" t="s">
        <v>86</v>
      </c>
      <c r="AD25" s="1014"/>
      <c r="AE25" s="1014">
        <f>'EXTRA-urbano_PIANO_INV-INFR '!G65</f>
        <v>0</v>
      </c>
      <c r="AF25" s="1036"/>
      <c r="AG25" s="1037"/>
      <c r="AH25" s="1038"/>
      <c r="AI25" s="1024">
        <f>'EXTRAurbano rend_infr_idrogeno'!P9</f>
        <v>0</v>
      </c>
      <c r="AJ25" s="1026">
        <f>AI25</f>
        <v>0</v>
      </c>
      <c r="AK25" s="1020" t="str">
        <f>IF(AE25&lt;=((AE25+AE17)*0.3),"OK","NON VERIFICATO")</f>
        <v>OK</v>
      </c>
    </row>
    <row r="26" spans="1:37" ht="15.75" customHeight="1" thickBot="1" x14ac:dyDescent="0.3">
      <c r="A26" s="710"/>
      <c r="B26" s="967" t="s">
        <v>330</v>
      </c>
      <c r="C26" s="968"/>
      <c r="D26" s="968"/>
      <c r="E26" s="969"/>
      <c r="F26" s="970">
        <f>G16-F19-F22</f>
        <v>16022984.800000001</v>
      </c>
      <c r="G26" s="971"/>
      <c r="I26" s="761" t="s">
        <v>87</v>
      </c>
      <c r="J26" s="1014">
        <f>U26+AE25</f>
        <v>0</v>
      </c>
      <c r="K26" s="1014"/>
      <c r="L26" s="1014"/>
      <c r="M26" s="1014"/>
      <c r="N26" s="1028"/>
      <c r="O26" s="476">
        <f t="shared" si="10"/>
        <v>0</v>
      </c>
      <c r="P26" s="463">
        <f t="shared" si="11"/>
        <v>0</v>
      </c>
      <c r="Q26" s="676"/>
      <c r="S26" s="761" t="s">
        <v>87</v>
      </c>
      <c r="T26" s="1014"/>
      <c r="U26" s="701">
        <f>'urbano_PIANO_INV-INFR'!G99</f>
        <v>0</v>
      </c>
      <c r="V26" s="1039"/>
      <c r="W26" s="1040"/>
      <c r="X26" s="1041"/>
      <c r="Y26" s="701">
        <f>'urbano rend_infr_idrogeno'!P9</f>
        <v>0</v>
      </c>
      <c r="Z26" s="701">
        <f t="shared" si="12"/>
        <v>0</v>
      </c>
      <c r="AA26" s="772" t="str">
        <f>IF(U26&lt;=((U26+U18)*0.3),"OK","NON VERIFICATO")</f>
        <v>OK</v>
      </c>
      <c r="AC26" s="1025"/>
      <c r="AD26" s="1014"/>
      <c r="AE26" s="1014"/>
      <c r="AF26" s="1039"/>
      <c r="AG26" s="1040"/>
      <c r="AH26" s="1041"/>
      <c r="AI26" s="1024"/>
      <c r="AJ26" s="1027"/>
      <c r="AK26" s="1020"/>
    </row>
    <row r="27" spans="1:37" ht="24.95" customHeight="1" thickBot="1" x14ac:dyDescent="0.3">
      <c r="B27" s="749"/>
      <c r="C27" s="750"/>
      <c r="D27" s="750"/>
      <c r="E27" s="750"/>
      <c r="F27" s="751"/>
      <c r="G27" s="751"/>
      <c r="I27" s="767" t="s">
        <v>673</v>
      </c>
      <c r="J27" s="1055">
        <f>SUM(J24:J26)</f>
        <v>0</v>
      </c>
      <c r="K27" s="1055"/>
      <c r="L27" s="1055"/>
      <c r="M27" s="1055"/>
      <c r="N27" s="768">
        <f>N24</f>
        <v>1585308</v>
      </c>
      <c r="O27" s="764">
        <f t="shared" si="10"/>
        <v>0</v>
      </c>
      <c r="P27" s="464">
        <f t="shared" si="11"/>
        <v>0</v>
      </c>
      <c r="Q27" s="677"/>
      <c r="S27" s="719" t="s">
        <v>673</v>
      </c>
      <c r="T27" s="720">
        <f>SUM(T24:T26)</f>
        <v>0</v>
      </c>
      <c r="U27" s="720">
        <f t="shared" ref="U27:Z27" si="13">SUM(U24:U26)</f>
        <v>0</v>
      </c>
      <c r="V27" s="1045">
        <f t="shared" si="13"/>
        <v>0</v>
      </c>
      <c r="W27" s="1046"/>
      <c r="X27" s="1047"/>
      <c r="Y27" s="720">
        <f t="shared" si="13"/>
        <v>0</v>
      </c>
      <c r="Z27" s="720">
        <f t="shared" si="13"/>
        <v>0</v>
      </c>
      <c r="AA27" s="773"/>
      <c r="AB27" s="745"/>
      <c r="AC27" s="719" t="s">
        <v>673</v>
      </c>
      <c r="AD27" s="720">
        <f>SUM(AD24:AD26)</f>
        <v>1585308</v>
      </c>
      <c r="AE27" s="720">
        <f t="shared" ref="AE27" si="14">SUM(AE24:AE26)</f>
        <v>0</v>
      </c>
      <c r="AF27" s="1045">
        <f t="shared" ref="AF27" si="15">SUM(AF24:AF26)</f>
        <v>1585308</v>
      </c>
      <c r="AG27" s="1046"/>
      <c r="AH27" s="1047"/>
      <c r="AI27" s="720">
        <f t="shared" ref="AI27" si="16">SUM(AI24:AI26)</f>
        <v>0</v>
      </c>
      <c r="AJ27" s="720">
        <f t="shared" ref="AJ27" si="17">SUM(AJ24:AJ26)</f>
        <v>0</v>
      </c>
      <c r="AK27" s="774"/>
    </row>
    <row r="28" spans="1:37" ht="30.6" customHeight="1" thickBot="1" x14ac:dyDescent="0.35">
      <c r="B28" s="1011" t="s">
        <v>332</v>
      </c>
      <c r="C28" s="1012"/>
      <c r="D28" s="1012"/>
      <c r="E28" s="1013"/>
      <c r="F28" s="1016">
        <f>F22-F24+F23</f>
        <v>0</v>
      </c>
      <c r="G28" s="1017"/>
      <c r="I28" s="769" t="s">
        <v>674</v>
      </c>
      <c r="J28" s="1056">
        <f>J27+M20</f>
        <v>0</v>
      </c>
      <c r="K28" s="1056"/>
      <c r="L28" s="1056"/>
      <c r="M28" s="1056"/>
      <c r="N28" s="786">
        <f>N27+N20</f>
        <v>20028731</v>
      </c>
      <c r="O28" s="770">
        <f>O27+O20</f>
        <v>0</v>
      </c>
      <c r="P28" s="771">
        <f t="shared" ref="P28" si="18">P27+P20</f>
        <v>0</v>
      </c>
      <c r="Q28" s="678"/>
      <c r="R28" s="612"/>
      <c r="S28" s="756" t="s">
        <v>331</v>
      </c>
      <c r="T28" s="757">
        <f>T27+T20</f>
        <v>5040000</v>
      </c>
      <c r="U28" s="757">
        <f t="shared" ref="U28:Z28" si="19">U27+U20</f>
        <v>0</v>
      </c>
      <c r="V28" s="1048">
        <f t="shared" si="19"/>
        <v>5040000</v>
      </c>
      <c r="W28" s="1049"/>
      <c r="X28" s="1050"/>
      <c r="Y28" s="757">
        <f t="shared" si="19"/>
        <v>0</v>
      </c>
      <c r="Z28" s="759">
        <f t="shared" si="19"/>
        <v>0</v>
      </c>
      <c r="AA28" s="711"/>
      <c r="AC28" s="756" t="s">
        <v>331</v>
      </c>
      <c r="AD28" s="757">
        <f>AD27+AD20</f>
        <v>14988731</v>
      </c>
      <c r="AE28" s="757">
        <f t="shared" ref="AE28" si="20">AE27+AE20</f>
        <v>0</v>
      </c>
      <c r="AF28" s="1048">
        <f t="shared" ref="AF28" si="21">AF27+AF20</f>
        <v>14988731</v>
      </c>
      <c r="AG28" s="1049"/>
      <c r="AH28" s="1050"/>
      <c r="AI28" s="757">
        <f t="shared" ref="AI28" si="22">AI27+AI20</f>
        <v>0</v>
      </c>
      <c r="AJ28" s="759">
        <f t="shared" ref="AJ28" si="23">AJ27+AJ20</f>
        <v>0</v>
      </c>
      <c r="AK28" s="507"/>
    </row>
    <row r="29" spans="1:37" ht="15" customHeight="1" thickBot="1" x14ac:dyDescent="0.3">
      <c r="A29" s="611"/>
      <c r="B29" s="752"/>
      <c r="G29" s="753"/>
      <c r="AK29" s="507"/>
    </row>
    <row r="30" spans="1:37" ht="34.5" customHeight="1" thickBot="1" x14ac:dyDescent="0.3">
      <c r="A30" s="611"/>
      <c r="B30" s="997" t="s">
        <v>333</v>
      </c>
      <c r="C30" s="998"/>
      <c r="D30" s="998"/>
      <c r="E30" s="999"/>
      <c r="F30" s="970">
        <f>G16*0.2</f>
        <v>4005746.2</v>
      </c>
      <c r="G30" s="971"/>
      <c r="I30" s="1008" t="str">
        <f>IF(N28&lt;=F30,"ok","ATTENZIONE!!! piano di investimento NON compatibile con scheda tecnica di cui all'art. 3 c. 1 DI 81/2020")</f>
        <v>ATTENZIONE!!! piano di investimento NON compatibile con scheda tecnica di cui all'art. 3 c. 1 DI 81/2020</v>
      </c>
      <c r="J30" s="1009"/>
      <c r="K30" s="1009"/>
      <c r="L30" s="1009"/>
      <c r="M30" s="1009"/>
      <c r="N30" s="1009"/>
      <c r="O30" s="1009"/>
      <c r="P30" s="1009"/>
      <c r="Q30" s="1009"/>
      <c r="R30" s="1009"/>
      <c r="S30" s="1009"/>
      <c r="T30" s="1009"/>
      <c r="U30" s="1009"/>
      <c r="V30" s="1009"/>
      <c r="W30" s="1009"/>
      <c r="X30" s="1009"/>
      <c r="Y30" s="1009"/>
      <c r="Z30" s="1009"/>
      <c r="AA30" s="1009"/>
      <c r="AB30" s="1009"/>
      <c r="AC30" s="1009"/>
      <c r="AD30" s="1009"/>
      <c r="AE30" s="1009"/>
      <c r="AF30" s="1009"/>
      <c r="AG30" s="1009"/>
      <c r="AH30" s="1009"/>
      <c r="AI30" s="1010"/>
      <c r="AJ30" s="713"/>
      <c r="AK30" s="507"/>
    </row>
    <row r="31" spans="1:37" x14ac:dyDescent="0.25">
      <c r="A31" s="611"/>
      <c r="B31" s="752"/>
      <c r="I31" s="996"/>
      <c r="J31" s="996"/>
      <c r="K31" s="996"/>
      <c r="L31" s="500"/>
      <c r="M31" s="500"/>
      <c r="N31" s="754"/>
      <c r="AK31" s="507"/>
    </row>
    <row r="32" spans="1:37" ht="15.75" thickBot="1" x14ac:dyDescent="0.3">
      <c r="A32" s="613"/>
      <c r="B32" s="755"/>
      <c r="C32" s="714"/>
      <c r="D32" s="529"/>
      <c r="E32" s="455"/>
      <c r="F32" s="455"/>
      <c r="G32" s="455"/>
      <c r="H32" s="455"/>
      <c r="I32" s="455"/>
      <c r="J32" s="614"/>
      <c r="K32" s="614"/>
      <c r="L32" s="614"/>
      <c r="M32" s="614"/>
      <c r="N32" s="455"/>
      <c r="O32" s="455"/>
      <c r="P32" s="455"/>
      <c r="Q32" s="455"/>
      <c r="R32" s="455"/>
      <c r="S32" s="455"/>
      <c r="T32" s="455"/>
      <c r="U32" s="455"/>
      <c r="V32" s="455"/>
      <c r="W32" s="455"/>
      <c r="X32" s="455"/>
      <c r="Y32" s="455"/>
      <c r="Z32" s="455"/>
      <c r="AA32" s="455"/>
      <c r="AB32" s="455"/>
      <c r="AC32" s="455"/>
      <c r="AD32" s="455"/>
      <c r="AE32" s="455"/>
      <c r="AF32" s="455"/>
      <c r="AG32" s="455"/>
      <c r="AH32" s="455"/>
      <c r="AI32" s="455"/>
      <c r="AJ32" s="455"/>
      <c r="AK32" s="531"/>
    </row>
    <row r="33" spans="2:29" x14ac:dyDescent="0.25">
      <c r="H33" s="500"/>
      <c r="J33" s="115"/>
      <c r="K33" s="115"/>
      <c r="L33" s="115"/>
      <c r="M33" s="115"/>
    </row>
    <row r="36" spans="2:29" ht="15" customHeight="1" x14ac:dyDescent="0.25"/>
    <row r="37" spans="2:29" ht="15.75" customHeight="1" x14ac:dyDescent="0.25">
      <c r="AC37" s="115" t="s">
        <v>334</v>
      </c>
    </row>
    <row r="38" spans="2:29" ht="15.75" customHeight="1" x14ac:dyDescent="0.25"/>
    <row r="46" spans="2:29" x14ac:dyDescent="0.25">
      <c r="B46" s="993"/>
      <c r="C46" s="993"/>
      <c r="D46" s="993"/>
      <c r="E46" s="993"/>
      <c r="F46" s="993"/>
      <c r="G46" s="993"/>
      <c r="H46" s="993"/>
      <c r="I46" s="993"/>
    </row>
  </sheetData>
  <sheetProtection algorithmName="SHA-512" hashValue="Nsy08Vh4NW0Qv6A8K840SKNWMz5mA3LsUpxqJUp/+KncWhejOlopA30ii53RX4XWQXGSXfY1OlBfyef3zZp3YQ==" saltValue="8l4YqNi20BBxfFpRbb+/yQ==" spinCount="100000" sheet="1" objects="1" scenarios="1"/>
  <mergeCells count="71">
    <mergeCell ref="B2:AK2"/>
    <mergeCell ref="S6:AK10"/>
    <mergeCell ref="B23:E23"/>
    <mergeCell ref="F23:G23"/>
    <mergeCell ref="S12:AA14"/>
    <mergeCell ref="I12:Q14"/>
    <mergeCell ref="S22:AA22"/>
    <mergeCell ref="I22:P22"/>
    <mergeCell ref="K6:M6"/>
    <mergeCell ref="O6:Q6"/>
    <mergeCell ref="N16:N18"/>
    <mergeCell ref="K8:Q8"/>
    <mergeCell ref="AC12:AK14"/>
    <mergeCell ref="AE17:AE18"/>
    <mergeCell ref="AK17:AK18"/>
    <mergeCell ref="V27:X27"/>
    <mergeCell ref="V28:X28"/>
    <mergeCell ref="B4:AK4"/>
    <mergeCell ref="AI17:AI18"/>
    <mergeCell ref="V17:V18"/>
    <mergeCell ref="J27:M27"/>
    <mergeCell ref="J28:M28"/>
    <mergeCell ref="AJ17:AJ18"/>
    <mergeCell ref="AF27:AH27"/>
    <mergeCell ref="AF28:AH28"/>
    <mergeCell ref="AD24:AD26"/>
    <mergeCell ref="AG17:AG18"/>
    <mergeCell ref="AH17:AH18"/>
    <mergeCell ref="AC17:AC18"/>
    <mergeCell ref="AD16:AD18"/>
    <mergeCell ref="AK25:AK26"/>
    <mergeCell ref="AC22:AK22"/>
    <mergeCell ref="AI25:AI26"/>
    <mergeCell ref="T25:T26"/>
    <mergeCell ref="AC25:AC26"/>
    <mergeCell ref="AJ25:AJ26"/>
    <mergeCell ref="AF23:AH23"/>
    <mergeCell ref="AF24:AH26"/>
    <mergeCell ref="V23:X23"/>
    <mergeCell ref="V24:X24"/>
    <mergeCell ref="V25:X26"/>
    <mergeCell ref="B46:I46"/>
    <mergeCell ref="B8:C8"/>
    <mergeCell ref="I31:K31"/>
    <mergeCell ref="B30:E30"/>
    <mergeCell ref="F30:G30"/>
    <mergeCell ref="D8:G8"/>
    <mergeCell ref="I8:J8"/>
    <mergeCell ref="B19:E19"/>
    <mergeCell ref="I30:AI30"/>
    <mergeCell ref="B28:E28"/>
    <mergeCell ref="B22:E22"/>
    <mergeCell ref="T17:T18"/>
    <mergeCell ref="AF16:AF18"/>
    <mergeCell ref="F28:G28"/>
    <mergeCell ref="F22:G22"/>
    <mergeCell ref="AE25:AE26"/>
    <mergeCell ref="B26:E26"/>
    <mergeCell ref="F26:G26"/>
    <mergeCell ref="B6:F6"/>
    <mergeCell ref="I6:J6"/>
    <mergeCell ref="B24:E24"/>
    <mergeCell ref="F24:G24"/>
    <mergeCell ref="F19:G19"/>
    <mergeCell ref="D10:Q10"/>
    <mergeCell ref="B12:G13"/>
    <mergeCell ref="N24:N26"/>
    <mergeCell ref="J23:M23"/>
    <mergeCell ref="J24:M24"/>
    <mergeCell ref="J25:M25"/>
    <mergeCell ref="J26:M26"/>
  </mergeCells>
  <dataValidations disablePrompts="1" count="1">
    <dataValidation allowBlank="1" showInputMessage="1" showErrorMessage="1" prompt="Viene considerato il X2 perchè le somme nella colonna L si sommano in valore assoluto " sqref="B30:E30" xr:uid="{00000000-0002-0000-0400-000000000000}"/>
  </dataValidations>
  <pageMargins left="0.7" right="0.7" top="0.75" bottom="0.75" header="0.3" footer="0.3"/>
  <pageSetup paperSize="8" scale="24" fitToHeight="0" orientation="landscape"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prompt="Scegliere la regione beneficiaria dal menù a tendina_x000a__x000a_" xr:uid="{00000000-0002-0000-0400-000001000000}">
          <x14:formula1>
            <xm:f>'DATI EROGAZIONI'!$A$2:$A$20</xm:f>
          </x14:formula1>
          <xm:sqref>D8:G8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FF"/>
    <pageSetUpPr fitToPage="1"/>
  </sheetPr>
  <dimension ref="A1:X709"/>
  <sheetViews>
    <sheetView zoomScale="74" zoomScaleNormal="74" workbookViewId="0">
      <selection sqref="A1:U709"/>
    </sheetView>
  </sheetViews>
  <sheetFormatPr defaultColWidth="8.5703125" defaultRowHeight="15" x14ac:dyDescent="0.25"/>
  <cols>
    <col min="1" max="1" width="10" style="128" customWidth="1"/>
    <col min="2" max="2" width="8" style="500" customWidth="1"/>
    <col min="3" max="3" width="22" style="115" customWidth="1"/>
    <col min="4" max="4" width="16.140625" style="115" customWidth="1"/>
    <col min="5" max="5" width="18.28515625" style="115" bestFit="1" customWidth="1"/>
    <col min="6" max="6" width="14.28515625" style="500" customWidth="1"/>
    <col min="7" max="7" width="23.140625" style="115" customWidth="1"/>
    <col min="8" max="8" width="15.5703125" style="115" bestFit="1" customWidth="1"/>
    <col min="9" max="9" width="14.85546875" style="500" bestFit="1" customWidth="1"/>
    <col min="10" max="10" width="23" style="500" bestFit="1" customWidth="1"/>
    <col min="11" max="11" width="18.140625" style="115" customWidth="1"/>
    <col min="12" max="12" width="17.85546875" style="115" bestFit="1" customWidth="1"/>
    <col min="13" max="13" width="14.7109375" style="115" bestFit="1" customWidth="1"/>
    <col min="14" max="14" width="26.85546875" style="115" customWidth="1"/>
    <col min="15" max="15" width="33.7109375" style="115" bestFit="1" customWidth="1"/>
    <col min="16" max="16" width="24.140625" style="115" bestFit="1" customWidth="1"/>
    <col min="17" max="17" width="21.140625" style="115" bestFit="1" customWidth="1"/>
    <col min="18" max="18" width="35" style="115" bestFit="1" customWidth="1"/>
    <col min="19" max="19" width="20.42578125" style="115" customWidth="1"/>
    <col min="20" max="20" width="16.28515625" style="115" bestFit="1" customWidth="1"/>
    <col min="21" max="21" width="8" style="115" customWidth="1"/>
    <col min="22" max="22" width="18.5703125" style="115" customWidth="1"/>
    <col min="23" max="23" width="12.85546875" style="115" bestFit="1" customWidth="1"/>
    <col min="24" max="24" width="15.140625" style="115" bestFit="1" customWidth="1"/>
    <col min="25" max="25" width="15.140625" style="115" customWidth="1"/>
    <col min="26" max="26" width="15.5703125" style="115" customWidth="1"/>
    <col min="27" max="16384" width="8.5703125" style="115"/>
  </cols>
  <sheetData>
    <row r="1" spans="1:24" ht="21" thickBot="1" x14ac:dyDescent="0.3">
      <c r="A1" s="836" t="s">
        <v>131</v>
      </c>
      <c r="B1" s="837"/>
      <c r="C1" s="837"/>
      <c r="D1" s="837"/>
      <c r="E1" s="837"/>
      <c r="F1" s="837"/>
      <c r="G1" s="837"/>
      <c r="H1" s="837"/>
      <c r="I1" s="837"/>
      <c r="J1" s="837"/>
      <c r="K1" s="837"/>
      <c r="L1" s="837"/>
      <c r="M1" s="837"/>
      <c r="N1" s="837"/>
      <c r="O1" s="837"/>
      <c r="P1" s="837"/>
      <c r="Q1" s="837"/>
      <c r="R1" s="837"/>
      <c r="S1" s="837"/>
      <c r="T1" s="838"/>
      <c r="U1" s="117"/>
      <c r="V1" s="117"/>
      <c r="W1" s="117"/>
      <c r="X1" s="117"/>
    </row>
    <row r="2" spans="1:24" ht="13.5" customHeight="1" thickBot="1" x14ac:dyDescent="0.3">
      <c r="A2" s="499"/>
      <c r="B2" s="499"/>
      <c r="C2" s="499"/>
      <c r="D2" s="499"/>
      <c r="E2" s="499"/>
      <c r="F2" s="499"/>
      <c r="G2" s="499"/>
      <c r="H2" s="499"/>
      <c r="I2" s="499"/>
      <c r="J2" s="499"/>
      <c r="K2" s="499"/>
      <c r="L2" s="499"/>
      <c r="M2" s="499"/>
      <c r="N2" s="499"/>
      <c r="O2" s="499"/>
      <c r="P2" s="499"/>
      <c r="Q2" s="499"/>
      <c r="R2" s="499"/>
      <c r="S2" s="499"/>
      <c r="T2" s="499"/>
      <c r="U2" s="499"/>
      <c r="V2" s="499"/>
      <c r="W2" s="499"/>
      <c r="X2" s="499"/>
    </row>
    <row r="3" spans="1:24" ht="18.75" thickBot="1" x14ac:dyDescent="0.3">
      <c r="A3" s="957" t="s">
        <v>335</v>
      </c>
      <c r="B3" s="958"/>
      <c r="C3" s="958"/>
      <c r="D3" s="958"/>
      <c r="E3" s="958"/>
      <c r="F3" s="958"/>
      <c r="G3" s="958"/>
      <c r="H3" s="958"/>
      <c r="I3" s="958"/>
      <c r="J3" s="958"/>
      <c r="K3" s="958"/>
      <c r="L3" s="958"/>
      <c r="M3" s="958"/>
      <c r="N3" s="958"/>
      <c r="O3" s="958"/>
      <c r="P3" s="958"/>
      <c r="Q3" s="958"/>
      <c r="R3" s="958"/>
      <c r="S3" s="958"/>
      <c r="T3" s="965"/>
      <c r="U3" s="118"/>
      <c r="V3" s="118"/>
      <c r="W3" s="118"/>
      <c r="X3" s="118"/>
    </row>
    <row r="4" spans="1:24" ht="10.5" customHeight="1" x14ac:dyDescent="0.25">
      <c r="A4" s="115"/>
      <c r="B4" s="66"/>
      <c r="C4" s="66"/>
      <c r="D4" s="66"/>
      <c r="E4" s="66"/>
      <c r="F4" s="66"/>
      <c r="G4" s="66"/>
      <c r="H4" s="66"/>
      <c r="I4" s="66"/>
      <c r="J4" s="66"/>
      <c r="K4" s="66"/>
      <c r="L4" s="66"/>
      <c r="M4" s="66"/>
      <c r="N4" s="66"/>
      <c r="O4" s="66"/>
      <c r="P4" s="66"/>
      <c r="Q4" s="66"/>
      <c r="R4" s="66"/>
      <c r="S4" s="66"/>
      <c r="T4" s="66"/>
      <c r="U4" s="66"/>
      <c r="V4" s="66"/>
      <c r="W4" s="66"/>
      <c r="X4" s="66"/>
    </row>
    <row r="5" spans="1:24" ht="6" customHeight="1" thickBot="1" x14ac:dyDescent="0.3">
      <c r="A5" s="115"/>
      <c r="B5" s="34"/>
      <c r="C5" s="34"/>
      <c r="D5" s="34"/>
      <c r="E5" s="34"/>
      <c r="F5" s="34"/>
      <c r="G5" s="34"/>
      <c r="H5" s="34"/>
      <c r="I5" s="34"/>
      <c r="J5" s="34"/>
      <c r="K5" s="34"/>
      <c r="L5" s="34"/>
      <c r="M5" s="34"/>
      <c r="N5" s="34"/>
      <c r="O5" s="34"/>
      <c r="P5" s="34"/>
      <c r="Q5" s="34"/>
      <c r="R5" s="34"/>
      <c r="S5" s="34"/>
      <c r="T5" s="34"/>
      <c r="U5" s="34"/>
      <c r="V5" s="34"/>
      <c r="W5" s="34"/>
      <c r="X5" s="34"/>
    </row>
    <row r="6" spans="1:24" ht="26.25" customHeight="1" thickBot="1" x14ac:dyDescent="0.3">
      <c r="A6" s="787" t="s">
        <v>266</v>
      </c>
      <c r="B6" s="788"/>
      <c r="C6" s="788"/>
      <c r="D6" s="789"/>
      <c r="E6" s="1135" t="s">
        <v>469</v>
      </c>
      <c r="F6" s="1136"/>
      <c r="G6" s="1136"/>
      <c r="H6" s="1136"/>
      <c r="I6" s="1136"/>
      <c r="J6" s="1137"/>
      <c r="L6" s="950" t="s">
        <v>4</v>
      </c>
      <c r="M6" s="951"/>
      <c r="N6" s="951"/>
      <c r="O6" s="1150"/>
      <c r="P6" s="1151"/>
      <c r="Q6" s="1151"/>
      <c r="R6" s="1151"/>
      <c r="S6" s="1151"/>
      <c r="T6" s="1152"/>
      <c r="U6" s="363"/>
      <c r="V6" s="363"/>
      <c r="W6" s="363"/>
      <c r="X6" s="363"/>
    </row>
    <row r="7" spans="1:24" ht="15.75" thickBot="1" x14ac:dyDescent="0.3"/>
    <row r="8" spans="1:24" ht="26.25" customHeight="1" thickBot="1" x14ac:dyDescent="0.3">
      <c r="A8" s="1132" t="s">
        <v>337</v>
      </c>
      <c r="B8" s="1133"/>
      <c r="C8" s="1133"/>
      <c r="D8" s="1133"/>
      <c r="E8" s="1133"/>
      <c r="F8" s="1133"/>
      <c r="G8" s="1133"/>
      <c r="H8" s="1133"/>
      <c r="I8" s="1133"/>
      <c r="J8" s="1133"/>
      <c r="K8" s="1133"/>
      <c r="L8" s="1133"/>
      <c r="M8" s="1133"/>
      <c r="N8" s="1133"/>
      <c r="O8" s="1133"/>
      <c r="P8" s="1133"/>
      <c r="Q8" s="1133"/>
      <c r="R8" s="1133"/>
      <c r="S8" s="1133"/>
      <c r="T8" s="1134"/>
      <c r="U8" s="273"/>
    </row>
    <row r="9" spans="1:24" ht="15.75" thickBot="1" x14ac:dyDescent="0.3"/>
    <row r="10" spans="1:24" x14ac:dyDescent="0.25">
      <c r="A10" s="1138" t="s">
        <v>338</v>
      </c>
      <c r="B10" s="1139"/>
      <c r="C10" s="1139"/>
      <c r="D10" s="1140"/>
      <c r="E10" s="1144">
        <f>N34+N55+N76+N97+N118+N139+N160+N181+N202+N223+N244+N265+N286+N307+N328+N349+N370+N391+N412+N433+N454+N475+N496+N517+N538+N559+N580+N601+N622+N643+N664+N685+N706</f>
        <v>0</v>
      </c>
      <c r="F10" s="1125"/>
      <c r="G10" s="1125"/>
      <c r="H10" s="1126"/>
      <c r="I10" s="115"/>
      <c r="J10" s="1110" t="s">
        <v>339</v>
      </c>
      <c r="K10" s="1112"/>
      <c r="L10" s="1112"/>
      <c r="M10" s="1112"/>
      <c r="N10" s="1146"/>
      <c r="O10" s="1125">
        <f>O34+O55+O76+O97+O118+O139+O160+O181+O202+O223+O244+O265+O286+O307+O328+O349+O370+O601+O391+O412+O433+O454+O475+O496+O517+O538+O559+O580+O622+O643+O664+O685+O706</f>
        <v>0</v>
      </c>
      <c r="P10" s="1126"/>
      <c r="R10" s="1153" t="s">
        <v>340</v>
      </c>
      <c r="S10" s="1154"/>
      <c r="T10" s="1157">
        <f>F34+F55+F76+F97+F118+F139+F160+F181+F202+F223+F244+F265+F286+F307+F328+F349+F370+F391+F412+F433+F454+F475+F496+F517+F538+F559+F580+F601+F622+F643+F664+F685+F706</f>
        <v>0</v>
      </c>
      <c r="U10" s="128"/>
      <c r="V10" s="501"/>
    </row>
    <row r="11" spans="1:24" ht="15.75" thickBot="1" x14ac:dyDescent="0.3">
      <c r="A11" s="1141"/>
      <c r="B11" s="1142"/>
      <c r="C11" s="1142"/>
      <c r="D11" s="1143"/>
      <c r="E11" s="1145"/>
      <c r="F11" s="1127"/>
      <c r="G11" s="1127"/>
      <c r="H11" s="1128"/>
      <c r="I11" s="115"/>
      <c r="J11" s="1147" t="s">
        <v>341</v>
      </c>
      <c r="K11" s="1148"/>
      <c r="L11" s="1148"/>
      <c r="M11" s="1148"/>
      <c r="N11" s="1149"/>
      <c r="O11" s="1127"/>
      <c r="P11" s="1128"/>
      <c r="R11" s="1155"/>
      <c r="S11" s="1156"/>
      <c r="T11" s="1158"/>
      <c r="U11" s="128"/>
      <c r="V11" s="501"/>
    </row>
    <row r="12" spans="1:24" x14ac:dyDescent="0.25">
      <c r="A12" s="1159" t="s">
        <v>652</v>
      </c>
      <c r="B12" s="1160"/>
      <c r="C12" s="1160"/>
      <c r="D12" s="1161"/>
      <c r="E12" s="1144">
        <f>N35+N56+N77+N98+N119+N140+N161+N182+N203+N224+N245+N266+N287+N308+N329+N350+N371+N392+N413+N434+N455+N476+N497+N518+N539+N560+N581+N602+N623+N644+N665+N686+N707</f>
        <v>0</v>
      </c>
      <c r="F12" s="1125"/>
      <c r="G12" s="1125"/>
      <c r="H12" s="1126"/>
      <c r="I12" s="115"/>
      <c r="J12" s="1122" t="s">
        <v>653</v>
      </c>
      <c r="K12" s="1123"/>
      <c r="L12" s="1123"/>
      <c r="M12" s="1123"/>
      <c r="N12" s="1124"/>
      <c r="O12" s="1125">
        <f>O35+O56+O77+O98+O119+O140+O161+O182+O203+O224+O245+O266+O287+O308+O329+O350+O371+O392+O413+O434+O455+O476+O497+O518+O539+O560+O581+O602+O623+O644+O665+O686+O707</f>
        <v>0</v>
      </c>
      <c r="P12" s="1126"/>
      <c r="R12" s="652"/>
      <c r="S12" s="652"/>
      <c r="T12" s="653"/>
      <c r="U12" s="128"/>
      <c r="V12" s="501"/>
    </row>
    <row r="13" spans="1:24" ht="15.75" thickBot="1" x14ac:dyDescent="0.3">
      <c r="A13" s="1162"/>
      <c r="B13" s="1163"/>
      <c r="C13" s="1163"/>
      <c r="D13" s="1164"/>
      <c r="E13" s="1145"/>
      <c r="F13" s="1127"/>
      <c r="G13" s="1127"/>
      <c r="H13" s="1128"/>
      <c r="I13" s="115"/>
      <c r="J13" s="1129" t="s">
        <v>654</v>
      </c>
      <c r="K13" s="1130"/>
      <c r="L13" s="1130"/>
      <c r="M13" s="1130"/>
      <c r="N13" s="1131"/>
      <c r="O13" s="1127"/>
      <c r="P13" s="1128"/>
      <c r="R13" s="652"/>
      <c r="S13" s="652"/>
      <c r="T13" s="653"/>
      <c r="U13" s="128"/>
      <c r="V13" s="501"/>
    </row>
    <row r="14" spans="1:24" x14ac:dyDescent="0.25">
      <c r="A14" s="1159" t="s">
        <v>657</v>
      </c>
      <c r="B14" s="1160"/>
      <c r="C14" s="1160"/>
      <c r="D14" s="1161"/>
      <c r="E14" s="1144">
        <f>N36+N57+N78+N99+N120+N141+N162+N183+N204+N351+N225+N246+N267+N288+N309+N330+N372+N393+N414+N435+N456+N477+N498+N519+N540+N561+N582+N603+N624+N645+N666+N687+N708</f>
        <v>0</v>
      </c>
      <c r="F14" s="1125"/>
      <c r="G14" s="1125"/>
      <c r="H14" s="1126"/>
      <c r="I14" s="115"/>
      <c r="J14" s="1122" t="s">
        <v>658</v>
      </c>
      <c r="K14" s="1123"/>
      <c r="L14" s="1123"/>
      <c r="M14" s="1123"/>
      <c r="N14" s="1124"/>
      <c r="O14" s="1125">
        <f>O36+O57+O78+O99+O120+O141+O162+O183+O204+O225+O246+O267+O288+O309+O330+O351+O372+O393+O666+O687+O708+O414+O435+O456+O477+O498+O519+O540+O561+O582+O603+O624+O645</f>
        <v>0</v>
      </c>
      <c r="P14" s="1126"/>
      <c r="R14" s="652"/>
      <c r="S14" s="652"/>
      <c r="T14" s="653"/>
      <c r="U14" s="128"/>
      <c r="V14" s="501"/>
    </row>
    <row r="15" spans="1:24" ht="15.75" thickBot="1" x14ac:dyDescent="0.3">
      <c r="A15" s="1162"/>
      <c r="B15" s="1163"/>
      <c r="C15" s="1163"/>
      <c r="D15" s="1164"/>
      <c r="E15" s="1145"/>
      <c r="F15" s="1127"/>
      <c r="G15" s="1127"/>
      <c r="H15" s="1128"/>
      <c r="I15" s="115"/>
      <c r="J15" s="1129" t="s">
        <v>654</v>
      </c>
      <c r="K15" s="1130"/>
      <c r="L15" s="1130"/>
      <c r="M15" s="1130"/>
      <c r="N15" s="1131"/>
      <c r="O15" s="1127"/>
      <c r="P15" s="1128"/>
      <c r="R15" s="652"/>
      <c r="S15" s="652"/>
      <c r="T15" s="653"/>
      <c r="U15" s="128"/>
      <c r="V15" s="501"/>
    </row>
    <row r="16" spans="1:24" ht="15.75" thickBot="1" x14ac:dyDescent="0.3"/>
    <row r="17" spans="1:22" ht="15.75" thickBot="1" x14ac:dyDescent="0.3">
      <c r="A17" s="502"/>
      <c r="B17" s="503"/>
      <c r="C17" s="504"/>
      <c r="D17" s="504"/>
      <c r="E17" s="504"/>
      <c r="F17" s="503"/>
      <c r="G17" s="504"/>
      <c r="H17" s="504"/>
      <c r="I17" s="503"/>
      <c r="J17" s="503"/>
      <c r="K17" s="504"/>
      <c r="L17" s="504"/>
      <c r="M17" s="504"/>
      <c r="N17" s="504"/>
      <c r="O17" s="504"/>
      <c r="P17" s="504"/>
      <c r="Q17" s="504"/>
      <c r="R17" s="504"/>
      <c r="S17" s="504"/>
      <c r="T17" s="504"/>
      <c r="U17" s="505"/>
    </row>
    <row r="18" spans="1:22" ht="15.75" thickBot="1" x14ac:dyDescent="0.3">
      <c r="A18" s="171" t="s">
        <v>9</v>
      </c>
      <c r="B18" s="1116" t="s">
        <v>36</v>
      </c>
      <c r="C18" s="1117"/>
      <c r="E18" s="1118" t="s">
        <v>342</v>
      </c>
      <c r="F18" s="1119"/>
      <c r="G18" s="1120">
        <f>VLOOKUP(B18,'Urbano.Piano inv. forn'!$D$20:$H$49,3,FALSE)</f>
        <v>0</v>
      </c>
      <c r="H18" s="1121"/>
      <c r="I18" s="115"/>
      <c r="J18" s="1118" t="s">
        <v>343</v>
      </c>
      <c r="K18" s="1119"/>
      <c r="L18" s="1120">
        <f>VLOOKUP(B18,'Urbano.Piano inv. forn'!$D$20:$H$49,4,FALSE)</f>
        <v>0</v>
      </c>
      <c r="M18" s="1121"/>
      <c r="O18" s="178" t="s">
        <v>344</v>
      </c>
      <c r="P18" s="506"/>
      <c r="R18" s="179" t="s">
        <v>345</v>
      </c>
      <c r="S18" s="1108"/>
      <c r="T18" s="1109"/>
      <c r="U18" s="507"/>
    </row>
    <row r="19" spans="1:22" ht="13.5" customHeight="1" thickBot="1" x14ac:dyDescent="0.3">
      <c r="A19" s="149"/>
      <c r="B19" s="129"/>
      <c r="C19" s="129"/>
      <c r="E19" s="130"/>
      <c r="F19" s="130"/>
      <c r="G19" s="131"/>
      <c r="H19" s="131"/>
      <c r="I19" s="115"/>
      <c r="J19" s="130"/>
      <c r="K19" s="130"/>
      <c r="L19" s="131"/>
      <c r="M19" s="131"/>
      <c r="O19" s="132"/>
      <c r="R19" s="128"/>
      <c r="S19" s="501"/>
      <c r="U19" s="150"/>
      <c r="V19" s="501"/>
    </row>
    <row r="20" spans="1:22" ht="33.75" customHeight="1" thickBot="1" x14ac:dyDescent="0.3">
      <c r="A20" s="1102" t="s">
        <v>346</v>
      </c>
      <c r="B20" s="1103"/>
      <c r="C20" s="1103"/>
      <c r="D20" s="1104"/>
      <c r="E20" s="1105">
        <f>VLOOKUP(B18,'Urbano.Piano inv. forn'!$D$20:$V$49,17,FALSE)</f>
        <v>0</v>
      </c>
      <c r="F20" s="1106"/>
      <c r="G20" s="1106"/>
      <c r="H20" s="1107"/>
      <c r="I20" s="115"/>
      <c r="J20" s="1102" t="s">
        <v>60</v>
      </c>
      <c r="K20" s="1103"/>
      <c r="L20" s="1105">
        <f>VLOOKUP(B18,'Urbano.Piano inv. forn'!$D$20:$V$49,19,FALSE)</f>
        <v>0</v>
      </c>
      <c r="M20" s="1107"/>
      <c r="N20" s="146"/>
      <c r="O20" s="177" t="s">
        <v>347</v>
      </c>
      <c r="P20" s="151">
        <f>L20+E20</f>
        <v>0</v>
      </c>
      <c r="R20" s="179" t="s">
        <v>348</v>
      </c>
      <c r="S20" s="1108"/>
      <c r="T20" s="1109"/>
      <c r="U20" s="150"/>
      <c r="V20" s="501"/>
    </row>
    <row r="21" spans="1:22" ht="33.75" customHeight="1" thickBot="1" x14ac:dyDescent="0.3">
      <c r="A21" s="152"/>
      <c r="B21" s="153"/>
      <c r="C21" s="153"/>
      <c r="D21" s="153"/>
      <c r="E21" s="154"/>
      <c r="F21" s="154"/>
      <c r="G21" s="154"/>
      <c r="H21" s="154"/>
      <c r="I21" s="115"/>
      <c r="J21" s="130"/>
      <c r="K21" s="130"/>
      <c r="L21" s="154"/>
      <c r="M21" s="154"/>
      <c r="N21" s="146"/>
      <c r="O21" s="128"/>
      <c r="P21" s="146"/>
      <c r="R21" s="128"/>
      <c r="S21" s="129"/>
      <c r="T21" s="129"/>
      <c r="U21" s="150"/>
      <c r="V21" s="501"/>
    </row>
    <row r="22" spans="1:22" s="182" customFormat="1" ht="72" customHeight="1" x14ac:dyDescent="0.25">
      <c r="A22" s="1110" t="s">
        <v>349</v>
      </c>
      <c r="B22" s="1112" t="s">
        <v>350</v>
      </c>
      <c r="C22" s="1112" t="s">
        <v>351</v>
      </c>
      <c r="D22" s="172" t="s">
        <v>352</v>
      </c>
      <c r="E22" s="173" t="s">
        <v>353</v>
      </c>
      <c r="F22" s="172" t="s">
        <v>354</v>
      </c>
      <c r="G22" s="172" t="s">
        <v>355</v>
      </c>
      <c r="H22" s="174" t="s">
        <v>312</v>
      </c>
      <c r="I22" s="174" t="s">
        <v>356</v>
      </c>
      <c r="J22" s="174" t="s">
        <v>357</v>
      </c>
      <c r="K22" s="174" t="s">
        <v>358</v>
      </c>
      <c r="L22" s="174" t="s">
        <v>359</v>
      </c>
      <c r="M22" s="174" t="s">
        <v>360</v>
      </c>
      <c r="N22" s="174" t="s">
        <v>361</v>
      </c>
      <c r="O22" s="174" t="s">
        <v>362</v>
      </c>
      <c r="P22" s="174" t="s">
        <v>363</v>
      </c>
      <c r="Q22" s="174" t="s">
        <v>364</v>
      </c>
      <c r="R22" s="174" t="s">
        <v>365</v>
      </c>
      <c r="S22" s="174" t="s">
        <v>366</v>
      </c>
      <c r="T22" s="175" t="s">
        <v>367</v>
      </c>
      <c r="U22" s="508"/>
    </row>
    <row r="23" spans="1:22" s="182" customFormat="1" ht="28.5" customHeight="1" thickBot="1" x14ac:dyDescent="0.3">
      <c r="A23" s="1111"/>
      <c r="B23" s="1113"/>
      <c r="C23" s="1113"/>
      <c r="D23" s="176" t="s">
        <v>368</v>
      </c>
      <c r="E23" s="176" t="s">
        <v>369</v>
      </c>
      <c r="F23" s="176" t="s">
        <v>370</v>
      </c>
      <c r="G23" s="176" t="s">
        <v>370</v>
      </c>
      <c r="H23" s="176" t="s">
        <v>32</v>
      </c>
      <c r="I23" s="176" t="s">
        <v>33</v>
      </c>
      <c r="J23" s="176" t="s">
        <v>371</v>
      </c>
      <c r="K23" s="176" t="s">
        <v>372</v>
      </c>
      <c r="L23" s="176" t="s">
        <v>373</v>
      </c>
      <c r="M23" s="176" t="s">
        <v>372</v>
      </c>
      <c r="N23" s="176" t="s">
        <v>374</v>
      </c>
      <c r="O23" s="176" t="s">
        <v>341</v>
      </c>
      <c r="P23" s="176" t="s">
        <v>375</v>
      </c>
      <c r="Q23" s="176" t="s">
        <v>376</v>
      </c>
      <c r="R23" s="176" t="s">
        <v>377</v>
      </c>
      <c r="S23" s="176" t="s">
        <v>377</v>
      </c>
      <c r="T23" s="509"/>
      <c r="U23" s="508"/>
    </row>
    <row r="24" spans="1:22" ht="15" customHeight="1" x14ac:dyDescent="0.25">
      <c r="A24" s="1114" t="str">
        <f>B18</f>
        <v>urb.m.1</v>
      </c>
      <c r="B24" s="160">
        <v>1</v>
      </c>
      <c r="C24" s="208"/>
      <c r="D24" s="134"/>
      <c r="E24" s="134"/>
      <c r="F24" s="208"/>
      <c r="G24" s="510"/>
      <c r="H24" s="135"/>
      <c r="I24" s="511"/>
      <c r="J24" s="512"/>
      <c r="K24" s="513"/>
      <c r="L24" s="511"/>
      <c r="M24" s="513"/>
      <c r="N24" s="164"/>
      <c r="O24" s="164"/>
      <c r="P24" s="511"/>
      <c r="Q24" s="511"/>
      <c r="R24" s="511"/>
      <c r="S24" s="511"/>
      <c r="T24" s="514"/>
      <c r="U24" s="507"/>
    </row>
    <row r="25" spans="1:22" x14ac:dyDescent="0.25">
      <c r="A25" s="1114"/>
      <c r="B25" s="161">
        <v>2</v>
      </c>
      <c r="C25" s="133"/>
      <c r="D25" s="127"/>
      <c r="E25" s="127"/>
      <c r="F25" s="133"/>
      <c r="G25" s="515"/>
      <c r="H25" s="133"/>
      <c r="I25" s="495"/>
      <c r="J25" s="516"/>
      <c r="K25" s="517"/>
      <c r="L25" s="495"/>
      <c r="M25" s="517"/>
      <c r="N25" s="155"/>
      <c r="O25" s="155"/>
      <c r="P25" s="495"/>
      <c r="Q25" s="495" t="s">
        <v>378</v>
      </c>
      <c r="R25" s="495"/>
      <c r="S25" s="495"/>
      <c r="T25" s="518"/>
      <c r="U25" s="507"/>
    </row>
    <row r="26" spans="1:22" x14ac:dyDescent="0.25">
      <c r="A26" s="1114"/>
      <c r="B26" s="161">
        <v>3</v>
      </c>
      <c r="C26" s="133"/>
      <c r="D26" s="127"/>
      <c r="E26" s="127"/>
      <c r="F26" s="133"/>
      <c r="G26" s="515"/>
      <c r="H26" s="133"/>
      <c r="I26" s="495"/>
      <c r="J26" s="516"/>
      <c r="K26" s="517"/>
      <c r="L26" s="495"/>
      <c r="M26" s="517"/>
      <c r="N26" s="155"/>
      <c r="O26" s="155"/>
      <c r="P26" s="495"/>
      <c r="Q26" s="495"/>
      <c r="R26" s="495"/>
      <c r="S26" s="495"/>
      <c r="T26" s="518"/>
      <c r="U26" s="507"/>
    </row>
    <row r="27" spans="1:22" x14ac:dyDescent="0.25">
      <c r="A27" s="1114"/>
      <c r="B27" s="161">
        <v>4</v>
      </c>
      <c r="C27" s="133"/>
      <c r="D27" s="127"/>
      <c r="E27" s="127"/>
      <c r="F27" s="133"/>
      <c r="G27" s="515"/>
      <c r="H27" s="133"/>
      <c r="I27" s="495"/>
      <c r="J27" s="516"/>
      <c r="K27" s="517"/>
      <c r="L27" s="495"/>
      <c r="M27" s="517"/>
      <c r="N27" s="155"/>
      <c r="O27" s="155"/>
      <c r="P27" s="495"/>
      <c r="Q27" s="495"/>
      <c r="R27" s="495"/>
      <c r="S27" s="495"/>
      <c r="T27" s="518"/>
      <c r="U27" s="507"/>
    </row>
    <row r="28" spans="1:22" x14ac:dyDescent="0.25">
      <c r="A28" s="1114"/>
      <c r="B28" s="161">
        <v>5</v>
      </c>
      <c r="C28" s="133"/>
      <c r="D28" s="127"/>
      <c r="E28" s="127"/>
      <c r="F28" s="133"/>
      <c r="G28" s="515"/>
      <c r="H28" s="133"/>
      <c r="I28" s="495"/>
      <c r="J28" s="516"/>
      <c r="K28" s="517"/>
      <c r="L28" s="495"/>
      <c r="M28" s="517"/>
      <c r="N28" s="155"/>
      <c r="O28" s="155"/>
      <c r="P28" s="495"/>
      <c r="Q28" s="495"/>
      <c r="R28" s="495"/>
      <c r="S28" s="495"/>
      <c r="T28" s="518"/>
      <c r="U28" s="507"/>
    </row>
    <row r="29" spans="1:22" x14ac:dyDescent="0.25">
      <c r="A29" s="1114"/>
      <c r="B29" s="161">
        <v>6</v>
      </c>
      <c r="C29" s="133"/>
      <c r="D29" s="127"/>
      <c r="E29" s="127"/>
      <c r="F29" s="133"/>
      <c r="G29" s="515"/>
      <c r="H29" s="133"/>
      <c r="I29" s="495"/>
      <c r="J29" s="516"/>
      <c r="K29" s="517"/>
      <c r="L29" s="495"/>
      <c r="M29" s="517"/>
      <c r="N29" s="155"/>
      <c r="O29" s="155"/>
      <c r="P29" s="495"/>
      <c r="Q29" s="495"/>
      <c r="R29" s="495"/>
      <c r="S29" s="495"/>
      <c r="T29" s="518"/>
      <c r="U29" s="507"/>
    </row>
    <row r="30" spans="1:22" x14ac:dyDescent="0.25">
      <c r="A30" s="1114"/>
      <c r="B30" s="161">
        <v>7</v>
      </c>
      <c r="C30" s="133"/>
      <c r="D30" s="127"/>
      <c r="E30" s="127"/>
      <c r="F30" s="133"/>
      <c r="G30" s="515"/>
      <c r="H30" s="133"/>
      <c r="I30" s="495"/>
      <c r="J30" s="516"/>
      <c r="K30" s="517"/>
      <c r="L30" s="495"/>
      <c r="M30" s="517"/>
      <c r="N30" s="155"/>
      <c r="O30" s="155"/>
      <c r="P30" s="495"/>
      <c r="Q30" s="495"/>
      <c r="R30" s="495"/>
      <c r="S30" s="495"/>
      <c r="T30" s="518"/>
      <c r="U30" s="507"/>
    </row>
    <row r="31" spans="1:22" x14ac:dyDescent="0.25">
      <c r="A31" s="1114"/>
      <c r="B31" s="161">
        <v>8</v>
      </c>
      <c r="C31" s="133"/>
      <c r="D31" s="127"/>
      <c r="E31" s="127"/>
      <c r="F31" s="133"/>
      <c r="G31" s="515"/>
      <c r="H31" s="133"/>
      <c r="I31" s="495"/>
      <c r="J31" s="516"/>
      <c r="K31" s="517"/>
      <c r="L31" s="495"/>
      <c r="M31" s="517"/>
      <c r="N31" s="155"/>
      <c r="O31" s="155"/>
      <c r="P31" s="495"/>
      <c r="Q31" s="495"/>
      <c r="R31" s="495"/>
      <c r="S31" s="495"/>
      <c r="T31" s="518"/>
      <c r="U31" s="507"/>
    </row>
    <row r="32" spans="1:22" x14ac:dyDescent="0.25">
      <c r="A32" s="1114"/>
      <c r="B32" s="161">
        <v>9</v>
      </c>
      <c r="C32" s="133"/>
      <c r="D32" s="127"/>
      <c r="E32" s="127"/>
      <c r="F32" s="133"/>
      <c r="G32" s="515"/>
      <c r="H32" s="133"/>
      <c r="I32" s="495"/>
      <c r="J32" s="516"/>
      <c r="K32" s="517"/>
      <c r="L32" s="495"/>
      <c r="M32" s="517"/>
      <c r="N32" s="155"/>
      <c r="O32" s="155"/>
      <c r="P32" s="495"/>
      <c r="Q32" s="495"/>
      <c r="R32" s="495"/>
      <c r="S32" s="495"/>
      <c r="T32" s="518"/>
      <c r="U32" s="507"/>
    </row>
    <row r="33" spans="1:22" ht="15.75" thickBot="1" x14ac:dyDescent="0.3">
      <c r="A33" s="1115"/>
      <c r="B33" s="162">
        <v>10</v>
      </c>
      <c r="C33" s="148"/>
      <c r="D33" s="147"/>
      <c r="E33" s="147"/>
      <c r="F33" s="148"/>
      <c r="G33" s="519"/>
      <c r="H33" s="148"/>
      <c r="I33" s="520"/>
      <c r="J33" s="521"/>
      <c r="K33" s="522"/>
      <c r="L33" s="520"/>
      <c r="M33" s="522"/>
      <c r="N33" s="156"/>
      <c r="O33" s="156"/>
      <c r="P33" s="520"/>
      <c r="Q33" s="520"/>
      <c r="R33" s="520"/>
      <c r="S33" s="520"/>
      <c r="T33" s="523"/>
      <c r="U33" s="507"/>
    </row>
    <row r="34" spans="1:22" ht="25.5" thickBot="1" x14ac:dyDescent="0.3">
      <c r="A34" s="654"/>
      <c r="C34" s="655"/>
      <c r="D34" s="656"/>
      <c r="E34" s="484" t="s">
        <v>379</v>
      </c>
      <c r="F34" s="485">
        <f>COUNTA(F24:F33)</f>
        <v>0</v>
      </c>
      <c r="G34" s="486">
        <f>COUNTA(G24:G33)</f>
        <v>0</v>
      </c>
      <c r="H34" s="655"/>
      <c r="I34" s="501"/>
      <c r="J34" s="657"/>
      <c r="K34" s="658"/>
      <c r="L34" s="1096" t="s">
        <v>655</v>
      </c>
      <c r="M34" s="1097"/>
      <c r="N34" s="659">
        <f>SUM(N24:N33)</f>
        <v>0</v>
      </c>
      <c r="O34" s="660">
        <f>SUM(O24:O33)</f>
        <v>0</v>
      </c>
      <c r="P34" s="501"/>
      <c r="R34" s="128"/>
      <c r="S34" s="132"/>
      <c r="T34" s="603"/>
      <c r="U34" s="527"/>
      <c r="V34" s="526"/>
    </row>
    <row r="35" spans="1:22" ht="23.25" customHeight="1" x14ac:dyDescent="0.25">
      <c r="A35" s="149"/>
      <c r="B35" s="128"/>
      <c r="C35" s="128"/>
      <c r="D35" s="128"/>
      <c r="H35" s="524"/>
      <c r="I35" s="524"/>
      <c r="J35" s="525"/>
      <c r="K35" s="524"/>
      <c r="L35" s="1098" t="s">
        <v>656</v>
      </c>
      <c r="M35" s="1099"/>
      <c r="N35" s="661">
        <f>SUMIF(M24:M33,"&lt;=31/12/2025",N24:N33)</f>
        <v>0</v>
      </c>
      <c r="O35" s="662">
        <f>SUMIF(M24:M33,"&lt;=31/12/2025",O24:O33)</f>
        <v>0</v>
      </c>
      <c r="P35" s="128"/>
      <c r="R35" s="128"/>
      <c r="S35" s="132"/>
      <c r="T35" s="603"/>
      <c r="U35" s="527"/>
      <c r="V35" s="526"/>
    </row>
    <row r="36" spans="1:22" ht="23.25" customHeight="1" thickBot="1" x14ac:dyDescent="0.3">
      <c r="A36" s="149"/>
      <c r="L36" s="1100" t="s">
        <v>660</v>
      </c>
      <c r="M36" s="1101"/>
      <c r="N36" s="663">
        <f>SUMIF(M24:M33,"&gt;31/12/2025",N24:N33)</f>
        <v>0</v>
      </c>
      <c r="O36" s="664">
        <f>SUMIF(M24:M33,"&gt;31/12/2025",O24:O33)</f>
        <v>0</v>
      </c>
      <c r="R36" s="128"/>
      <c r="S36" s="132"/>
      <c r="T36" s="603"/>
      <c r="U36" s="527"/>
      <c r="V36" s="526"/>
    </row>
    <row r="37" spans="1:22" ht="15.75" thickBot="1" x14ac:dyDescent="0.3">
      <c r="A37" s="528"/>
      <c r="B37" s="529"/>
      <c r="C37" s="455"/>
      <c r="D37" s="455"/>
      <c r="E37" s="455"/>
      <c r="F37" s="529"/>
      <c r="G37" s="455"/>
      <c r="H37" s="455"/>
      <c r="I37" s="529"/>
      <c r="J37" s="529"/>
      <c r="K37" s="455"/>
      <c r="L37" s="455"/>
      <c r="M37" s="455"/>
      <c r="N37" s="455"/>
      <c r="O37" s="455"/>
      <c r="P37" s="455"/>
      <c r="Q37" s="455"/>
      <c r="R37" s="455"/>
      <c r="S37" s="530"/>
      <c r="T37" s="455"/>
      <c r="U37" s="531"/>
    </row>
    <row r="38" spans="1:22" ht="15.75" thickBot="1" x14ac:dyDescent="0.3">
      <c r="A38" s="502"/>
      <c r="B38" s="503"/>
      <c r="C38" s="504"/>
      <c r="D38" s="504"/>
      <c r="E38" s="504"/>
      <c r="F38" s="503"/>
      <c r="G38" s="504"/>
      <c r="H38" s="504"/>
      <c r="I38" s="503"/>
      <c r="J38" s="503"/>
      <c r="K38" s="504"/>
      <c r="L38" s="504"/>
      <c r="M38" s="504"/>
      <c r="N38" s="504"/>
      <c r="O38" s="504"/>
      <c r="P38" s="504"/>
      <c r="Q38" s="504"/>
      <c r="R38" s="504"/>
      <c r="S38" s="504"/>
      <c r="T38" s="504"/>
      <c r="U38" s="505"/>
    </row>
    <row r="39" spans="1:22" ht="15.75" thickBot="1" x14ac:dyDescent="0.3">
      <c r="A39" s="171" t="s">
        <v>9</v>
      </c>
      <c r="B39" s="1116" t="s">
        <v>36</v>
      </c>
      <c r="C39" s="1117"/>
      <c r="E39" s="1118" t="s">
        <v>342</v>
      </c>
      <c r="F39" s="1119"/>
      <c r="G39" s="1120">
        <f>VLOOKUP(B39,'Urbano.Piano inv. forn'!$D$20:$H$49,3,FALSE)</f>
        <v>0</v>
      </c>
      <c r="H39" s="1121"/>
      <c r="I39" s="115"/>
      <c r="J39" s="1118" t="s">
        <v>343</v>
      </c>
      <c r="K39" s="1119"/>
      <c r="L39" s="1120">
        <f>VLOOKUP(B39,'Urbano.Piano inv. forn'!$D$20:$H$49,4,FALSE)</f>
        <v>0</v>
      </c>
      <c r="M39" s="1121"/>
      <c r="O39" s="178" t="s">
        <v>344</v>
      </c>
      <c r="P39" s="506"/>
      <c r="R39" s="179" t="s">
        <v>345</v>
      </c>
      <c r="S39" s="1108"/>
      <c r="T39" s="1109"/>
      <c r="U39" s="507"/>
    </row>
    <row r="40" spans="1:22" ht="15.75" thickBot="1" x14ac:dyDescent="0.3">
      <c r="A40" s="149"/>
      <c r="B40" s="129"/>
      <c r="C40" s="129"/>
      <c r="E40" s="130"/>
      <c r="F40" s="130"/>
      <c r="G40" s="131"/>
      <c r="H40" s="131"/>
      <c r="I40" s="115"/>
      <c r="J40" s="130"/>
      <c r="K40" s="130"/>
      <c r="L40" s="131"/>
      <c r="M40" s="131"/>
      <c r="O40" s="132"/>
      <c r="R40" s="128"/>
      <c r="S40" s="501"/>
      <c r="U40" s="150"/>
    </row>
    <row r="41" spans="1:22" ht="28.5" customHeight="1" thickBot="1" x14ac:dyDescent="0.3">
      <c r="A41" s="1102" t="s">
        <v>346</v>
      </c>
      <c r="B41" s="1103"/>
      <c r="C41" s="1103"/>
      <c r="D41" s="1104"/>
      <c r="E41" s="1105">
        <f>VLOOKUP(B39,'Urbano.Piano inv. forn'!$D$20:$V$49,17,FALSE)</f>
        <v>0</v>
      </c>
      <c r="F41" s="1106"/>
      <c r="G41" s="1106"/>
      <c r="H41" s="1107"/>
      <c r="I41" s="115"/>
      <c r="J41" s="1102" t="s">
        <v>60</v>
      </c>
      <c r="K41" s="1103"/>
      <c r="L41" s="1105">
        <f>VLOOKUP(B39,'Urbano.Piano inv. forn'!$D$20:$V$49,19,FALSE)</f>
        <v>0</v>
      </c>
      <c r="M41" s="1107"/>
      <c r="N41" s="146"/>
      <c r="O41" s="177" t="s">
        <v>347</v>
      </c>
      <c r="P41" s="151">
        <f>L41+E41</f>
        <v>0</v>
      </c>
      <c r="R41" s="179" t="s">
        <v>348</v>
      </c>
      <c r="S41" s="1108"/>
      <c r="T41" s="1109"/>
      <c r="U41" s="150"/>
    </row>
    <row r="42" spans="1:22" ht="15.75" thickBot="1" x14ac:dyDescent="0.3">
      <c r="A42" s="149"/>
      <c r="U42" s="507"/>
    </row>
    <row r="43" spans="1:22" ht="79.5" customHeight="1" x14ac:dyDescent="0.25">
      <c r="A43" s="1110" t="s">
        <v>349</v>
      </c>
      <c r="B43" s="1112" t="s">
        <v>350</v>
      </c>
      <c r="C43" s="1112" t="s">
        <v>351</v>
      </c>
      <c r="D43" s="172" t="s">
        <v>352</v>
      </c>
      <c r="E43" s="173" t="s">
        <v>353</v>
      </c>
      <c r="F43" s="172" t="s">
        <v>354</v>
      </c>
      <c r="G43" s="172" t="s">
        <v>355</v>
      </c>
      <c r="H43" s="174" t="s">
        <v>312</v>
      </c>
      <c r="I43" s="174" t="s">
        <v>356</v>
      </c>
      <c r="J43" s="174" t="s">
        <v>357</v>
      </c>
      <c r="K43" s="174" t="s">
        <v>358</v>
      </c>
      <c r="L43" s="174" t="s">
        <v>359</v>
      </c>
      <c r="M43" s="174" t="s">
        <v>360</v>
      </c>
      <c r="N43" s="174" t="s">
        <v>361</v>
      </c>
      <c r="O43" s="174" t="s">
        <v>362</v>
      </c>
      <c r="P43" s="174" t="s">
        <v>363</v>
      </c>
      <c r="Q43" s="174" t="s">
        <v>364</v>
      </c>
      <c r="R43" s="174" t="s">
        <v>365</v>
      </c>
      <c r="S43" s="174" t="s">
        <v>366</v>
      </c>
      <c r="T43" s="175" t="s">
        <v>367</v>
      </c>
      <c r="U43" s="508"/>
    </row>
    <row r="44" spans="1:22" ht="24.75" thickBot="1" x14ac:dyDescent="0.3">
      <c r="A44" s="1111"/>
      <c r="B44" s="1113"/>
      <c r="C44" s="1113"/>
      <c r="D44" s="176" t="s">
        <v>368</v>
      </c>
      <c r="E44" s="176" t="s">
        <v>369</v>
      </c>
      <c r="F44" s="176" t="s">
        <v>370</v>
      </c>
      <c r="G44" s="176" t="s">
        <v>370</v>
      </c>
      <c r="H44" s="176" t="s">
        <v>32</v>
      </c>
      <c r="I44" s="176" t="s">
        <v>33</v>
      </c>
      <c r="J44" s="176" t="s">
        <v>371</v>
      </c>
      <c r="K44" s="176" t="s">
        <v>372</v>
      </c>
      <c r="L44" s="176" t="s">
        <v>373</v>
      </c>
      <c r="M44" s="176" t="s">
        <v>372</v>
      </c>
      <c r="N44" s="176" t="s">
        <v>374</v>
      </c>
      <c r="O44" s="176" t="s">
        <v>341</v>
      </c>
      <c r="P44" s="176" t="s">
        <v>375</v>
      </c>
      <c r="Q44" s="176" t="s">
        <v>376</v>
      </c>
      <c r="R44" s="176" t="s">
        <v>377</v>
      </c>
      <c r="S44" s="176" t="s">
        <v>377</v>
      </c>
      <c r="T44" s="509"/>
      <c r="U44" s="508"/>
    </row>
    <row r="45" spans="1:22" x14ac:dyDescent="0.25">
      <c r="A45" s="1114" t="str">
        <f>B39</f>
        <v>urb.m.1</v>
      </c>
      <c r="B45" s="160">
        <v>1</v>
      </c>
      <c r="C45" s="208"/>
      <c r="D45" s="134"/>
      <c r="E45" s="134"/>
      <c r="F45" s="208"/>
      <c r="G45" s="510"/>
      <c r="H45" s="135"/>
      <c r="I45" s="511"/>
      <c r="J45" s="512"/>
      <c r="K45" s="513"/>
      <c r="L45" s="511"/>
      <c r="M45" s="513"/>
      <c r="N45" s="164"/>
      <c r="O45" s="164"/>
      <c r="P45" s="511"/>
      <c r="Q45" s="511"/>
      <c r="R45" s="511"/>
      <c r="S45" s="511"/>
      <c r="T45" s="514"/>
      <c r="U45" s="507"/>
    </row>
    <row r="46" spans="1:22" x14ac:dyDescent="0.25">
      <c r="A46" s="1114"/>
      <c r="B46" s="161">
        <v>2</v>
      </c>
      <c r="C46" s="133"/>
      <c r="D46" s="127"/>
      <c r="E46" s="127"/>
      <c r="F46" s="133"/>
      <c r="G46" s="515"/>
      <c r="H46" s="133"/>
      <c r="I46" s="495"/>
      <c r="J46" s="516"/>
      <c r="K46" s="517"/>
      <c r="L46" s="495"/>
      <c r="M46" s="517"/>
      <c r="N46" s="155"/>
      <c r="O46" s="155"/>
      <c r="P46" s="495"/>
      <c r="Q46" s="495" t="s">
        <v>378</v>
      </c>
      <c r="R46" s="495"/>
      <c r="S46" s="495"/>
      <c r="T46" s="518"/>
      <c r="U46" s="507"/>
    </row>
    <row r="47" spans="1:22" x14ac:dyDescent="0.25">
      <c r="A47" s="1114"/>
      <c r="B47" s="161">
        <v>3</v>
      </c>
      <c r="C47" s="133"/>
      <c r="D47" s="127"/>
      <c r="E47" s="127"/>
      <c r="F47" s="133"/>
      <c r="G47" s="515"/>
      <c r="H47" s="133"/>
      <c r="I47" s="495"/>
      <c r="J47" s="516"/>
      <c r="K47" s="517"/>
      <c r="L47" s="495"/>
      <c r="M47" s="517"/>
      <c r="N47" s="155"/>
      <c r="O47" s="155"/>
      <c r="P47" s="495"/>
      <c r="Q47" s="495"/>
      <c r="R47" s="495"/>
      <c r="S47" s="495"/>
      <c r="T47" s="518"/>
      <c r="U47" s="507"/>
    </row>
    <row r="48" spans="1:22" x14ac:dyDescent="0.25">
      <c r="A48" s="1114"/>
      <c r="B48" s="161">
        <v>4</v>
      </c>
      <c r="C48" s="133"/>
      <c r="D48" s="127"/>
      <c r="E48" s="127"/>
      <c r="F48" s="133"/>
      <c r="G48" s="515"/>
      <c r="H48" s="133"/>
      <c r="I48" s="495"/>
      <c r="J48" s="516"/>
      <c r="K48" s="517"/>
      <c r="L48" s="495"/>
      <c r="M48" s="517"/>
      <c r="N48" s="155"/>
      <c r="O48" s="155"/>
      <c r="P48" s="495"/>
      <c r="Q48" s="495"/>
      <c r="R48" s="495"/>
      <c r="S48" s="495"/>
      <c r="T48" s="518"/>
      <c r="U48" s="507"/>
    </row>
    <row r="49" spans="1:22" x14ac:dyDescent="0.25">
      <c r="A49" s="1114"/>
      <c r="B49" s="161">
        <v>5</v>
      </c>
      <c r="C49" s="133"/>
      <c r="D49" s="127"/>
      <c r="E49" s="127"/>
      <c r="F49" s="133"/>
      <c r="G49" s="515"/>
      <c r="H49" s="133"/>
      <c r="I49" s="495"/>
      <c r="J49" s="516"/>
      <c r="K49" s="517"/>
      <c r="L49" s="495"/>
      <c r="M49" s="517"/>
      <c r="N49" s="155"/>
      <c r="O49" s="155"/>
      <c r="P49" s="495"/>
      <c r="Q49" s="495"/>
      <c r="R49" s="495"/>
      <c r="S49" s="495"/>
      <c r="T49" s="518"/>
      <c r="U49" s="507"/>
    </row>
    <row r="50" spans="1:22" x14ac:dyDescent="0.25">
      <c r="A50" s="1114"/>
      <c r="B50" s="161">
        <v>6</v>
      </c>
      <c r="C50" s="133"/>
      <c r="D50" s="127"/>
      <c r="E50" s="127"/>
      <c r="F50" s="133"/>
      <c r="G50" s="515"/>
      <c r="H50" s="133"/>
      <c r="I50" s="495"/>
      <c r="J50" s="516"/>
      <c r="K50" s="517"/>
      <c r="L50" s="495"/>
      <c r="M50" s="517"/>
      <c r="N50" s="155"/>
      <c r="O50" s="155"/>
      <c r="P50" s="495"/>
      <c r="Q50" s="495"/>
      <c r="R50" s="495"/>
      <c r="S50" s="495"/>
      <c r="T50" s="518"/>
      <c r="U50" s="507"/>
    </row>
    <row r="51" spans="1:22" x14ac:dyDescent="0.25">
      <c r="A51" s="1114"/>
      <c r="B51" s="161">
        <v>7</v>
      </c>
      <c r="C51" s="133"/>
      <c r="D51" s="127"/>
      <c r="E51" s="127"/>
      <c r="F51" s="133"/>
      <c r="G51" s="515"/>
      <c r="H51" s="133"/>
      <c r="I51" s="495"/>
      <c r="J51" s="516"/>
      <c r="K51" s="517"/>
      <c r="L51" s="495"/>
      <c r="M51" s="517"/>
      <c r="N51" s="155"/>
      <c r="O51" s="155"/>
      <c r="P51" s="495"/>
      <c r="Q51" s="495"/>
      <c r="R51" s="495"/>
      <c r="S51" s="495"/>
      <c r="T51" s="518"/>
      <c r="U51" s="507"/>
    </row>
    <row r="52" spans="1:22" x14ac:dyDescent="0.25">
      <c r="A52" s="1114"/>
      <c r="B52" s="161">
        <v>8</v>
      </c>
      <c r="C52" s="133"/>
      <c r="D52" s="127"/>
      <c r="E52" s="127"/>
      <c r="F52" s="133"/>
      <c r="G52" s="515"/>
      <c r="H52" s="133"/>
      <c r="I52" s="495"/>
      <c r="J52" s="516"/>
      <c r="K52" s="517"/>
      <c r="L52" s="495"/>
      <c r="M52" s="517"/>
      <c r="N52" s="155"/>
      <c r="O52" s="155"/>
      <c r="P52" s="495"/>
      <c r="Q52" s="495"/>
      <c r="R52" s="495"/>
      <c r="S52" s="495"/>
      <c r="T52" s="518"/>
      <c r="U52" s="507"/>
    </row>
    <row r="53" spans="1:22" x14ac:dyDescent="0.25">
      <c r="A53" s="1114"/>
      <c r="B53" s="161">
        <v>9</v>
      </c>
      <c r="C53" s="133"/>
      <c r="D53" s="127"/>
      <c r="E53" s="127"/>
      <c r="F53" s="133"/>
      <c r="G53" s="515"/>
      <c r="H53" s="133"/>
      <c r="I53" s="495"/>
      <c r="J53" s="516"/>
      <c r="K53" s="517"/>
      <c r="L53" s="495"/>
      <c r="M53" s="517"/>
      <c r="N53" s="155"/>
      <c r="O53" s="155"/>
      <c r="P53" s="495"/>
      <c r="Q53" s="495"/>
      <c r="R53" s="495"/>
      <c r="S53" s="495"/>
      <c r="T53" s="518"/>
      <c r="U53" s="507"/>
    </row>
    <row r="54" spans="1:22" ht="15.75" thickBot="1" x14ac:dyDescent="0.3">
      <c r="A54" s="1115"/>
      <c r="B54" s="162">
        <v>10</v>
      </c>
      <c r="C54" s="148"/>
      <c r="D54" s="147"/>
      <c r="E54" s="147"/>
      <c r="F54" s="148"/>
      <c r="G54" s="519"/>
      <c r="H54" s="148"/>
      <c r="I54" s="520"/>
      <c r="J54" s="521"/>
      <c r="K54" s="522"/>
      <c r="L54" s="520"/>
      <c r="M54" s="522"/>
      <c r="N54" s="156"/>
      <c r="O54" s="156"/>
      <c r="P54" s="520"/>
      <c r="Q54" s="520"/>
      <c r="R54" s="520"/>
      <c r="S54" s="520"/>
      <c r="T54" s="523"/>
      <c r="U54" s="507"/>
    </row>
    <row r="55" spans="1:22" ht="25.5" thickBot="1" x14ac:dyDescent="0.3">
      <c r="A55" s="654"/>
      <c r="C55" s="655"/>
      <c r="D55" s="656"/>
      <c r="E55" s="484" t="s">
        <v>379</v>
      </c>
      <c r="F55" s="485">
        <f>COUNTA(F45:F54)</f>
        <v>0</v>
      </c>
      <c r="G55" s="486">
        <f>COUNTA(G45:G54)</f>
        <v>0</v>
      </c>
      <c r="H55" s="655"/>
      <c r="I55" s="501"/>
      <c r="J55" s="657"/>
      <c r="K55" s="658"/>
      <c r="L55" s="1096" t="s">
        <v>655</v>
      </c>
      <c r="M55" s="1097"/>
      <c r="N55" s="659">
        <f>SUM(N45:N54)</f>
        <v>0</v>
      </c>
      <c r="O55" s="660">
        <f>SUM(O45:O54)</f>
        <v>0</v>
      </c>
      <c r="P55" s="501"/>
      <c r="R55" s="128"/>
      <c r="S55" s="132"/>
      <c r="T55" s="603"/>
      <c r="U55" s="527"/>
      <c r="V55" s="526"/>
    </row>
    <row r="56" spans="1:22" ht="23.25" customHeight="1" x14ac:dyDescent="0.25">
      <c r="A56" s="149"/>
      <c r="B56" s="128"/>
      <c r="C56" s="128"/>
      <c r="D56" s="128"/>
      <c r="H56" s="524"/>
      <c r="I56" s="524"/>
      <c r="J56" s="525"/>
      <c r="K56" s="524"/>
      <c r="L56" s="1098" t="s">
        <v>656</v>
      </c>
      <c r="M56" s="1099"/>
      <c r="N56" s="661">
        <f>SUMIF(M45:M54,"&lt;=31/12/2025",N45:N54)</f>
        <v>0</v>
      </c>
      <c r="O56" s="662">
        <f>SUMIF(M45:M54,"&lt;=31/12/2025",O45:O54)</f>
        <v>0</v>
      </c>
      <c r="P56" s="128"/>
      <c r="R56" s="128"/>
      <c r="S56" s="132"/>
      <c r="T56" s="603"/>
      <c r="U56" s="527"/>
      <c r="V56" s="526"/>
    </row>
    <row r="57" spans="1:22" ht="23.25" customHeight="1" thickBot="1" x14ac:dyDescent="0.3">
      <c r="A57" s="149"/>
      <c r="L57" s="1100" t="s">
        <v>660</v>
      </c>
      <c r="M57" s="1101"/>
      <c r="N57" s="663">
        <f>SUMIF(M45:M54,"&gt;31/12/2025",N45:N54)</f>
        <v>0</v>
      </c>
      <c r="O57" s="664">
        <f>SUMIF(M45:M54,"&gt;31/12/2025",O45:O54)</f>
        <v>0</v>
      </c>
      <c r="R57" s="128"/>
      <c r="S57" s="132"/>
      <c r="T57" s="603"/>
      <c r="U57" s="527"/>
      <c r="V57" s="526"/>
    </row>
    <row r="58" spans="1:22" ht="15.75" thickBot="1" x14ac:dyDescent="0.3">
      <c r="A58" s="528"/>
      <c r="B58" s="529"/>
      <c r="C58" s="455"/>
      <c r="D58" s="455"/>
      <c r="E58" s="455"/>
      <c r="F58" s="529"/>
      <c r="G58" s="455"/>
      <c r="H58" s="455"/>
      <c r="I58" s="529"/>
      <c r="J58" s="529"/>
      <c r="K58" s="455"/>
      <c r="L58" s="455"/>
      <c r="M58" s="455"/>
      <c r="N58" s="455"/>
      <c r="O58" s="455"/>
      <c r="P58" s="455"/>
      <c r="Q58" s="455"/>
      <c r="R58" s="455"/>
      <c r="S58" s="530"/>
      <c r="T58" s="455"/>
      <c r="U58" s="531"/>
    </row>
    <row r="59" spans="1:22" ht="15.75" thickBot="1" x14ac:dyDescent="0.3">
      <c r="A59" s="502"/>
      <c r="B59" s="503"/>
      <c r="C59" s="504"/>
      <c r="D59" s="504"/>
      <c r="E59" s="504"/>
      <c r="F59" s="503"/>
      <c r="G59" s="504"/>
      <c r="H59" s="504"/>
      <c r="I59" s="503"/>
      <c r="J59" s="503"/>
      <c r="K59" s="504"/>
      <c r="L59" s="504"/>
      <c r="M59" s="504"/>
      <c r="N59" s="504"/>
      <c r="O59" s="504"/>
      <c r="P59" s="504"/>
      <c r="Q59" s="504"/>
      <c r="R59" s="504"/>
      <c r="S59" s="504"/>
      <c r="T59" s="504"/>
      <c r="U59" s="505"/>
    </row>
    <row r="60" spans="1:22" ht="15.75" thickBot="1" x14ac:dyDescent="0.3">
      <c r="A60" s="171" t="s">
        <v>9</v>
      </c>
      <c r="B60" s="1116" t="s">
        <v>36</v>
      </c>
      <c r="C60" s="1117"/>
      <c r="E60" s="1118" t="s">
        <v>342</v>
      </c>
      <c r="F60" s="1119"/>
      <c r="G60" s="1120">
        <f>VLOOKUP(B60,'Urbano.Piano inv. forn'!$D$20:$H$49,3,FALSE)</f>
        <v>0</v>
      </c>
      <c r="H60" s="1121"/>
      <c r="I60" s="115"/>
      <c r="J60" s="1118" t="s">
        <v>343</v>
      </c>
      <c r="K60" s="1119"/>
      <c r="L60" s="1120">
        <f>VLOOKUP(B60,'Urbano.Piano inv. forn'!$D$20:$H$49,4,FALSE)</f>
        <v>0</v>
      </c>
      <c r="M60" s="1121"/>
      <c r="O60" s="178" t="s">
        <v>344</v>
      </c>
      <c r="P60" s="506"/>
      <c r="R60" s="179" t="s">
        <v>345</v>
      </c>
      <c r="S60" s="1108"/>
      <c r="T60" s="1109"/>
      <c r="U60" s="507"/>
    </row>
    <row r="61" spans="1:22" ht="15.75" thickBot="1" x14ac:dyDescent="0.3">
      <c r="A61" s="149"/>
      <c r="B61" s="129"/>
      <c r="C61" s="129"/>
      <c r="E61" s="130"/>
      <c r="F61" s="130"/>
      <c r="G61" s="131"/>
      <c r="H61" s="131"/>
      <c r="I61" s="115"/>
      <c r="J61" s="130"/>
      <c r="K61" s="130"/>
      <c r="L61" s="131"/>
      <c r="M61" s="131"/>
      <c r="O61" s="132"/>
      <c r="R61" s="128"/>
      <c r="S61" s="501"/>
      <c r="U61" s="150"/>
    </row>
    <row r="62" spans="1:22" ht="28.5" customHeight="1" thickBot="1" x14ac:dyDescent="0.3">
      <c r="A62" s="1102" t="s">
        <v>346</v>
      </c>
      <c r="B62" s="1103"/>
      <c r="C62" s="1103"/>
      <c r="D62" s="1104"/>
      <c r="E62" s="1105">
        <f>VLOOKUP(B60,'Urbano.Piano inv. forn'!$D$20:$V$49,17,FALSE)</f>
        <v>0</v>
      </c>
      <c r="F62" s="1106"/>
      <c r="G62" s="1106"/>
      <c r="H62" s="1107"/>
      <c r="I62" s="115"/>
      <c r="J62" s="1102" t="s">
        <v>60</v>
      </c>
      <c r="K62" s="1103"/>
      <c r="L62" s="1105">
        <f>VLOOKUP(B60,'Urbano.Piano inv. forn'!$D$20:$V$49,19,FALSE)</f>
        <v>0</v>
      </c>
      <c r="M62" s="1107"/>
      <c r="N62" s="146"/>
      <c r="O62" s="177" t="s">
        <v>347</v>
      </c>
      <c r="P62" s="151">
        <f>L62+E62</f>
        <v>0</v>
      </c>
      <c r="R62" s="179" t="s">
        <v>348</v>
      </c>
      <c r="S62" s="1108"/>
      <c r="T62" s="1109"/>
      <c r="U62" s="150"/>
    </row>
    <row r="63" spans="1:22" ht="15.75" thickBot="1" x14ac:dyDescent="0.3">
      <c r="A63" s="149"/>
      <c r="U63" s="507"/>
    </row>
    <row r="64" spans="1:22" ht="45" x14ac:dyDescent="0.25">
      <c r="A64" s="1110" t="s">
        <v>349</v>
      </c>
      <c r="B64" s="1112" t="s">
        <v>350</v>
      </c>
      <c r="C64" s="1112" t="s">
        <v>351</v>
      </c>
      <c r="D64" s="172" t="s">
        <v>352</v>
      </c>
      <c r="E64" s="173" t="s">
        <v>353</v>
      </c>
      <c r="F64" s="172" t="s">
        <v>354</v>
      </c>
      <c r="G64" s="172" t="s">
        <v>355</v>
      </c>
      <c r="H64" s="174" t="s">
        <v>312</v>
      </c>
      <c r="I64" s="174" t="s">
        <v>356</v>
      </c>
      <c r="J64" s="174" t="s">
        <v>357</v>
      </c>
      <c r="K64" s="174" t="s">
        <v>358</v>
      </c>
      <c r="L64" s="174" t="s">
        <v>359</v>
      </c>
      <c r="M64" s="174" t="s">
        <v>360</v>
      </c>
      <c r="N64" s="174" t="s">
        <v>361</v>
      </c>
      <c r="O64" s="174" t="s">
        <v>362</v>
      </c>
      <c r="P64" s="174" t="s">
        <v>363</v>
      </c>
      <c r="Q64" s="174" t="s">
        <v>364</v>
      </c>
      <c r="R64" s="174" t="s">
        <v>365</v>
      </c>
      <c r="S64" s="174" t="s">
        <v>366</v>
      </c>
      <c r="T64" s="175" t="s">
        <v>367</v>
      </c>
      <c r="U64" s="508"/>
    </row>
    <row r="65" spans="1:22" ht="24.75" thickBot="1" x14ac:dyDescent="0.3">
      <c r="A65" s="1111"/>
      <c r="B65" s="1113"/>
      <c r="C65" s="1113"/>
      <c r="D65" s="176" t="s">
        <v>368</v>
      </c>
      <c r="E65" s="176" t="s">
        <v>369</v>
      </c>
      <c r="F65" s="176" t="s">
        <v>370</v>
      </c>
      <c r="G65" s="176" t="s">
        <v>370</v>
      </c>
      <c r="H65" s="176" t="s">
        <v>32</v>
      </c>
      <c r="I65" s="176" t="s">
        <v>33</v>
      </c>
      <c r="J65" s="176" t="s">
        <v>371</v>
      </c>
      <c r="K65" s="176" t="s">
        <v>372</v>
      </c>
      <c r="L65" s="176" t="s">
        <v>373</v>
      </c>
      <c r="M65" s="176" t="s">
        <v>372</v>
      </c>
      <c r="N65" s="176" t="s">
        <v>374</v>
      </c>
      <c r="O65" s="176" t="s">
        <v>341</v>
      </c>
      <c r="P65" s="176" t="s">
        <v>375</v>
      </c>
      <c r="Q65" s="176" t="s">
        <v>376</v>
      </c>
      <c r="R65" s="176" t="s">
        <v>377</v>
      </c>
      <c r="S65" s="176" t="s">
        <v>377</v>
      </c>
      <c r="T65" s="509"/>
      <c r="U65" s="508"/>
    </row>
    <row r="66" spans="1:22" x14ac:dyDescent="0.25">
      <c r="A66" s="1114" t="str">
        <f>B60</f>
        <v>urb.m.1</v>
      </c>
      <c r="B66" s="160">
        <v>1</v>
      </c>
      <c r="C66" s="208"/>
      <c r="D66" s="134"/>
      <c r="E66" s="134"/>
      <c r="F66" s="208"/>
      <c r="G66" s="510"/>
      <c r="H66" s="135"/>
      <c r="I66" s="511"/>
      <c r="J66" s="512"/>
      <c r="K66" s="513"/>
      <c r="L66" s="511"/>
      <c r="M66" s="513"/>
      <c r="N66" s="164"/>
      <c r="O66" s="164"/>
      <c r="P66" s="511"/>
      <c r="Q66" s="511"/>
      <c r="R66" s="511"/>
      <c r="S66" s="511"/>
      <c r="T66" s="514"/>
      <c r="U66" s="507"/>
    </row>
    <row r="67" spans="1:22" x14ac:dyDescent="0.25">
      <c r="A67" s="1114"/>
      <c r="B67" s="161">
        <v>2</v>
      </c>
      <c r="C67" s="133"/>
      <c r="D67" s="127"/>
      <c r="E67" s="127"/>
      <c r="F67" s="133"/>
      <c r="G67" s="515"/>
      <c r="H67" s="133"/>
      <c r="I67" s="495"/>
      <c r="J67" s="516"/>
      <c r="K67" s="517"/>
      <c r="L67" s="495"/>
      <c r="M67" s="517"/>
      <c r="N67" s="155"/>
      <c r="O67" s="155"/>
      <c r="P67" s="495"/>
      <c r="Q67" s="495" t="s">
        <v>378</v>
      </c>
      <c r="R67" s="495"/>
      <c r="S67" s="495"/>
      <c r="T67" s="518"/>
      <c r="U67" s="507"/>
    </row>
    <row r="68" spans="1:22" x14ac:dyDescent="0.25">
      <c r="A68" s="1114"/>
      <c r="B68" s="161">
        <v>3</v>
      </c>
      <c r="C68" s="133"/>
      <c r="D68" s="127"/>
      <c r="E68" s="127"/>
      <c r="F68" s="133"/>
      <c r="G68" s="515"/>
      <c r="H68" s="133"/>
      <c r="I68" s="495"/>
      <c r="J68" s="516"/>
      <c r="K68" s="517"/>
      <c r="L68" s="495"/>
      <c r="M68" s="517"/>
      <c r="N68" s="155"/>
      <c r="O68" s="155"/>
      <c r="P68" s="495"/>
      <c r="Q68" s="495"/>
      <c r="R68" s="495"/>
      <c r="S68" s="495"/>
      <c r="T68" s="518"/>
      <c r="U68" s="507"/>
    </row>
    <row r="69" spans="1:22" x14ac:dyDescent="0.25">
      <c r="A69" s="1114"/>
      <c r="B69" s="161">
        <v>4</v>
      </c>
      <c r="C69" s="133"/>
      <c r="D69" s="127"/>
      <c r="E69" s="127"/>
      <c r="F69" s="133"/>
      <c r="G69" s="515"/>
      <c r="H69" s="133"/>
      <c r="I69" s="495"/>
      <c r="J69" s="516"/>
      <c r="K69" s="517"/>
      <c r="L69" s="495"/>
      <c r="M69" s="517"/>
      <c r="N69" s="155"/>
      <c r="O69" s="155"/>
      <c r="P69" s="495"/>
      <c r="Q69" s="495"/>
      <c r="R69" s="495"/>
      <c r="S69" s="495"/>
      <c r="T69" s="518"/>
      <c r="U69" s="507"/>
    </row>
    <row r="70" spans="1:22" x14ac:dyDescent="0.25">
      <c r="A70" s="1114"/>
      <c r="B70" s="161">
        <v>5</v>
      </c>
      <c r="C70" s="133"/>
      <c r="D70" s="127"/>
      <c r="E70" s="127"/>
      <c r="F70" s="133"/>
      <c r="G70" s="515"/>
      <c r="H70" s="133"/>
      <c r="I70" s="495"/>
      <c r="J70" s="516"/>
      <c r="K70" s="517"/>
      <c r="L70" s="495"/>
      <c r="M70" s="517"/>
      <c r="N70" s="155"/>
      <c r="O70" s="155"/>
      <c r="P70" s="495"/>
      <c r="Q70" s="495"/>
      <c r="R70" s="495"/>
      <c r="S70" s="495"/>
      <c r="T70" s="518"/>
      <c r="U70" s="507"/>
    </row>
    <row r="71" spans="1:22" x14ac:dyDescent="0.25">
      <c r="A71" s="1114"/>
      <c r="B71" s="161">
        <v>6</v>
      </c>
      <c r="C71" s="133"/>
      <c r="D71" s="127"/>
      <c r="E71" s="127"/>
      <c r="F71" s="133"/>
      <c r="G71" s="515"/>
      <c r="H71" s="133"/>
      <c r="I71" s="495"/>
      <c r="J71" s="516"/>
      <c r="K71" s="517"/>
      <c r="L71" s="495"/>
      <c r="M71" s="517"/>
      <c r="N71" s="155"/>
      <c r="O71" s="155"/>
      <c r="P71" s="495"/>
      <c r="Q71" s="495"/>
      <c r="R71" s="495"/>
      <c r="S71" s="495"/>
      <c r="T71" s="518"/>
      <c r="U71" s="507"/>
    </row>
    <row r="72" spans="1:22" x14ac:dyDescent="0.25">
      <c r="A72" s="1114"/>
      <c r="B72" s="161">
        <v>7</v>
      </c>
      <c r="C72" s="133"/>
      <c r="D72" s="127"/>
      <c r="E72" s="127"/>
      <c r="F72" s="133"/>
      <c r="G72" s="515"/>
      <c r="H72" s="133"/>
      <c r="I72" s="495"/>
      <c r="J72" s="516"/>
      <c r="K72" s="517"/>
      <c r="L72" s="495"/>
      <c r="M72" s="517"/>
      <c r="N72" s="155"/>
      <c r="O72" s="155"/>
      <c r="P72" s="495"/>
      <c r="Q72" s="495"/>
      <c r="R72" s="495"/>
      <c r="S72" s="495"/>
      <c r="T72" s="518"/>
      <c r="U72" s="507"/>
    </row>
    <row r="73" spans="1:22" x14ac:dyDescent="0.25">
      <c r="A73" s="1114"/>
      <c r="B73" s="161">
        <v>8</v>
      </c>
      <c r="C73" s="133"/>
      <c r="D73" s="127"/>
      <c r="E73" s="127"/>
      <c r="F73" s="133"/>
      <c r="G73" s="515"/>
      <c r="H73" s="133"/>
      <c r="I73" s="495"/>
      <c r="J73" s="516"/>
      <c r="K73" s="517"/>
      <c r="L73" s="495"/>
      <c r="M73" s="517"/>
      <c r="N73" s="155"/>
      <c r="O73" s="155"/>
      <c r="P73" s="495"/>
      <c r="Q73" s="495"/>
      <c r="R73" s="495"/>
      <c r="S73" s="495"/>
      <c r="T73" s="518"/>
      <c r="U73" s="507"/>
    </row>
    <row r="74" spans="1:22" x14ac:dyDescent="0.25">
      <c r="A74" s="1114"/>
      <c r="B74" s="161">
        <v>9</v>
      </c>
      <c r="C74" s="133"/>
      <c r="D74" s="127"/>
      <c r="E74" s="127"/>
      <c r="F74" s="133"/>
      <c r="G74" s="515"/>
      <c r="H74" s="133"/>
      <c r="I74" s="495"/>
      <c r="J74" s="516"/>
      <c r="K74" s="517"/>
      <c r="L74" s="495"/>
      <c r="M74" s="517"/>
      <c r="N74" s="155"/>
      <c r="O74" s="155"/>
      <c r="P74" s="495"/>
      <c r="Q74" s="495"/>
      <c r="R74" s="495"/>
      <c r="S74" s="495"/>
      <c r="T74" s="518"/>
      <c r="U74" s="507"/>
    </row>
    <row r="75" spans="1:22" ht="15.75" thickBot="1" x14ac:dyDescent="0.3">
      <c r="A75" s="1115"/>
      <c r="B75" s="162">
        <v>10</v>
      </c>
      <c r="C75" s="148"/>
      <c r="D75" s="147"/>
      <c r="E75" s="147"/>
      <c r="F75" s="148"/>
      <c r="G75" s="519"/>
      <c r="H75" s="148"/>
      <c r="I75" s="520"/>
      <c r="J75" s="521"/>
      <c r="K75" s="522"/>
      <c r="L75" s="520"/>
      <c r="M75" s="522"/>
      <c r="N75" s="156"/>
      <c r="O75" s="156"/>
      <c r="P75" s="520"/>
      <c r="Q75" s="520"/>
      <c r="R75" s="520"/>
      <c r="S75" s="520"/>
      <c r="T75" s="523"/>
      <c r="U75" s="507"/>
    </row>
    <row r="76" spans="1:22" ht="25.5" thickBot="1" x14ac:dyDescent="0.3">
      <c r="A76" s="654"/>
      <c r="C76" s="655"/>
      <c r="D76" s="656"/>
      <c r="E76" s="484" t="s">
        <v>379</v>
      </c>
      <c r="F76" s="485">
        <f>COUNTA(F66:F75)</f>
        <v>0</v>
      </c>
      <c r="G76" s="486">
        <f>COUNTA(G66:G75)</f>
        <v>0</v>
      </c>
      <c r="H76" s="655"/>
      <c r="I76" s="501"/>
      <c r="J76" s="657"/>
      <c r="K76" s="658"/>
      <c r="L76" s="1096" t="s">
        <v>655</v>
      </c>
      <c r="M76" s="1097"/>
      <c r="N76" s="659">
        <f>SUM(N66:N75)</f>
        <v>0</v>
      </c>
      <c r="O76" s="660">
        <f>SUM(O66:O75)</f>
        <v>0</v>
      </c>
      <c r="P76" s="501"/>
      <c r="R76" s="128"/>
      <c r="S76" s="132"/>
      <c r="T76" s="603"/>
      <c r="U76" s="527"/>
      <c r="V76" s="526"/>
    </row>
    <row r="77" spans="1:22" ht="23.25" customHeight="1" x14ac:dyDescent="0.25">
      <c r="A77" s="149"/>
      <c r="B77" s="128"/>
      <c r="C77" s="128"/>
      <c r="D77" s="128"/>
      <c r="H77" s="524"/>
      <c r="I77" s="524"/>
      <c r="J77" s="525"/>
      <c r="K77" s="524"/>
      <c r="L77" s="1098" t="s">
        <v>656</v>
      </c>
      <c r="M77" s="1099"/>
      <c r="N77" s="661">
        <f>SUMIF(M66:M75,"&lt;=31/12/2025",N66:N75)</f>
        <v>0</v>
      </c>
      <c r="O77" s="662">
        <f>SUMIF(M66:M75,"&lt;=31/12/2025",O66:O75)</f>
        <v>0</v>
      </c>
      <c r="P77" s="128"/>
      <c r="R77" s="128"/>
      <c r="S77" s="132"/>
      <c r="T77" s="603"/>
      <c r="U77" s="527"/>
      <c r="V77" s="526"/>
    </row>
    <row r="78" spans="1:22" ht="23.25" customHeight="1" thickBot="1" x14ac:dyDescent="0.3">
      <c r="A78" s="149"/>
      <c r="L78" s="1100" t="s">
        <v>660</v>
      </c>
      <c r="M78" s="1101"/>
      <c r="N78" s="663">
        <f>SUMIF(M66:M75,"&gt;31/12/2025",N66:N75)</f>
        <v>0</v>
      </c>
      <c r="O78" s="664">
        <f>SUMIF(M66:M75,"&gt;31/12/2025",O66:O75)</f>
        <v>0</v>
      </c>
      <c r="R78" s="128"/>
      <c r="S78" s="132"/>
      <c r="T78" s="603"/>
      <c r="U78" s="527"/>
      <c r="V78" s="526"/>
    </row>
    <row r="79" spans="1:22" ht="15.75" thickBot="1" x14ac:dyDescent="0.3">
      <c r="A79" s="528"/>
      <c r="B79" s="529"/>
      <c r="C79" s="455"/>
      <c r="D79" s="455"/>
      <c r="E79" s="455"/>
      <c r="F79" s="529"/>
      <c r="G79" s="455"/>
      <c r="H79" s="455"/>
      <c r="I79" s="529"/>
      <c r="J79" s="529"/>
      <c r="K79" s="455"/>
      <c r="L79" s="455"/>
      <c r="M79" s="455"/>
      <c r="N79" s="455"/>
      <c r="O79" s="455"/>
      <c r="P79" s="455"/>
      <c r="Q79" s="455"/>
      <c r="R79" s="455"/>
      <c r="S79" s="530"/>
      <c r="T79" s="455"/>
      <c r="U79" s="531"/>
    </row>
    <row r="80" spans="1:22" ht="15.75" thickBot="1" x14ac:dyDescent="0.3">
      <c r="A80" s="502"/>
      <c r="B80" s="503"/>
      <c r="C80" s="504"/>
      <c r="D80" s="504"/>
      <c r="E80" s="504"/>
      <c r="F80" s="503"/>
      <c r="G80" s="504"/>
      <c r="H80" s="504"/>
      <c r="I80" s="503"/>
      <c r="J80" s="503"/>
      <c r="K80" s="504"/>
      <c r="L80" s="504"/>
      <c r="M80" s="504"/>
      <c r="N80" s="504"/>
      <c r="O80" s="504"/>
      <c r="P80" s="504"/>
      <c r="Q80" s="504"/>
      <c r="R80" s="504"/>
      <c r="S80" s="504"/>
      <c r="T80" s="504"/>
      <c r="U80" s="505"/>
    </row>
    <row r="81" spans="1:21" ht="15.75" thickBot="1" x14ac:dyDescent="0.3">
      <c r="A81" s="171" t="s">
        <v>9</v>
      </c>
      <c r="B81" s="1116" t="s">
        <v>38</v>
      </c>
      <c r="C81" s="1117"/>
      <c r="E81" s="1118" t="s">
        <v>342</v>
      </c>
      <c r="F81" s="1119"/>
      <c r="G81" s="1120">
        <f>VLOOKUP(B81,'Urbano.Piano inv. forn'!$D$20:$H$49,3,FALSE)</f>
        <v>0</v>
      </c>
      <c r="H81" s="1121"/>
      <c r="I81" s="115"/>
      <c r="J81" s="1118" t="s">
        <v>343</v>
      </c>
      <c r="K81" s="1119"/>
      <c r="L81" s="1120">
        <f>VLOOKUP(B81,'Urbano.Piano inv. forn'!$D$20:$H$49,4,FALSE)</f>
        <v>0</v>
      </c>
      <c r="M81" s="1121"/>
      <c r="O81" s="178" t="s">
        <v>344</v>
      </c>
      <c r="P81" s="506"/>
      <c r="R81" s="179" t="s">
        <v>345</v>
      </c>
      <c r="S81" s="1108"/>
      <c r="T81" s="1109"/>
      <c r="U81" s="507"/>
    </row>
    <row r="82" spans="1:21" ht="15.75" thickBot="1" x14ac:dyDescent="0.3">
      <c r="A82" s="149"/>
      <c r="B82" s="129"/>
      <c r="C82" s="129"/>
      <c r="E82" s="130"/>
      <c r="F82" s="130"/>
      <c r="G82" s="131"/>
      <c r="H82" s="131"/>
      <c r="I82" s="115"/>
      <c r="J82" s="130"/>
      <c r="K82" s="130"/>
      <c r="L82" s="131"/>
      <c r="M82" s="131"/>
      <c r="O82" s="132"/>
      <c r="R82" s="128"/>
      <c r="S82" s="501"/>
      <c r="U82" s="150"/>
    </row>
    <row r="83" spans="1:21" ht="28.5" customHeight="1" thickBot="1" x14ac:dyDescent="0.3">
      <c r="A83" s="1102" t="s">
        <v>346</v>
      </c>
      <c r="B83" s="1103"/>
      <c r="C83" s="1103"/>
      <c r="D83" s="1104"/>
      <c r="E83" s="1105">
        <f>VLOOKUP(B81,'Urbano.Piano inv. forn'!$D$20:$V$49,17,FALSE)</f>
        <v>0</v>
      </c>
      <c r="F83" s="1106"/>
      <c r="G83" s="1106"/>
      <c r="H83" s="1107"/>
      <c r="I83" s="115"/>
      <c r="J83" s="1102" t="s">
        <v>60</v>
      </c>
      <c r="K83" s="1103"/>
      <c r="L83" s="1105">
        <f>VLOOKUP(B81,'Urbano.Piano inv. forn'!$D$20:$V$49,19,FALSE)</f>
        <v>0</v>
      </c>
      <c r="M83" s="1107"/>
      <c r="N83" s="146"/>
      <c r="O83" s="177" t="s">
        <v>347</v>
      </c>
      <c r="P83" s="151">
        <f>L83+E83</f>
        <v>0</v>
      </c>
      <c r="R83" s="179" t="s">
        <v>348</v>
      </c>
      <c r="S83" s="1108"/>
      <c r="T83" s="1109"/>
      <c r="U83" s="150"/>
    </row>
    <row r="84" spans="1:21" ht="15.75" thickBot="1" x14ac:dyDescent="0.3">
      <c r="A84" s="149"/>
      <c r="U84" s="507"/>
    </row>
    <row r="85" spans="1:21" ht="45" x14ac:dyDescent="0.25">
      <c r="A85" s="1110" t="s">
        <v>349</v>
      </c>
      <c r="B85" s="1112" t="s">
        <v>350</v>
      </c>
      <c r="C85" s="1112" t="s">
        <v>351</v>
      </c>
      <c r="D85" s="172" t="s">
        <v>352</v>
      </c>
      <c r="E85" s="173" t="s">
        <v>353</v>
      </c>
      <c r="F85" s="172" t="s">
        <v>354</v>
      </c>
      <c r="G85" s="172" t="s">
        <v>355</v>
      </c>
      <c r="H85" s="174" t="s">
        <v>312</v>
      </c>
      <c r="I85" s="174" t="s">
        <v>356</v>
      </c>
      <c r="J85" s="174" t="s">
        <v>357</v>
      </c>
      <c r="K85" s="174" t="s">
        <v>358</v>
      </c>
      <c r="L85" s="174" t="s">
        <v>359</v>
      </c>
      <c r="M85" s="174" t="s">
        <v>360</v>
      </c>
      <c r="N85" s="174" t="s">
        <v>361</v>
      </c>
      <c r="O85" s="174" t="s">
        <v>362</v>
      </c>
      <c r="P85" s="174" t="s">
        <v>363</v>
      </c>
      <c r="Q85" s="174" t="s">
        <v>364</v>
      </c>
      <c r="R85" s="174" t="s">
        <v>365</v>
      </c>
      <c r="S85" s="174" t="s">
        <v>366</v>
      </c>
      <c r="T85" s="175" t="s">
        <v>367</v>
      </c>
      <c r="U85" s="508"/>
    </row>
    <row r="86" spans="1:21" ht="24.75" thickBot="1" x14ac:dyDescent="0.3">
      <c r="A86" s="1111"/>
      <c r="B86" s="1113"/>
      <c r="C86" s="1113"/>
      <c r="D86" s="176" t="s">
        <v>368</v>
      </c>
      <c r="E86" s="176" t="s">
        <v>369</v>
      </c>
      <c r="F86" s="176" t="s">
        <v>370</v>
      </c>
      <c r="G86" s="176" t="s">
        <v>370</v>
      </c>
      <c r="H86" s="176" t="s">
        <v>32</v>
      </c>
      <c r="I86" s="176" t="s">
        <v>33</v>
      </c>
      <c r="J86" s="176" t="s">
        <v>371</v>
      </c>
      <c r="K86" s="176" t="s">
        <v>372</v>
      </c>
      <c r="L86" s="176" t="s">
        <v>373</v>
      </c>
      <c r="M86" s="176" t="s">
        <v>372</v>
      </c>
      <c r="N86" s="176" t="s">
        <v>374</v>
      </c>
      <c r="O86" s="176" t="s">
        <v>341</v>
      </c>
      <c r="P86" s="176" t="s">
        <v>375</v>
      </c>
      <c r="Q86" s="176" t="s">
        <v>376</v>
      </c>
      <c r="R86" s="176" t="s">
        <v>377</v>
      </c>
      <c r="S86" s="176" t="s">
        <v>377</v>
      </c>
      <c r="T86" s="509"/>
      <c r="U86" s="508"/>
    </row>
    <row r="87" spans="1:21" x14ac:dyDescent="0.25">
      <c r="A87" s="1114" t="str">
        <f>B81</f>
        <v>urb.m.3</v>
      </c>
      <c r="B87" s="160">
        <v>1</v>
      </c>
      <c r="C87" s="208"/>
      <c r="D87" s="134"/>
      <c r="E87" s="134"/>
      <c r="F87" s="208"/>
      <c r="G87" s="510"/>
      <c r="H87" s="135"/>
      <c r="I87" s="511"/>
      <c r="J87" s="512"/>
      <c r="K87" s="513"/>
      <c r="L87" s="511"/>
      <c r="M87" s="513"/>
      <c r="N87" s="164"/>
      <c r="O87" s="164"/>
      <c r="P87" s="511"/>
      <c r="Q87" s="511"/>
      <c r="R87" s="511"/>
      <c r="S87" s="511"/>
      <c r="T87" s="514"/>
      <c r="U87" s="507"/>
    </row>
    <row r="88" spans="1:21" x14ac:dyDescent="0.25">
      <c r="A88" s="1114"/>
      <c r="B88" s="161">
        <v>2</v>
      </c>
      <c r="C88" s="133"/>
      <c r="D88" s="127"/>
      <c r="E88" s="127"/>
      <c r="F88" s="133"/>
      <c r="G88" s="515"/>
      <c r="H88" s="133"/>
      <c r="I88" s="495"/>
      <c r="J88" s="516"/>
      <c r="K88" s="517"/>
      <c r="L88" s="495"/>
      <c r="M88" s="517"/>
      <c r="N88" s="155"/>
      <c r="O88" s="155"/>
      <c r="P88" s="495"/>
      <c r="Q88" s="495" t="s">
        <v>378</v>
      </c>
      <c r="R88" s="495"/>
      <c r="S88" s="495"/>
      <c r="T88" s="518"/>
      <c r="U88" s="507"/>
    </row>
    <row r="89" spans="1:21" x14ac:dyDescent="0.25">
      <c r="A89" s="1114"/>
      <c r="B89" s="161">
        <v>3</v>
      </c>
      <c r="C89" s="133"/>
      <c r="D89" s="127"/>
      <c r="E89" s="127"/>
      <c r="F89" s="133"/>
      <c r="G89" s="515"/>
      <c r="H89" s="133"/>
      <c r="I89" s="495"/>
      <c r="J89" s="516"/>
      <c r="K89" s="517"/>
      <c r="L89" s="495"/>
      <c r="M89" s="517"/>
      <c r="N89" s="155"/>
      <c r="O89" s="155"/>
      <c r="P89" s="495"/>
      <c r="Q89" s="495"/>
      <c r="R89" s="495"/>
      <c r="S89" s="495"/>
      <c r="T89" s="518"/>
      <c r="U89" s="507"/>
    </row>
    <row r="90" spans="1:21" x14ac:dyDescent="0.25">
      <c r="A90" s="1114"/>
      <c r="B90" s="161">
        <v>4</v>
      </c>
      <c r="C90" s="133"/>
      <c r="D90" s="127"/>
      <c r="E90" s="127"/>
      <c r="F90" s="133"/>
      <c r="G90" s="515"/>
      <c r="H90" s="133"/>
      <c r="I90" s="495"/>
      <c r="J90" s="516"/>
      <c r="K90" s="517"/>
      <c r="L90" s="495"/>
      <c r="M90" s="517"/>
      <c r="N90" s="155"/>
      <c r="O90" s="155"/>
      <c r="P90" s="495"/>
      <c r="Q90" s="495"/>
      <c r="R90" s="495"/>
      <c r="S90" s="495"/>
      <c r="T90" s="518"/>
      <c r="U90" s="507"/>
    </row>
    <row r="91" spans="1:21" x14ac:dyDescent="0.25">
      <c r="A91" s="1114"/>
      <c r="B91" s="161">
        <v>5</v>
      </c>
      <c r="C91" s="133"/>
      <c r="D91" s="127"/>
      <c r="E91" s="127"/>
      <c r="F91" s="133"/>
      <c r="G91" s="515"/>
      <c r="H91" s="133"/>
      <c r="I91" s="495"/>
      <c r="J91" s="516"/>
      <c r="K91" s="517"/>
      <c r="L91" s="495"/>
      <c r="M91" s="517"/>
      <c r="N91" s="155"/>
      <c r="O91" s="155"/>
      <c r="P91" s="495"/>
      <c r="Q91" s="495"/>
      <c r="R91" s="495"/>
      <c r="S91" s="495"/>
      <c r="T91" s="518"/>
      <c r="U91" s="507"/>
    </row>
    <row r="92" spans="1:21" x14ac:dyDescent="0.25">
      <c r="A92" s="1114"/>
      <c r="B92" s="161">
        <v>6</v>
      </c>
      <c r="C92" s="133"/>
      <c r="D92" s="127"/>
      <c r="E92" s="127"/>
      <c r="F92" s="133"/>
      <c r="G92" s="515"/>
      <c r="H92" s="133"/>
      <c r="I92" s="495"/>
      <c r="J92" s="516"/>
      <c r="K92" s="517"/>
      <c r="L92" s="495"/>
      <c r="M92" s="517"/>
      <c r="N92" s="155"/>
      <c r="O92" s="155"/>
      <c r="P92" s="495"/>
      <c r="Q92" s="495"/>
      <c r="R92" s="495"/>
      <c r="S92" s="495"/>
      <c r="T92" s="518"/>
      <c r="U92" s="507"/>
    </row>
    <row r="93" spans="1:21" x14ac:dyDescent="0.25">
      <c r="A93" s="1114"/>
      <c r="B93" s="161">
        <v>7</v>
      </c>
      <c r="C93" s="133"/>
      <c r="D93" s="127"/>
      <c r="E93" s="127"/>
      <c r="F93" s="133"/>
      <c r="G93" s="515"/>
      <c r="H93" s="133"/>
      <c r="I93" s="495"/>
      <c r="J93" s="516"/>
      <c r="K93" s="517"/>
      <c r="L93" s="495"/>
      <c r="M93" s="517"/>
      <c r="N93" s="155"/>
      <c r="O93" s="155"/>
      <c r="P93" s="495"/>
      <c r="Q93" s="495"/>
      <c r="R93" s="495"/>
      <c r="S93" s="495"/>
      <c r="T93" s="518"/>
      <c r="U93" s="507"/>
    </row>
    <row r="94" spans="1:21" x14ac:dyDescent="0.25">
      <c r="A94" s="1114"/>
      <c r="B94" s="161">
        <v>8</v>
      </c>
      <c r="C94" s="133"/>
      <c r="D94" s="127"/>
      <c r="E94" s="127"/>
      <c r="F94" s="133"/>
      <c r="G94" s="515"/>
      <c r="H94" s="133"/>
      <c r="I94" s="495"/>
      <c r="J94" s="516"/>
      <c r="K94" s="517"/>
      <c r="L94" s="495"/>
      <c r="M94" s="517"/>
      <c r="N94" s="155"/>
      <c r="O94" s="155"/>
      <c r="P94" s="495"/>
      <c r="Q94" s="495"/>
      <c r="R94" s="495"/>
      <c r="S94" s="495"/>
      <c r="T94" s="518"/>
      <c r="U94" s="507"/>
    </row>
    <row r="95" spans="1:21" x14ac:dyDescent="0.25">
      <c r="A95" s="1114"/>
      <c r="B95" s="161">
        <v>9</v>
      </c>
      <c r="C95" s="133"/>
      <c r="D95" s="127"/>
      <c r="E95" s="127"/>
      <c r="F95" s="133"/>
      <c r="G95" s="515"/>
      <c r="H95" s="133"/>
      <c r="I95" s="495"/>
      <c r="J95" s="516"/>
      <c r="K95" s="517"/>
      <c r="L95" s="495"/>
      <c r="M95" s="517"/>
      <c r="N95" s="155"/>
      <c r="O95" s="155"/>
      <c r="P95" s="495"/>
      <c r="Q95" s="495"/>
      <c r="R95" s="495"/>
      <c r="S95" s="495"/>
      <c r="T95" s="518"/>
      <c r="U95" s="507"/>
    </row>
    <row r="96" spans="1:21" ht="15.75" thickBot="1" x14ac:dyDescent="0.3">
      <c r="A96" s="1115"/>
      <c r="B96" s="162">
        <v>10</v>
      </c>
      <c r="C96" s="148"/>
      <c r="D96" s="147"/>
      <c r="E96" s="147"/>
      <c r="F96" s="148"/>
      <c r="G96" s="519"/>
      <c r="H96" s="148"/>
      <c r="I96" s="520"/>
      <c r="J96" s="521"/>
      <c r="K96" s="522"/>
      <c r="L96" s="520"/>
      <c r="M96" s="522"/>
      <c r="N96" s="156"/>
      <c r="O96" s="156"/>
      <c r="P96" s="520"/>
      <c r="Q96" s="520"/>
      <c r="R96" s="520"/>
      <c r="S96" s="520"/>
      <c r="T96" s="523"/>
      <c r="U96" s="507"/>
    </row>
    <row r="97" spans="1:22" ht="25.5" thickBot="1" x14ac:dyDescent="0.3">
      <c r="A97" s="654"/>
      <c r="C97" s="655"/>
      <c r="D97" s="656"/>
      <c r="E97" s="484" t="s">
        <v>379</v>
      </c>
      <c r="F97" s="485">
        <f>COUNTA(F87:F96)</f>
        <v>0</v>
      </c>
      <c r="G97" s="486">
        <f>COUNTA(G87:G96)</f>
        <v>0</v>
      </c>
      <c r="H97" s="655"/>
      <c r="I97" s="501"/>
      <c r="J97" s="657"/>
      <c r="K97" s="658"/>
      <c r="L97" s="1096" t="s">
        <v>655</v>
      </c>
      <c r="M97" s="1097"/>
      <c r="N97" s="659">
        <f>SUM(N87:N96)</f>
        <v>0</v>
      </c>
      <c r="O97" s="660">
        <f>SUM(O87:O96)</f>
        <v>0</v>
      </c>
      <c r="P97" s="501"/>
      <c r="R97" s="128"/>
      <c r="S97" s="132"/>
      <c r="T97" s="603"/>
      <c r="U97" s="527"/>
      <c r="V97" s="526"/>
    </row>
    <row r="98" spans="1:22" ht="23.25" customHeight="1" x14ac:dyDescent="0.25">
      <c r="A98" s="149"/>
      <c r="B98" s="128"/>
      <c r="C98" s="128"/>
      <c r="D98" s="128"/>
      <c r="H98" s="524"/>
      <c r="I98" s="524"/>
      <c r="J98" s="525"/>
      <c r="K98" s="524"/>
      <c r="L98" s="1098" t="s">
        <v>656</v>
      </c>
      <c r="M98" s="1099"/>
      <c r="N98" s="661">
        <f>SUMIF(M87:M96,"&lt;=31/12/2025",N87:N96)</f>
        <v>0</v>
      </c>
      <c r="O98" s="662">
        <f>SUMIF(M87:M96,"&lt;=31/12/2025",O87:O96)</f>
        <v>0</v>
      </c>
      <c r="P98" s="128"/>
      <c r="R98" s="128"/>
      <c r="S98" s="132"/>
      <c r="T98" s="603"/>
      <c r="U98" s="527"/>
      <c r="V98" s="526"/>
    </row>
    <row r="99" spans="1:22" ht="23.25" customHeight="1" thickBot="1" x14ac:dyDescent="0.3">
      <c r="A99" s="149"/>
      <c r="L99" s="1100" t="s">
        <v>660</v>
      </c>
      <c r="M99" s="1101"/>
      <c r="N99" s="663">
        <f>SUMIF(M87:M96,"&gt;31/12/2025",N87:N96)</f>
        <v>0</v>
      </c>
      <c r="O99" s="664">
        <f>SUMIF(M87:M96,"&gt;31/12/2025",O87:O96)</f>
        <v>0</v>
      </c>
      <c r="R99" s="128"/>
      <c r="S99" s="132"/>
      <c r="T99" s="603"/>
      <c r="U99" s="527"/>
      <c r="V99" s="526"/>
    </row>
    <row r="100" spans="1:22" ht="15.75" thickBot="1" x14ac:dyDescent="0.3">
      <c r="A100" s="528"/>
      <c r="B100" s="529"/>
      <c r="C100" s="455"/>
      <c r="D100" s="455"/>
      <c r="E100" s="455"/>
      <c r="F100" s="529"/>
      <c r="G100" s="455"/>
      <c r="H100" s="455"/>
      <c r="I100" s="529"/>
      <c r="J100" s="529"/>
      <c r="K100" s="455"/>
      <c r="L100" s="455"/>
      <c r="M100" s="455"/>
      <c r="N100" s="455"/>
      <c r="O100" s="455"/>
      <c r="P100" s="455"/>
      <c r="Q100" s="455"/>
      <c r="R100" s="455"/>
      <c r="S100" s="530"/>
      <c r="T100" s="455"/>
      <c r="U100" s="531"/>
    </row>
    <row r="101" spans="1:22" ht="15.75" thickBot="1" x14ac:dyDescent="0.3">
      <c r="A101" s="502"/>
      <c r="B101" s="503"/>
      <c r="C101" s="504"/>
      <c r="D101" s="504"/>
      <c r="E101" s="504"/>
      <c r="F101" s="503"/>
      <c r="G101" s="504"/>
      <c r="H101" s="504"/>
      <c r="I101" s="503"/>
      <c r="J101" s="503"/>
      <c r="K101" s="504"/>
      <c r="L101" s="504"/>
      <c r="M101" s="504"/>
      <c r="N101" s="504"/>
      <c r="O101" s="504"/>
      <c r="P101" s="504"/>
      <c r="Q101" s="504"/>
      <c r="R101" s="504"/>
      <c r="S101" s="504"/>
      <c r="T101" s="504"/>
      <c r="U101" s="505"/>
    </row>
    <row r="102" spans="1:22" ht="15.75" thickBot="1" x14ac:dyDescent="0.3">
      <c r="A102" s="171" t="s">
        <v>9</v>
      </c>
      <c r="B102" s="1116" t="s">
        <v>38</v>
      </c>
      <c r="C102" s="1117"/>
      <c r="E102" s="1118" t="s">
        <v>342</v>
      </c>
      <c r="F102" s="1119"/>
      <c r="G102" s="1120">
        <f>VLOOKUP(B102,'Urbano.Piano inv. forn'!$D$20:$H$49,3,FALSE)</f>
        <v>0</v>
      </c>
      <c r="H102" s="1121"/>
      <c r="I102" s="115"/>
      <c r="J102" s="1118" t="s">
        <v>343</v>
      </c>
      <c r="K102" s="1119"/>
      <c r="L102" s="1120">
        <f>VLOOKUP(B102,'Urbano.Piano inv. forn'!$D$20:$H$49,4,FALSE)</f>
        <v>0</v>
      </c>
      <c r="M102" s="1121"/>
      <c r="O102" s="178" t="s">
        <v>344</v>
      </c>
      <c r="P102" s="506"/>
      <c r="R102" s="179" t="s">
        <v>345</v>
      </c>
      <c r="S102" s="1108"/>
      <c r="T102" s="1109"/>
      <c r="U102" s="507"/>
    </row>
    <row r="103" spans="1:22" ht="15.75" thickBot="1" x14ac:dyDescent="0.3">
      <c r="A103" s="149"/>
      <c r="B103" s="129"/>
      <c r="C103" s="129"/>
      <c r="E103" s="130"/>
      <c r="F103" s="130"/>
      <c r="G103" s="131"/>
      <c r="H103" s="131"/>
      <c r="I103" s="115"/>
      <c r="J103" s="130"/>
      <c r="K103" s="130"/>
      <c r="L103" s="131"/>
      <c r="M103" s="131"/>
      <c r="O103" s="132"/>
      <c r="R103" s="128"/>
      <c r="S103" s="501"/>
      <c r="U103" s="150"/>
    </row>
    <row r="104" spans="1:22" ht="28.5" customHeight="1" thickBot="1" x14ac:dyDescent="0.3">
      <c r="A104" s="1102" t="s">
        <v>346</v>
      </c>
      <c r="B104" s="1103"/>
      <c r="C104" s="1103"/>
      <c r="D104" s="1104"/>
      <c r="E104" s="1105">
        <f>VLOOKUP(B102,'Urbano.Piano inv. forn'!$D$20:$V$49,17,FALSE)</f>
        <v>0</v>
      </c>
      <c r="F104" s="1106"/>
      <c r="G104" s="1106"/>
      <c r="H104" s="1107"/>
      <c r="I104" s="115"/>
      <c r="J104" s="1102" t="s">
        <v>60</v>
      </c>
      <c r="K104" s="1103"/>
      <c r="L104" s="1105">
        <f>VLOOKUP(B102,'Urbano.Piano inv. forn'!$D$20:$V$49,19,FALSE)</f>
        <v>0</v>
      </c>
      <c r="M104" s="1107"/>
      <c r="N104" s="146"/>
      <c r="O104" s="177" t="s">
        <v>347</v>
      </c>
      <c r="P104" s="151">
        <f>L104+E104</f>
        <v>0</v>
      </c>
      <c r="R104" s="179" t="s">
        <v>348</v>
      </c>
      <c r="S104" s="1108"/>
      <c r="T104" s="1109"/>
      <c r="U104" s="150"/>
    </row>
    <row r="105" spans="1:22" ht="15.75" thickBot="1" x14ac:dyDescent="0.3">
      <c r="A105" s="149"/>
      <c r="U105" s="507"/>
    </row>
    <row r="106" spans="1:22" ht="45" x14ac:dyDescent="0.25">
      <c r="A106" s="1110" t="s">
        <v>349</v>
      </c>
      <c r="B106" s="1112" t="s">
        <v>350</v>
      </c>
      <c r="C106" s="1112" t="s">
        <v>351</v>
      </c>
      <c r="D106" s="172" t="s">
        <v>352</v>
      </c>
      <c r="E106" s="173" t="s">
        <v>353</v>
      </c>
      <c r="F106" s="172" t="s">
        <v>354</v>
      </c>
      <c r="G106" s="172" t="s">
        <v>355</v>
      </c>
      <c r="H106" s="174" t="s">
        <v>312</v>
      </c>
      <c r="I106" s="174" t="s">
        <v>356</v>
      </c>
      <c r="J106" s="174" t="s">
        <v>357</v>
      </c>
      <c r="K106" s="174" t="s">
        <v>358</v>
      </c>
      <c r="L106" s="174" t="s">
        <v>359</v>
      </c>
      <c r="M106" s="174" t="s">
        <v>360</v>
      </c>
      <c r="N106" s="174" t="s">
        <v>361</v>
      </c>
      <c r="O106" s="174" t="s">
        <v>362</v>
      </c>
      <c r="P106" s="174" t="s">
        <v>363</v>
      </c>
      <c r="Q106" s="174" t="s">
        <v>364</v>
      </c>
      <c r="R106" s="174" t="s">
        <v>365</v>
      </c>
      <c r="S106" s="174" t="s">
        <v>366</v>
      </c>
      <c r="T106" s="175" t="s">
        <v>367</v>
      </c>
      <c r="U106" s="508"/>
    </row>
    <row r="107" spans="1:22" ht="24.75" thickBot="1" x14ac:dyDescent="0.3">
      <c r="A107" s="1111"/>
      <c r="B107" s="1113"/>
      <c r="C107" s="1113"/>
      <c r="D107" s="176" t="s">
        <v>368</v>
      </c>
      <c r="E107" s="176" t="s">
        <v>369</v>
      </c>
      <c r="F107" s="176" t="s">
        <v>370</v>
      </c>
      <c r="G107" s="176" t="s">
        <v>370</v>
      </c>
      <c r="H107" s="176" t="s">
        <v>32</v>
      </c>
      <c r="I107" s="176" t="s">
        <v>33</v>
      </c>
      <c r="J107" s="176" t="s">
        <v>371</v>
      </c>
      <c r="K107" s="176" t="s">
        <v>372</v>
      </c>
      <c r="L107" s="176" t="s">
        <v>373</v>
      </c>
      <c r="M107" s="176" t="s">
        <v>372</v>
      </c>
      <c r="N107" s="176" t="s">
        <v>374</v>
      </c>
      <c r="O107" s="176" t="s">
        <v>341</v>
      </c>
      <c r="P107" s="176" t="s">
        <v>375</v>
      </c>
      <c r="Q107" s="176" t="s">
        <v>376</v>
      </c>
      <c r="R107" s="176" t="s">
        <v>377</v>
      </c>
      <c r="S107" s="176" t="s">
        <v>377</v>
      </c>
      <c r="T107" s="509"/>
      <c r="U107" s="508"/>
    </row>
    <row r="108" spans="1:22" x14ac:dyDescent="0.25">
      <c r="A108" s="1114" t="str">
        <f>B102</f>
        <v>urb.m.3</v>
      </c>
      <c r="B108" s="160">
        <v>1</v>
      </c>
      <c r="C108" s="208"/>
      <c r="D108" s="134"/>
      <c r="E108" s="134"/>
      <c r="F108" s="208"/>
      <c r="G108" s="510"/>
      <c r="H108" s="135"/>
      <c r="I108" s="511"/>
      <c r="J108" s="512"/>
      <c r="K108" s="513"/>
      <c r="L108" s="511"/>
      <c r="M108" s="513"/>
      <c r="N108" s="164"/>
      <c r="O108" s="164"/>
      <c r="P108" s="511"/>
      <c r="Q108" s="511"/>
      <c r="R108" s="511"/>
      <c r="S108" s="511"/>
      <c r="T108" s="514"/>
      <c r="U108" s="507"/>
    </row>
    <row r="109" spans="1:22" x14ac:dyDescent="0.25">
      <c r="A109" s="1114"/>
      <c r="B109" s="161">
        <v>2</v>
      </c>
      <c r="C109" s="133"/>
      <c r="D109" s="127"/>
      <c r="E109" s="127"/>
      <c r="F109" s="133"/>
      <c r="G109" s="515"/>
      <c r="H109" s="133"/>
      <c r="I109" s="495"/>
      <c r="J109" s="516"/>
      <c r="K109" s="517"/>
      <c r="L109" s="495"/>
      <c r="M109" s="517"/>
      <c r="N109" s="155"/>
      <c r="O109" s="155"/>
      <c r="P109" s="495"/>
      <c r="Q109" s="495" t="s">
        <v>378</v>
      </c>
      <c r="R109" s="495"/>
      <c r="S109" s="495"/>
      <c r="T109" s="518"/>
      <c r="U109" s="507"/>
    </row>
    <row r="110" spans="1:22" x14ac:dyDescent="0.25">
      <c r="A110" s="1114"/>
      <c r="B110" s="161">
        <v>3</v>
      </c>
      <c r="C110" s="133"/>
      <c r="D110" s="127"/>
      <c r="E110" s="127"/>
      <c r="F110" s="133"/>
      <c r="G110" s="515"/>
      <c r="H110" s="133"/>
      <c r="I110" s="495"/>
      <c r="J110" s="516"/>
      <c r="K110" s="517"/>
      <c r="L110" s="495"/>
      <c r="M110" s="517"/>
      <c r="N110" s="155"/>
      <c r="O110" s="155"/>
      <c r="P110" s="495"/>
      <c r="Q110" s="495"/>
      <c r="R110" s="495"/>
      <c r="S110" s="495"/>
      <c r="T110" s="518"/>
      <c r="U110" s="507"/>
    </row>
    <row r="111" spans="1:22" x14ac:dyDescent="0.25">
      <c r="A111" s="1114"/>
      <c r="B111" s="161">
        <v>4</v>
      </c>
      <c r="C111" s="133"/>
      <c r="D111" s="127"/>
      <c r="E111" s="127"/>
      <c r="F111" s="133"/>
      <c r="G111" s="515"/>
      <c r="H111" s="133"/>
      <c r="I111" s="495"/>
      <c r="J111" s="516"/>
      <c r="K111" s="517"/>
      <c r="L111" s="495"/>
      <c r="M111" s="517"/>
      <c r="N111" s="155"/>
      <c r="O111" s="155"/>
      <c r="P111" s="495"/>
      <c r="Q111" s="495"/>
      <c r="R111" s="495"/>
      <c r="S111" s="495"/>
      <c r="T111" s="518"/>
      <c r="U111" s="507"/>
    </row>
    <row r="112" spans="1:22" x14ac:dyDescent="0.25">
      <c r="A112" s="1114"/>
      <c r="B112" s="161">
        <v>5</v>
      </c>
      <c r="C112" s="133"/>
      <c r="D112" s="127"/>
      <c r="E112" s="127"/>
      <c r="F112" s="133"/>
      <c r="G112" s="515"/>
      <c r="H112" s="133"/>
      <c r="I112" s="495"/>
      <c r="J112" s="516"/>
      <c r="K112" s="517"/>
      <c r="L112" s="495"/>
      <c r="M112" s="517"/>
      <c r="N112" s="155"/>
      <c r="O112" s="155"/>
      <c r="P112" s="495"/>
      <c r="Q112" s="495"/>
      <c r="R112" s="495"/>
      <c r="S112" s="495"/>
      <c r="T112" s="518"/>
      <c r="U112" s="507"/>
    </row>
    <row r="113" spans="1:22" x14ac:dyDescent="0.25">
      <c r="A113" s="1114"/>
      <c r="B113" s="161">
        <v>6</v>
      </c>
      <c r="C113" s="133"/>
      <c r="D113" s="127"/>
      <c r="E113" s="127"/>
      <c r="F113" s="133"/>
      <c r="G113" s="515"/>
      <c r="H113" s="133"/>
      <c r="I113" s="495"/>
      <c r="J113" s="516"/>
      <c r="K113" s="517"/>
      <c r="L113" s="495"/>
      <c r="M113" s="517"/>
      <c r="N113" s="155"/>
      <c r="O113" s="155"/>
      <c r="P113" s="495"/>
      <c r="Q113" s="495"/>
      <c r="R113" s="495"/>
      <c r="S113" s="495"/>
      <c r="T113" s="518"/>
      <c r="U113" s="507"/>
    </row>
    <row r="114" spans="1:22" x14ac:dyDescent="0.25">
      <c r="A114" s="1114"/>
      <c r="B114" s="161">
        <v>7</v>
      </c>
      <c r="C114" s="133"/>
      <c r="D114" s="127"/>
      <c r="E114" s="127"/>
      <c r="F114" s="133"/>
      <c r="G114" s="515"/>
      <c r="H114" s="133"/>
      <c r="I114" s="495"/>
      <c r="J114" s="516"/>
      <c r="K114" s="517"/>
      <c r="L114" s="495"/>
      <c r="M114" s="517"/>
      <c r="N114" s="155"/>
      <c r="O114" s="155"/>
      <c r="P114" s="495"/>
      <c r="Q114" s="495"/>
      <c r="R114" s="495"/>
      <c r="S114" s="495"/>
      <c r="T114" s="518"/>
      <c r="U114" s="507"/>
    </row>
    <row r="115" spans="1:22" x14ac:dyDescent="0.25">
      <c r="A115" s="1114"/>
      <c r="B115" s="161">
        <v>8</v>
      </c>
      <c r="C115" s="133"/>
      <c r="D115" s="127"/>
      <c r="E115" s="127"/>
      <c r="F115" s="133"/>
      <c r="G115" s="515"/>
      <c r="H115" s="133"/>
      <c r="I115" s="495"/>
      <c r="J115" s="516"/>
      <c r="K115" s="517"/>
      <c r="L115" s="495"/>
      <c r="M115" s="517"/>
      <c r="N115" s="155"/>
      <c r="O115" s="155"/>
      <c r="P115" s="495"/>
      <c r="Q115" s="495"/>
      <c r="R115" s="495"/>
      <c r="S115" s="495"/>
      <c r="T115" s="518"/>
      <c r="U115" s="507"/>
    </row>
    <row r="116" spans="1:22" x14ac:dyDescent="0.25">
      <c r="A116" s="1114"/>
      <c r="B116" s="161">
        <v>9</v>
      </c>
      <c r="C116" s="133"/>
      <c r="D116" s="127"/>
      <c r="E116" s="127"/>
      <c r="F116" s="133"/>
      <c r="G116" s="515"/>
      <c r="H116" s="133"/>
      <c r="I116" s="495"/>
      <c r="J116" s="516"/>
      <c r="K116" s="517"/>
      <c r="L116" s="495"/>
      <c r="M116" s="517"/>
      <c r="N116" s="155"/>
      <c r="O116" s="155"/>
      <c r="P116" s="495"/>
      <c r="Q116" s="495"/>
      <c r="R116" s="495"/>
      <c r="S116" s="495"/>
      <c r="T116" s="518"/>
      <c r="U116" s="507"/>
    </row>
    <row r="117" spans="1:22" ht="15.75" thickBot="1" x14ac:dyDescent="0.3">
      <c r="A117" s="1115"/>
      <c r="B117" s="162">
        <v>10</v>
      </c>
      <c r="C117" s="148"/>
      <c r="D117" s="147"/>
      <c r="E117" s="147"/>
      <c r="F117" s="148"/>
      <c r="G117" s="519"/>
      <c r="H117" s="148"/>
      <c r="I117" s="520"/>
      <c r="J117" s="521"/>
      <c r="K117" s="522"/>
      <c r="L117" s="520"/>
      <c r="M117" s="522"/>
      <c r="N117" s="156"/>
      <c r="O117" s="156"/>
      <c r="P117" s="520"/>
      <c r="Q117" s="520"/>
      <c r="R117" s="520"/>
      <c r="S117" s="520"/>
      <c r="T117" s="523"/>
      <c r="U117" s="507"/>
    </row>
    <row r="118" spans="1:22" ht="25.5" thickBot="1" x14ac:dyDescent="0.3">
      <c r="A118" s="654"/>
      <c r="C118" s="655"/>
      <c r="D118" s="656"/>
      <c r="E118" s="484" t="s">
        <v>379</v>
      </c>
      <c r="F118" s="485">
        <f>COUNTA(F108:F117)</f>
        <v>0</v>
      </c>
      <c r="G118" s="486">
        <f>COUNTA(G108:G117)</f>
        <v>0</v>
      </c>
      <c r="H118" s="655"/>
      <c r="I118" s="501"/>
      <c r="J118" s="657"/>
      <c r="K118" s="658"/>
      <c r="L118" s="1096" t="s">
        <v>655</v>
      </c>
      <c r="M118" s="1097"/>
      <c r="N118" s="659">
        <f>SUM(N108:N117)</f>
        <v>0</v>
      </c>
      <c r="O118" s="660">
        <f>SUM(O108:O117)</f>
        <v>0</v>
      </c>
      <c r="P118" s="501"/>
      <c r="R118" s="128"/>
      <c r="S118" s="132"/>
      <c r="T118" s="603"/>
      <c r="U118" s="527"/>
      <c r="V118" s="526"/>
    </row>
    <row r="119" spans="1:22" ht="23.25" customHeight="1" x14ac:dyDescent="0.25">
      <c r="A119" s="149"/>
      <c r="B119" s="128"/>
      <c r="C119" s="128"/>
      <c r="D119" s="128"/>
      <c r="H119" s="524"/>
      <c r="I119" s="524"/>
      <c r="J119" s="525"/>
      <c r="K119" s="524"/>
      <c r="L119" s="1098" t="s">
        <v>656</v>
      </c>
      <c r="M119" s="1099"/>
      <c r="N119" s="661">
        <f>SUMIF(M108:M117,"&lt;=31/12/2025",N108:N117)</f>
        <v>0</v>
      </c>
      <c r="O119" s="662">
        <f>SUMIF(M108:M117,"&lt;=31/12/2025",O108:O117)</f>
        <v>0</v>
      </c>
      <c r="P119" s="128"/>
      <c r="R119" s="128"/>
      <c r="S119" s="132"/>
      <c r="T119" s="603"/>
      <c r="U119" s="527"/>
      <c r="V119" s="526"/>
    </row>
    <row r="120" spans="1:22" ht="23.25" customHeight="1" thickBot="1" x14ac:dyDescent="0.3">
      <c r="A120" s="149"/>
      <c r="L120" s="1100" t="s">
        <v>660</v>
      </c>
      <c r="M120" s="1101"/>
      <c r="N120" s="663">
        <f>SUMIF(M108:M117,"&gt;31/12/2025",N108:N117)</f>
        <v>0</v>
      </c>
      <c r="O120" s="664">
        <f>SUMIF(M108:M117,"&gt;31/12/2025",O108:O117)</f>
        <v>0</v>
      </c>
      <c r="R120" s="128"/>
      <c r="S120" s="132"/>
      <c r="T120" s="603"/>
      <c r="U120" s="527"/>
      <c r="V120" s="526"/>
    </row>
    <row r="121" spans="1:22" ht="15.75" thickBot="1" x14ac:dyDescent="0.3">
      <c r="A121" s="528"/>
      <c r="B121" s="529"/>
      <c r="C121" s="455"/>
      <c r="D121" s="455"/>
      <c r="E121" s="455"/>
      <c r="F121" s="529"/>
      <c r="G121" s="455"/>
      <c r="H121" s="455"/>
      <c r="I121" s="529"/>
      <c r="J121" s="529"/>
      <c r="K121" s="455"/>
      <c r="L121" s="455"/>
      <c r="M121" s="455"/>
      <c r="N121" s="455"/>
      <c r="O121" s="455"/>
      <c r="P121" s="455"/>
      <c r="Q121" s="455"/>
      <c r="R121" s="455"/>
      <c r="S121" s="530"/>
      <c r="T121" s="455"/>
      <c r="U121" s="531"/>
    </row>
    <row r="122" spans="1:22" ht="15.75" thickBot="1" x14ac:dyDescent="0.3">
      <c r="A122" s="502"/>
      <c r="B122" s="503"/>
      <c r="C122" s="504"/>
      <c r="D122" s="504"/>
      <c r="E122" s="504"/>
      <c r="F122" s="503"/>
      <c r="G122" s="504"/>
      <c r="H122" s="504"/>
      <c r="I122" s="503"/>
      <c r="J122" s="503"/>
      <c r="K122" s="504"/>
      <c r="L122" s="504"/>
      <c r="M122" s="504"/>
      <c r="N122" s="504"/>
      <c r="O122" s="504"/>
      <c r="P122" s="504"/>
      <c r="Q122" s="504"/>
      <c r="R122" s="504"/>
      <c r="S122" s="504"/>
      <c r="T122" s="504"/>
      <c r="U122" s="505"/>
    </row>
    <row r="123" spans="1:22" ht="15.75" thickBot="1" x14ac:dyDescent="0.3">
      <c r="A123" s="171" t="s">
        <v>9</v>
      </c>
      <c r="B123" s="1116" t="s">
        <v>37</v>
      </c>
      <c r="C123" s="1117"/>
      <c r="E123" s="1118" t="s">
        <v>342</v>
      </c>
      <c r="F123" s="1119"/>
      <c r="G123" s="1120">
        <f>VLOOKUP(B123,'Urbano.Piano inv. forn'!$D$20:$H$49,3,FALSE)</f>
        <v>0</v>
      </c>
      <c r="H123" s="1121"/>
      <c r="I123" s="115"/>
      <c r="J123" s="1118" t="s">
        <v>343</v>
      </c>
      <c r="K123" s="1119"/>
      <c r="L123" s="1120">
        <f>VLOOKUP(B123,'Urbano.Piano inv. forn'!$D$20:$H$49,4,FALSE)</f>
        <v>0</v>
      </c>
      <c r="M123" s="1121"/>
      <c r="O123" s="178" t="s">
        <v>344</v>
      </c>
      <c r="P123" s="506"/>
      <c r="R123" s="179" t="s">
        <v>345</v>
      </c>
      <c r="S123" s="1108"/>
      <c r="T123" s="1109"/>
      <c r="U123" s="507"/>
    </row>
    <row r="124" spans="1:22" ht="15.75" thickBot="1" x14ac:dyDescent="0.3">
      <c r="A124" s="149"/>
      <c r="B124" s="129"/>
      <c r="C124" s="129"/>
      <c r="E124" s="130"/>
      <c r="F124" s="130"/>
      <c r="G124" s="131"/>
      <c r="H124" s="131"/>
      <c r="I124" s="115"/>
      <c r="J124" s="130"/>
      <c r="K124" s="130"/>
      <c r="L124" s="131"/>
      <c r="M124" s="131"/>
      <c r="O124" s="132"/>
      <c r="R124" s="128"/>
      <c r="S124" s="501"/>
      <c r="U124" s="150"/>
    </row>
    <row r="125" spans="1:22" ht="28.5" customHeight="1" thickBot="1" x14ac:dyDescent="0.3">
      <c r="A125" s="1102" t="s">
        <v>346</v>
      </c>
      <c r="B125" s="1103"/>
      <c r="C125" s="1103"/>
      <c r="D125" s="1104"/>
      <c r="E125" s="1105">
        <f>VLOOKUP(B123,'Urbano.Piano inv. forn'!$D$20:$V$49,17,FALSE)</f>
        <v>0</v>
      </c>
      <c r="F125" s="1106"/>
      <c r="G125" s="1106"/>
      <c r="H125" s="1107"/>
      <c r="I125" s="115"/>
      <c r="J125" s="1102" t="s">
        <v>60</v>
      </c>
      <c r="K125" s="1103"/>
      <c r="L125" s="1105">
        <f>VLOOKUP(B123,'Urbano.Piano inv. forn'!$D$20:$V$49,19,FALSE)</f>
        <v>0</v>
      </c>
      <c r="M125" s="1107"/>
      <c r="N125" s="146"/>
      <c r="O125" s="177" t="s">
        <v>347</v>
      </c>
      <c r="P125" s="151">
        <f>L125+E125</f>
        <v>0</v>
      </c>
      <c r="R125" s="179" t="s">
        <v>348</v>
      </c>
      <c r="S125" s="1108"/>
      <c r="T125" s="1109"/>
      <c r="U125" s="150"/>
    </row>
    <row r="126" spans="1:22" ht="15.75" thickBot="1" x14ac:dyDescent="0.3">
      <c r="A126" s="149"/>
      <c r="U126" s="507"/>
    </row>
    <row r="127" spans="1:22" ht="45" x14ac:dyDescent="0.25">
      <c r="A127" s="1110" t="s">
        <v>349</v>
      </c>
      <c r="B127" s="1112" t="s">
        <v>350</v>
      </c>
      <c r="C127" s="1112" t="s">
        <v>351</v>
      </c>
      <c r="D127" s="172" t="s">
        <v>352</v>
      </c>
      <c r="E127" s="173" t="s">
        <v>353</v>
      </c>
      <c r="F127" s="172" t="s">
        <v>354</v>
      </c>
      <c r="G127" s="172" t="s">
        <v>355</v>
      </c>
      <c r="H127" s="174" t="s">
        <v>312</v>
      </c>
      <c r="I127" s="174" t="s">
        <v>356</v>
      </c>
      <c r="J127" s="174" t="s">
        <v>357</v>
      </c>
      <c r="K127" s="174" t="s">
        <v>358</v>
      </c>
      <c r="L127" s="174" t="s">
        <v>359</v>
      </c>
      <c r="M127" s="174" t="s">
        <v>360</v>
      </c>
      <c r="N127" s="174" t="s">
        <v>361</v>
      </c>
      <c r="O127" s="174" t="s">
        <v>362</v>
      </c>
      <c r="P127" s="174" t="s">
        <v>363</v>
      </c>
      <c r="Q127" s="174" t="s">
        <v>364</v>
      </c>
      <c r="R127" s="174" t="s">
        <v>365</v>
      </c>
      <c r="S127" s="174" t="s">
        <v>366</v>
      </c>
      <c r="T127" s="175" t="s">
        <v>367</v>
      </c>
      <c r="U127" s="508"/>
    </row>
    <row r="128" spans="1:22" ht="24.75" thickBot="1" x14ac:dyDescent="0.3">
      <c r="A128" s="1111"/>
      <c r="B128" s="1113"/>
      <c r="C128" s="1113"/>
      <c r="D128" s="176" t="s">
        <v>368</v>
      </c>
      <c r="E128" s="176" t="s">
        <v>369</v>
      </c>
      <c r="F128" s="176" t="s">
        <v>370</v>
      </c>
      <c r="G128" s="176" t="s">
        <v>370</v>
      </c>
      <c r="H128" s="176" t="s">
        <v>32</v>
      </c>
      <c r="I128" s="176" t="s">
        <v>33</v>
      </c>
      <c r="J128" s="176" t="s">
        <v>371</v>
      </c>
      <c r="K128" s="176" t="s">
        <v>372</v>
      </c>
      <c r="L128" s="176" t="s">
        <v>373</v>
      </c>
      <c r="M128" s="176" t="s">
        <v>372</v>
      </c>
      <c r="N128" s="176" t="s">
        <v>374</v>
      </c>
      <c r="O128" s="176" t="s">
        <v>341</v>
      </c>
      <c r="P128" s="176" t="s">
        <v>375</v>
      </c>
      <c r="Q128" s="176" t="s">
        <v>376</v>
      </c>
      <c r="R128" s="176" t="s">
        <v>377</v>
      </c>
      <c r="S128" s="176" t="s">
        <v>377</v>
      </c>
      <c r="T128" s="509"/>
      <c r="U128" s="508"/>
    </row>
    <row r="129" spans="1:22" x14ac:dyDescent="0.25">
      <c r="A129" s="1114" t="str">
        <f>B123</f>
        <v>urb.m.2</v>
      </c>
      <c r="B129" s="160">
        <v>1</v>
      </c>
      <c r="C129" s="208"/>
      <c r="D129" s="134"/>
      <c r="E129" s="134"/>
      <c r="F129" s="208"/>
      <c r="G129" s="510"/>
      <c r="H129" s="135"/>
      <c r="I129" s="511"/>
      <c r="J129" s="512"/>
      <c r="K129" s="513"/>
      <c r="L129" s="511"/>
      <c r="M129" s="513"/>
      <c r="N129" s="164"/>
      <c r="O129" s="164"/>
      <c r="P129" s="511"/>
      <c r="Q129" s="511"/>
      <c r="R129" s="511"/>
      <c r="S129" s="511"/>
      <c r="T129" s="514"/>
      <c r="U129" s="507"/>
    </row>
    <row r="130" spans="1:22" x14ac:dyDescent="0.25">
      <c r="A130" s="1114"/>
      <c r="B130" s="161">
        <v>2</v>
      </c>
      <c r="C130" s="133"/>
      <c r="D130" s="127"/>
      <c r="E130" s="127"/>
      <c r="F130" s="133"/>
      <c r="G130" s="515"/>
      <c r="H130" s="133"/>
      <c r="I130" s="495"/>
      <c r="J130" s="516"/>
      <c r="K130" s="517"/>
      <c r="L130" s="495"/>
      <c r="M130" s="517"/>
      <c r="N130" s="155"/>
      <c r="O130" s="155"/>
      <c r="P130" s="495"/>
      <c r="Q130" s="495" t="s">
        <v>378</v>
      </c>
      <c r="R130" s="495"/>
      <c r="S130" s="495"/>
      <c r="T130" s="518"/>
      <c r="U130" s="507"/>
    </row>
    <row r="131" spans="1:22" x14ac:dyDescent="0.25">
      <c r="A131" s="1114"/>
      <c r="B131" s="161">
        <v>3</v>
      </c>
      <c r="C131" s="133"/>
      <c r="D131" s="127"/>
      <c r="E131" s="127"/>
      <c r="F131" s="133"/>
      <c r="G131" s="515"/>
      <c r="H131" s="133"/>
      <c r="I131" s="495"/>
      <c r="J131" s="516"/>
      <c r="K131" s="517"/>
      <c r="L131" s="495"/>
      <c r="M131" s="517"/>
      <c r="N131" s="155"/>
      <c r="O131" s="155"/>
      <c r="P131" s="495"/>
      <c r="Q131" s="495"/>
      <c r="R131" s="495"/>
      <c r="S131" s="495"/>
      <c r="T131" s="518"/>
      <c r="U131" s="507"/>
    </row>
    <row r="132" spans="1:22" x14ac:dyDescent="0.25">
      <c r="A132" s="1114"/>
      <c r="B132" s="161">
        <v>4</v>
      </c>
      <c r="C132" s="133"/>
      <c r="D132" s="127"/>
      <c r="E132" s="127"/>
      <c r="F132" s="133"/>
      <c r="G132" s="515"/>
      <c r="H132" s="133"/>
      <c r="I132" s="495"/>
      <c r="J132" s="516"/>
      <c r="K132" s="517"/>
      <c r="L132" s="495"/>
      <c r="M132" s="517"/>
      <c r="N132" s="155"/>
      <c r="O132" s="155"/>
      <c r="P132" s="495"/>
      <c r="Q132" s="495"/>
      <c r="R132" s="495"/>
      <c r="S132" s="495"/>
      <c r="T132" s="518"/>
      <c r="U132" s="507"/>
    </row>
    <row r="133" spans="1:22" x14ac:dyDescent="0.25">
      <c r="A133" s="1114"/>
      <c r="B133" s="161">
        <v>5</v>
      </c>
      <c r="C133" s="133"/>
      <c r="D133" s="127"/>
      <c r="E133" s="127"/>
      <c r="F133" s="133"/>
      <c r="G133" s="515"/>
      <c r="H133" s="133"/>
      <c r="I133" s="495"/>
      <c r="J133" s="516"/>
      <c r="K133" s="517"/>
      <c r="L133" s="495"/>
      <c r="M133" s="517"/>
      <c r="N133" s="155"/>
      <c r="O133" s="155"/>
      <c r="P133" s="495"/>
      <c r="Q133" s="495"/>
      <c r="R133" s="495"/>
      <c r="S133" s="495"/>
      <c r="T133" s="518"/>
      <c r="U133" s="507"/>
    </row>
    <row r="134" spans="1:22" x14ac:dyDescent="0.25">
      <c r="A134" s="1114"/>
      <c r="B134" s="161">
        <v>6</v>
      </c>
      <c r="C134" s="133"/>
      <c r="D134" s="127"/>
      <c r="E134" s="127"/>
      <c r="F134" s="133"/>
      <c r="G134" s="515"/>
      <c r="H134" s="133"/>
      <c r="I134" s="495"/>
      <c r="J134" s="516"/>
      <c r="K134" s="517"/>
      <c r="L134" s="495"/>
      <c r="M134" s="517"/>
      <c r="N134" s="155"/>
      <c r="O134" s="155"/>
      <c r="P134" s="495"/>
      <c r="Q134" s="495"/>
      <c r="R134" s="495"/>
      <c r="S134" s="495"/>
      <c r="T134" s="518"/>
      <c r="U134" s="507"/>
    </row>
    <row r="135" spans="1:22" x14ac:dyDescent="0.25">
      <c r="A135" s="1114"/>
      <c r="B135" s="161">
        <v>7</v>
      </c>
      <c r="C135" s="133"/>
      <c r="D135" s="127"/>
      <c r="E135" s="127"/>
      <c r="F135" s="133"/>
      <c r="G135" s="515"/>
      <c r="H135" s="133"/>
      <c r="I135" s="495"/>
      <c r="J135" s="516"/>
      <c r="K135" s="517"/>
      <c r="L135" s="495"/>
      <c r="M135" s="517"/>
      <c r="N135" s="155"/>
      <c r="O135" s="155"/>
      <c r="P135" s="495"/>
      <c r="Q135" s="495"/>
      <c r="R135" s="495"/>
      <c r="S135" s="495"/>
      <c r="T135" s="518"/>
      <c r="U135" s="507"/>
    </row>
    <row r="136" spans="1:22" x14ac:dyDescent="0.25">
      <c r="A136" s="1114"/>
      <c r="B136" s="161">
        <v>8</v>
      </c>
      <c r="C136" s="133"/>
      <c r="D136" s="127"/>
      <c r="E136" s="127"/>
      <c r="F136" s="133"/>
      <c r="G136" s="515"/>
      <c r="H136" s="133"/>
      <c r="I136" s="495"/>
      <c r="J136" s="516"/>
      <c r="K136" s="517"/>
      <c r="L136" s="495"/>
      <c r="M136" s="517"/>
      <c r="N136" s="155"/>
      <c r="O136" s="155"/>
      <c r="P136" s="495"/>
      <c r="Q136" s="495"/>
      <c r="R136" s="495"/>
      <c r="S136" s="495"/>
      <c r="T136" s="518"/>
      <c r="U136" s="507"/>
    </row>
    <row r="137" spans="1:22" x14ac:dyDescent="0.25">
      <c r="A137" s="1114"/>
      <c r="B137" s="161">
        <v>9</v>
      </c>
      <c r="C137" s="133"/>
      <c r="D137" s="127"/>
      <c r="E137" s="127"/>
      <c r="F137" s="133"/>
      <c r="G137" s="515"/>
      <c r="H137" s="133"/>
      <c r="I137" s="495"/>
      <c r="J137" s="516"/>
      <c r="K137" s="517"/>
      <c r="L137" s="495"/>
      <c r="M137" s="517"/>
      <c r="N137" s="155"/>
      <c r="O137" s="155"/>
      <c r="P137" s="495"/>
      <c r="Q137" s="495"/>
      <c r="R137" s="495"/>
      <c r="S137" s="495"/>
      <c r="T137" s="518"/>
      <c r="U137" s="507"/>
    </row>
    <row r="138" spans="1:22" ht="15.75" thickBot="1" x14ac:dyDescent="0.3">
      <c r="A138" s="1115"/>
      <c r="B138" s="162">
        <v>10</v>
      </c>
      <c r="C138" s="148"/>
      <c r="D138" s="147"/>
      <c r="E138" s="147"/>
      <c r="F138" s="148"/>
      <c r="G138" s="519"/>
      <c r="H138" s="148"/>
      <c r="I138" s="520"/>
      <c r="J138" s="521"/>
      <c r="K138" s="522"/>
      <c r="L138" s="520"/>
      <c r="M138" s="522"/>
      <c r="N138" s="156"/>
      <c r="O138" s="156"/>
      <c r="P138" s="520"/>
      <c r="Q138" s="520"/>
      <c r="R138" s="520"/>
      <c r="S138" s="520"/>
      <c r="T138" s="523"/>
      <c r="U138" s="507"/>
    </row>
    <row r="139" spans="1:22" ht="25.5" thickBot="1" x14ac:dyDescent="0.3">
      <c r="A139" s="654"/>
      <c r="C139" s="655"/>
      <c r="D139" s="656"/>
      <c r="E139" s="484" t="s">
        <v>379</v>
      </c>
      <c r="F139" s="485">
        <f>COUNTA(F129:F138)</f>
        <v>0</v>
      </c>
      <c r="G139" s="486">
        <f>COUNTA(G129:G138)</f>
        <v>0</v>
      </c>
      <c r="H139" s="655"/>
      <c r="I139" s="501"/>
      <c r="J139" s="657"/>
      <c r="K139" s="658"/>
      <c r="L139" s="1096" t="s">
        <v>655</v>
      </c>
      <c r="M139" s="1097"/>
      <c r="N139" s="659">
        <f>SUM(N129:N138)</f>
        <v>0</v>
      </c>
      <c r="O139" s="660">
        <f>SUM(O129:O138)</f>
        <v>0</v>
      </c>
      <c r="P139" s="501"/>
      <c r="R139" s="128"/>
      <c r="S139" s="132"/>
      <c r="T139" s="603"/>
      <c r="U139" s="527"/>
      <c r="V139" s="526"/>
    </row>
    <row r="140" spans="1:22" ht="23.25" customHeight="1" x14ac:dyDescent="0.25">
      <c r="A140" s="149"/>
      <c r="B140" s="128"/>
      <c r="C140" s="128"/>
      <c r="D140" s="128"/>
      <c r="H140" s="524"/>
      <c r="I140" s="524"/>
      <c r="J140" s="525"/>
      <c r="K140" s="524"/>
      <c r="L140" s="1098" t="s">
        <v>656</v>
      </c>
      <c r="M140" s="1099"/>
      <c r="N140" s="661">
        <f>SUMIF(M129:M138,"&lt;=31/12/2025",N129:N138)</f>
        <v>0</v>
      </c>
      <c r="O140" s="662">
        <f>SUMIF(M129:M138,"&lt;=31/12/2025",O129:O138)</f>
        <v>0</v>
      </c>
      <c r="P140" s="128"/>
      <c r="R140" s="128"/>
      <c r="S140" s="132"/>
      <c r="T140" s="603"/>
      <c r="U140" s="527"/>
      <c r="V140" s="526"/>
    </row>
    <row r="141" spans="1:22" ht="23.25" customHeight="1" thickBot="1" x14ac:dyDescent="0.3">
      <c r="A141" s="149"/>
      <c r="L141" s="1100" t="s">
        <v>660</v>
      </c>
      <c r="M141" s="1101"/>
      <c r="N141" s="663">
        <f>SUMIF(M129:M138,"&gt;31/12/2025",N129:N138)</f>
        <v>0</v>
      </c>
      <c r="O141" s="664">
        <f>SUMIF(M129:M138,"&gt;31/12/2025",O129:O138)</f>
        <v>0</v>
      </c>
      <c r="R141" s="128"/>
      <c r="S141" s="132"/>
      <c r="T141" s="603"/>
      <c r="U141" s="527"/>
      <c r="V141" s="526"/>
    </row>
    <row r="142" spans="1:22" ht="15.75" thickBot="1" x14ac:dyDescent="0.3">
      <c r="A142" s="528"/>
      <c r="B142" s="529"/>
      <c r="C142" s="455"/>
      <c r="D142" s="455"/>
      <c r="E142" s="455"/>
      <c r="F142" s="529"/>
      <c r="G142" s="455"/>
      <c r="H142" s="455"/>
      <c r="I142" s="529"/>
      <c r="J142" s="529"/>
      <c r="K142" s="455"/>
      <c r="L142" s="455"/>
      <c r="M142" s="455"/>
      <c r="N142" s="455"/>
      <c r="O142" s="455"/>
      <c r="P142" s="455"/>
      <c r="Q142" s="455"/>
      <c r="R142" s="455"/>
      <c r="S142" s="530"/>
      <c r="T142" s="455"/>
      <c r="U142" s="531"/>
    </row>
    <row r="143" spans="1:22" ht="15.75" thickBot="1" x14ac:dyDescent="0.3">
      <c r="A143" s="502"/>
      <c r="B143" s="503"/>
      <c r="C143" s="504"/>
      <c r="D143" s="504"/>
      <c r="E143" s="504"/>
      <c r="F143" s="503"/>
      <c r="G143" s="504"/>
      <c r="H143" s="504"/>
      <c r="I143" s="503"/>
      <c r="J143" s="503"/>
      <c r="K143" s="504"/>
      <c r="L143" s="504"/>
      <c r="M143" s="504"/>
      <c r="N143" s="504"/>
      <c r="O143" s="504"/>
      <c r="P143" s="504"/>
      <c r="Q143" s="504"/>
      <c r="R143" s="504"/>
      <c r="S143" s="504"/>
      <c r="T143" s="504"/>
      <c r="U143" s="505"/>
    </row>
    <row r="144" spans="1:22" ht="15.75" thickBot="1" x14ac:dyDescent="0.3">
      <c r="A144" s="171" t="s">
        <v>9</v>
      </c>
      <c r="B144" s="1116" t="s">
        <v>38</v>
      </c>
      <c r="C144" s="1117"/>
      <c r="E144" s="1118" t="s">
        <v>342</v>
      </c>
      <c r="F144" s="1119"/>
      <c r="G144" s="1120">
        <f>VLOOKUP(B144,'Urbano.Piano inv. forn'!$D$20:$H$49,3,FALSE)</f>
        <v>0</v>
      </c>
      <c r="H144" s="1121"/>
      <c r="I144" s="115"/>
      <c r="J144" s="1118" t="s">
        <v>343</v>
      </c>
      <c r="K144" s="1119"/>
      <c r="L144" s="1120">
        <f>VLOOKUP(B144,'Urbano.Piano inv. forn'!$D$20:$H$49,4,FALSE)</f>
        <v>0</v>
      </c>
      <c r="M144" s="1121"/>
      <c r="O144" s="178" t="s">
        <v>344</v>
      </c>
      <c r="P144" s="506"/>
      <c r="R144" s="179" t="s">
        <v>345</v>
      </c>
      <c r="S144" s="1108"/>
      <c r="T144" s="1109"/>
      <c r="U144" s="507"/>
    </row>
    <row r="145" spans="1:22" ht="15.75" thickBot="1" x14ac:dyDescent="0.3">
      <c r="A145" s="149"/>
      <c r="B145" s="129"/>
      <c r="C145" s="129"/>
      <c r="E145" s="130"/>
      <c r="F145" s="130"/>
      <c r="G145" s="131"/>
      <c r="H145" s="131"/>
      <c r="I145" s="115"/>
      <c r="J145" s="130"/>
      <c r="K145" s="130"/>
      <c r="L145" s="131"/>
      <c r="M145" s="131"/>
      <c r="O145" s="132"/>
      <c r="R145" s="128"/>
      <c r="S145" s="501"/>
      <c r="U145" s="150"/>
    </row>
    <row r="146" spans="1:22" ht="28.5" customHeight="1" thickBot="1" x14ac:dyDescent="0.3">
      <c r="A146" s="1102" t="s">
        <v>346</v>
      </c>
      <c r="B146" s="1103"/>
      <c r="C146" s="1103"/>
      <c r="D146" s="1104"/>
      <c r="E146" s="1105">
        <f>VLOOKUP(B144,'Urbano.Piano inv. forn'!$D$20:$V$49,17,FALSE)</f>
        <v>0</v>
      </c>
      <c r="F146" s="1106"/>
      <c r="G146" s="1106"/>
      <c r="H146" s="1107"/>
      <c r="I146" s="115"/>
      <c r="J146" s="1102" t="s">
        <v>60</v>
      </c>
      <c r="K146" s="1103"/>
      <c r="L146" s="1105">
        <f>VLOOKUP(B144,'Urbano.Piano inv. forn'!$D$20:$V$49,19,FALSE)</f>
        <v>0</v>
      </c>
      <c r="M146" s="1107"/>
      <c r="N146" s="146"/>
      <c r="O146" s="177" t="s">
        <v>347</v>
      </c>
      <c r="P146" s="151">
        <f>L146+E146</f>
        <v>0</v>
      </c>
      <c r="R146" s="179" t="s">
        <v>348</v>
      </c>
      <c r="S146" s="1108"/>
      <c r="T146" s="1109"/>
      <c r="U146" s="150"/>
    </row>
    <row r="147" spans="1:22" ht="15.75" thickBot="1" x14ac:dyDescent="0.3">
      <c r="A147" s="149"/>
      <c r="U147" s="507"/>
    </row>
    <row r="148" spans="1:22" ht="45" x14ac:dyDescent="0.25">
      <c r="A148" s="1110" t="s">
        <v>349</v>
      </c>
      <c r="B148" s="1112" t="s">
        <v>350</v>
      </c>
      <c r="C148" s="1112" t="s">
        <v>351</v>
      </c>
      <c r="D148" s="172" t="s">
        <v>352</v>
      </c>
      <c r="E148" s="173" t="s">
        <v>353</v>
      </c>
      <c r="F148" s="172" t="s">
        <v>354</v>
      </c>
      <c r="G148" s="172" t="s">
        <v>355</v>
      </c>
      <c r="H148" s="174" t="s">
        <v>312</v>
      </c>
      <c r="I148" s="174" t="s">
        <v>356</v>
      </c>
      <c r="J148" s="174" t="s">
        <v>357</v>
      </c>
      <c r="K148" s="174" t="s">
        <v>358</v>
      </c>
      <c r="L148" s="174" t="s">
        <v>359</v>
      </c>
      <c r="M148" s="174" t="s">
        <v>360</v>
      </c>
      <c r="N148" s="174" t="s">
        <v>361</v>
      </c>
      <c r="O148" s="174" t="s">
        <v>362</v>
      </c>
      <c r="P148" s="174" t="s">
        <v>363</v>
      </c>
      <c r="Q148" s="174" t="s">
        <v>364</v>
      </c>
      <c r="R148" s="174" t="s">
        <v>365</v>
      </c>
      <c r="S148" s="174" t="s">
        <v>366</v>
      </c>
      <c r="T148" s="175" t="s">
        <v>367</v>
      </c>
      <c r="U148" s="508"/>
    </row>
    <row r="149" spans="1:22" ht="24.75" thickBot="1" x14ac:dyDescent="0.3">
      <c r="A149" s="1111"/>
      <c r="B149" s="1113"/>
      <c r="C149" s="1113"/>
      <c r="D149" s="176" t="s">
        <v>368</v>
      </c>
      <c r="E149" s="176" t="s">
        <v>369</v>
      </c>
      <c r="F149" s="176" t="s">
        <v>370</v>
      </c>
      <c r="G149" s="176" t="s">
        <v>370</v>
      </c>
      <c r="H149" s="176" t="s">
        <v>32</v>
      </c>
      <c r="I149" s="176" t="s">
        <v>33</v>
      </c>
      <c r="J149" s="176" t="s">
        <v>371</v>
      </c>
      <c r="K149" s="176" t="s">
        <v>372</v>
      </c>
      <c r="L149" s="176" t="s">
        <v>373</v>
      </c>
      <c r="M149" s="176" t="s">
        <v>372</v>
      </c>
      <c r="N149" s="176" t="s">
        <v>374</v>
      </c>
      <c r="O149" s="176" t="s">
        <v>341</v>
      </c>
      <c r="P149" s="176" t="s">
        <v>375</v>
      </c>
      <c r="Q149" s="176" t="s">
        <v>376</v>
      </c>
      <c r="R149" s="176" t="s">
        <v>377</v>
      </c>
      <c r="S149" s="176" t="s">
        <v>377</v>
      </c>
      <c r="T149" s="509"/>
      <c r="U149" s="508"/>
    </row>
    <row r="150" spans="1:22" x14ac:dyDescent="0.25">
      <c r="A150" s="1114" t="str">
        <f>B144</f>
        <v>urb.m.3</v>
      </c>
      <c r="B150" s="160">
        <v>1</v>
      </c>
      <c r="C150" s="208"/>
      <c r="D150" s="134"/>
      <c r="E150" s="134"/>
      <c r="F150" s="208"/>
      <c r="G150" s="510"/>
      <c r="H150" s="135"/>
      <c r="I150" s="511"/>
      <c r="J150" s="512"/>
      <c r="K150" s="513"/>
      <c r="L150" s="511"/>
      <c r="M150" s="513"/>
      <c r="N150" s="164"/>
      <c r="O150" s="164"/>
      <c r="P150" s="511"/>
      <c r="Q150" s="511"/>
      <c r="R150" s="511"/>
      <c r="S150" s="511"/>
      <c r="T150" s="514"/>
      <c r="U150" s="507"/>
    </row>
    <row r="151" spans="1:22" x14ac:dyDescent="0.25">
      <c r="A151" s="1114"/>
      <c r="B151" s="161">
        <v>2</v>
      </c>
      <c r="C151" s="133"/>
      <c r="D151" s="127"/>
      <c r="E151" s="127"/>
      <c r="F151" s="133"/>
      <c r="G151" s="515"/>
      <c r="H151" s="133"/>
      <c r="I151" s="495"/>
      <c r="J151" s="516"/>
      <c r="K151" s="517"/>
      <c r="L151" s="495"/>
      <c r="M151" s="517"/>
      <c r="N151" s="155"/>
      <c r="O151" s="155"/>
      <c r="P151" s="495"/>
      <c r="Q151" s="495" t="s">
        <v>378</v>
      </c>
      <c r="R151" s="495"/>
      <c r="S151" s="495"/>
      <c r="T151" s="518"/>
      <c r="U151" s="507"/>
    </row>
    <row r="152" spans="1:22" x14ac:dyDescent="0.25">
      <c r="A152" s="1114"/>
      <c r="B152" s="161">
        <v>3</v>
      </c>
      <c r="C152" s="133"/>
      <c r="D152" s="127"/>
      <c r="E152" s="127"/>
      <c r="F152" s="133"/>
      <c r="G152" s="515"/>
      <c r="H152" s="133"/>
      <c r="I152" s="495"/>
      <c r="J152" s="516"/>
      <c r="K152" s="517"/>
      <c r="L152" s="495"/>
      <c r="M152" s="517"/>
      <c r="N152" s="155"/>
      <c r="O152" s="155"/>
      <c r="P152" s="495"/>
      <c r="Q152" s="495"/>
      <c r="R152" s="495"/>
      <c r="S152" s="495"/>
      <c r="T152" s="518"/>
      <c r="U152" s="507"/>
    </row>
    <row r="153" spans="1:22" x14ac:dyDescent="0.25">
      <c r="A153" s="1114"/>
      <c r="B153" s="161">
        <v>4</v>
      </c>
      <c r="C153" s="133"/>
      <c r="D153" s="127"/>
      <c r="E153" s="127"/>
      <c r="F153" s="133"/>
      <c r="G153" s="515"/>
      <c r="H153" s="133"/>
      <c r="I153" s="495"/>
      <c r="J153" s="516"/>
      <c r="K153" s="517"/>
      <c r="L153" s="495"/>
      <c r="M153" s="517"/>
      <c r="N153" s="155"/>
      <c r="O153" s="155"/>
      <c r="P153" s="495"/>
      <c r="Q153" s="495"/>
      <c r="R153" s="495"/>
      <c r="S153" s="495"/>
      <c r="T153" s="518"/>
      <c r="U153" s="507"/>
    </row>
    <row r="154" spans="1:22" x14ac:dyDescent="0.25">
      <c r="A154" s="1114"/>
      <c r="B154" s="161">
        <v>5</v>
      </c>
      <c r="C154" s="133"/>
      <c r="D154" s="127"/>
      <c r="E154" s="127"/>
      <c r="F154" s="133"/>
      <c r="G154" s="515"/>
      <c r="H154" s="133"/>
      <c r="I154" s="495"/>
      <c r="J154" s="516"/>
      <c r="K154" s="517"/>
      <c r="L154" s="495"/>
      <c r="M154" s="517"/>
      <c r="N154" s="155"/>
      <c r="O154" s="155"/>
      <c r="P154" s="495"/>
      <c r="Q154" s="495"/>
      <c r="R154" s="495"/>
      <c r="S154" s="495"/>
      <c r="T154" s="518"/>
      <c r="U154" s="507"/>
    </row>
    <row r="155" spans="1:22" x14ac:dyDescent="0.25">
      <c r="A155" s="1114"/>
      <c r="B155" s="161">
        <v>6</v>
      </c>
      <c r="C155" s="133"/>
      <c r="D155" s="127"/>
      <c r="E155" s="127"/>
      <c r="F155" s="133"/>
      <c r="G155" s="515"/>
      <c r="H155" s="133"/>
      <c r="I155" s="495"/>
      <c r="J155" s="516"/>
      <c r="K155" s="517"/>
      <c r="L155" s="495"/>
      <c r="M155" s="517"/>
      <c r="N155" s="155"/>
      <c r="O155" s="155"/>
      <c r="P155" s="495"/>
      <c r="Q155" s="495"/>
      <c r="R155" s="495"/>
      <c r="S155" s="495"/>
      <c r="T155" s="518"/>
      <c r="U155" s="507"/>
    </row>
    <row r="156" spans="1:22" x14ac:dyDescent="0.25">
      <c r="A156" s="1114"/>
      <c r="B156" s="161">
        <v>7</v>
      </c>
      <c r="C156" s="133"/>
      <c r="D156" s="127"/>
      <c r="E156" s="127"/>
      <c r="F156" s="133"/>
      <c r="G156" s="515"/>
      <c r="H156" s="133"/>
      <c r="I156" s="495"/>
      <c r="J156" s="516"/>
      <c r="K156" s="517"/>
      <c r="L156" s="495"/>
      <c r="M156" s="517"/>
      <c r="N156" s="155"/>
      <c r="O156" s="155"/>
      <c r="P156" s="495"/>
      <c r="Q156" s="495"/>
      <c r="R156" s="495"/>
      <c r="S156" s="495"/>
      <c r="T156" s="518"/>
      <c r="U156" s="507"/>
    </row>
    <row r="157" spans="1:22" x14ac:dyDescent="0.25">
      <c r="A157" s="1114"/>
      <c r="B157" s="161">
        <v>8</v>
      </c>
      <c r="C157" s="133"/>
      <c r="D157" s="127"/>
      <c r="E157" s="127"/>
      <c r="F157" s="133"/>
      <c r="G157" s="515"/>
      <c r="H157" s="133"/>
      <c r="I157" s="495"/>
      <c r="J157" s="516"/>
      <c r="K157" s="517"/>
      <c r="L157" s="495"/>
      <c r="M157" s="517"/>
      <c r="N157" s="155"/>
      <c r="O157" s="155"/>
      <c r="P157" s="495"/>
      <c r="Q157" s="495"/>
      <c r="R157" s="495"/>
      <c r="S157" s="495"/>
      <c r="T157" s="518"/>
      <c r="U157" s="507"/>
    </row>
    <row r="158" spans="1:22" x14ac:dyDescent="0.25">
      <c r="A158" s="1114"/>
      <c r="B158" s="161">
        <v>9</v>
      </c>
      <c r="C158" s="133"/>
      <c r="D158" s="127"/>
      <c r="E158" s="127"/>
      <c r="F158" s="133"/>
      <c r="G158" s="515"/>
      <c r="H158" s="133"/>
      <c r="I158" s="495"/>
      <c r="J158" s="516"/>
      <c r="K158" s="517"/>
      <c r="L158" s="495"/>
      <c r="M158" s="517"/>
      <c r="N158" s="155"/>
      <c r="O158" s="155"/>
      <c r="P158" s="495"/>
      <c r="Q158" s="495"/>
      <c r="R158" s="495"/>
      <c r="S158" s="495"/>
      <c r="T158" s="518"/>
      <c r="U158" s="507"/>
    </row>
    <row r="159" spans="1:22" ht="15.75" thickBot="1" x14ac:dyDescent="0.3">
      <c r="A159" s="1115"/>
      <c r="B159" s="162">
        <v>10</v>
      </c>
      <c r="C159" s="148"/>
      <c r="D159" s="147"/>
      <c r="E159" s="147"/>
      <c r="F159" s="148"/>
      <c r="G159" s="519"/>
      <c r="H159" s="148"/>
      <c r="I159" s="520"/>
      <c r="J159" s="521"/>
      <c r="K159" s="522"/>
      <c r="L159" s="520"/>
      <c r="M159" s="522"/>
      <c r="N159" s="156"/>
      <c r="O159" s="156"/>
      <c r="P159" s="520"/>
      <c r="Q159" s="520"/>
      <c r="R159" s="520"/>
      <c r="S159" s="520"/>
      <c r="T159" s="523"/>
      <c r="U159" s="507"/>
    </row>
    <row r="160" spans="1:22" ht="25.5" thickBot="1" x14ac:dyDescent="0.3">
      <c r="A160" s="654"/>
      <c r="C160" s="655"/>
      <c r="D160" s="656"/>
      <c r="E160" s="484" t="s">
        <v>379</v>
      </c>
      <c r="F160" s="485">
        <f>COUNTA(F150:F159)</f>
        <v>0</v>
      </c>
      <c r="G160" s="486">
        <f>COUNTA(G150:G159)</f>
        <v>0</v>
      </c>
      <c r="H160" s="655"/>
      <c r="I160" s="501"/>
      <c r="J160" s="657"/>
      <c r="K160" s="658"/>
      <c r="L160" s="1096" t="s">
        <v>655</v>
      </c>
      <c r="M160" s="1097"/>
      <c r="N160" s="659">
        <f>SUM(N150:N159)</f>
        <v>0</v>
      </c>
      <c r="O160" s="660">
        <f>SUM(O150:O159)</f>
        <v>0</v>
      </c>
      <c r="P160" s="501"/>
      <c r="R160" s="128"/>
      <c r="S160" s="132"/>
      <c r="T160" s="603"/>
      <c r="U160" s="527"/>
      <c r="V160" s="526"/>
    </row>
    <row r="161" spans="1:22" ht="23.25" customHeight="1" x14ac:dyDescent="0.25">
      <c r="A161" s="149"/>
      <c r="B161" s="128"/>
      <c r="C161" s="128"/>
      <c r="D161" s="128"/>
      <c r="H161" s="524"/>
      <c r="I161" s="524"/>
      <c r="J161" s="525"/>
      <c r="K161" s="524"/>
      <c r="L161" s="1098" t="s">
        <v>656</v>
      </c>
      <c r="M161" s="1099"/>
      <c r="N161" s="661">
        <f>SUMIF(M150:M159,"&lt;=31/12/2025",N150:N159)</f>
        <v>0</v>
      </c>
      <c r="O161" s="662">
        <f>SUMIF(M150:M159,"&lt;=31/12/2025",O150:O159)</f>
        <v>0</v>
      </c>
      <c r="P161" s="128"/>
      <c r="R161" s="128"/>
      <c r="S161" s="132"/>
      <c r="T161" s="603"/>
      <c r="U161" s="527"/>
      <c r="V161" s="526"/>
    </row>
    <row r="162" spans="1:22" ht="23.25" customHeight="1" thickBot="1" x14ac:dyDescent="0.3">
      <c r="A162" s="149"/>
      <c r="L162" s="1100" t="s">
        <v>660</v>
      </c>
      <c r="M162" s="1101"/>
      <c r="N162" s="663">
        <f>SUMIF(M150:M159,"&gt;31/12/2025",N150:N159)</f>
        <v>0</v>
      </c>
      <c r="O162" s="664">
        <f>SUMIF(M150:M159,"&gt;31/12/2025",O150:O159)</f>
        <v>0</v>
      </c>
      <c r="R162" s="128"/>
      <c r="S162" s="132"/>
      <c r="T162" s="603"/>
      <c r="U162" s="527"/>
      <c r="V162" s="526"/>
    </row>
    <row r="163" spans="1:22" ht="15.75" thickBot="1" x14ac:dyDescent="0.3">
      <c r="A163" s="528"/>
      <c r="B163" s="529"/>
      <c r="C163" s="455"/>
      <c r="D163" s="455"/>
      <c r="E163" s="455"/>
      <c r="F163" s="529"/>
      <c r="G163" s="455"/>
      <c r="H163" s="455"/>
      <c r="I163" s="529"/>
      <c r="J163" s="529"/>
      <c r="K163" s="455"/>
      <c r="L163" s="455"/>
      <c r="M163" s="455"/>
      <c r="N163" s="455"/>
      <c r="O163" s="455"/>
      <c r="P163" s="455"/>
      <c r="Q163" s="455"/>
      <c r="R163" s="455"/>
      <c r="S163" s="530"/>
      <c r="T163" s="455"/>
      <c r="U163" s="531"/>
    </row>
    <row r="164" spans="1:22" ht="15.75" thickBot="1" x14ac:dyDescent="0.3">
      <c r="A164" s="502"/>
      <c r="B164" s="503"/>
      <c r="C164" s="504"/>
      <c r="D164" s="504"/>
      <c r="E164" s="504"/>
      <c r="F164" s="503"/>
      <c r="G164" s="504"/>
      <c r="H164" s="504"/>
      <c r="I164" s="503"/>
      <c r="J164" s="503"/>
      <c r="K164" s="504"/>
      <c r="L164" s="504"/>
      <c r="M164" s="504"/>
      <c r="N164" s="504"/>
      <c r="O164" s="504"/>
      <c r="P164" s="504"/>
      <c r="Q164" s="504"/>
      <c r="R164" s="504"/>
      <c r="S164" s="504"/>
      <c r="T164" s="504"/>
      <c r="U164" s="505"/>
    </row>
    <row r="165" spans="1:22" ht="15.75" thickBot="1" x14ac:dyDescent="0.3">
      <c r="A165" s="171" t="s">
        <v>9</v>
      </c>
      <c r="B165" s="1116" t="s">
        <v>39</v>
      </c>
      <c r="C165" s="1117"/>
      <c r="E165" s="1118" t="s">
        <v>342</v>
      </c>
      <c r="F165" s="1119"/>
      <c r="G165" s="1120">
        <f>VLOOKUP(B165,'Urbano.Piano inv. forn'!$D$20:$H$49,3,FALSE)</f>
        <v>0</v>
      </c>
      <c r="H165" s="1121"/>
      <c r="I165" s="115"/>
      <c r="J165" s="1118" t="s">
        <v>343</v>
      </c>
      <c r="K165" s="1119"/>
      <c r="L165" s="1120">
        <f>VLOOKUP(B165,'Urbano.Piano inv. forn'!$D$20:$H$49,4,FALSE)</f>
        <v>0</v>
      </c>
      <c r="M165" s="1121"/>
      <c r="O165" s="178" t="s">
        <v>344</v>
      </c>
      <c r="P165" s="506"/>
      <c r="R165" s="179" t="s">
        <v>345</v>
      </c>
      <c r="S165" s="1108"/>
      <c r="T165" s="1109"/>
      <c r="U165" s="507"/>
    </row>
    <row r="166" spans="1:22" ht="15.75" thickBot="1" x14ac:dyDescent="0.3">
      <c r="A166" s="149"/>
      <c r="B166" s="129"/>
      <c r="C166" s="129"/>
      <c r="E166" s="130"/>
      <c r="F166" s="130"/>
      <c r="G166" s="131"/>
      <c r="H166" s="131"/>
      <c r="I166" s="115"/>
      <c r="J166" s="130"/>
      <c r="K166" s="130"/>
      <c r="L166" s="131"/>
      <c r="M166" s="131"/>
      <c r="O166" s="132"/>
      <c r="R166" s="128"/>
      <c r="S166" s="501"/>
      <c r="U166" s="150"/>
    </row>
    <row r="167" spans="1:22" ht="28.5" customHeight="1" thickBot="1" x14ac:dyDescent="0.3">
      <c r="A167" s="1102" t="s">
        <v>346</v>
      </c>
      <c r="B167" s="1103"/>
      <c r="C167" s="1103"/>
      <c r="D167" s="1104"/>
      <c r="E167" s="1105">
        <f>VLOOKUP(B165,'Urbano.Piano inv. forn'!$D$20:$V$49,17,FALSE)</f>
        <v>0</v>
      </c>
      <c r="F167" s="1106"/>
      <c r="G167" s="1106"/>
      <c r="H167" s="1107"/>
      <c r="I167" s="115"/>
      <c r="J167" s="1102" t="s">
        <v>60</v>
      </c>
      <c r="K167" s="1103"/>
      <c r="L167" s="1105">
        <f>VLOOKUP(B165,'Urbano.Piano inv. forn'!$D$20:$V$49,19,FALSE)</f>
        <v>0</v>
      </c>
      <c r="M167" s="1107"/>
      <c r="N167" s="146"/>
      <c r="O167" s="177" t="s">
        <v>347</v>
      </c>
      <c r="P167" s="151">
        <f>L167+E167</f>
        <v>0</v>
      </c>
      <c r="R167" s="179" t="s">
        <v>348</v>
      </c>
      <c r="S167" s="1108"/>
      <c r="T167" s="1109"/>
      <c r="U167" s="150"/>
    </row>
    <row r="168" spans="1:22" ht="15.75" thickBot="1" x14ac:dyDescent="0.3">
      <c r="A168" s="149"/>
      <c r="U168" s="507"/>
    </row>
    <row r="169" spans="1:22" ht="45" x14ac:dyDescent="0.25">
      <c r="A169" s="1110" t="s">
        <v>349</v>
      </c>
      <c r="B169" s="1112" t="s">
        <v>350</v>
      </c>
      <c r="C169" s="1112" t="s">
        <v>351</v>
      </c>
      <c r="D169" s="172" t="s">
        <v>352</v>
      </c>
      <c r="E169" s="173" t="s">
        <v>353</v>
      </c>
      <c r="F169" s="172" t="s">
        <v>354</v>
      </c>
      <c r="G169" s="172" t="s">
        <v>355</v>
      </c>
      <c r="H169" s="174" t="s">
        <v>312</v>
      </c>
      <c r="I169" s="174" t="s">
        <v>356</v>
      </c>
      <c r="J169" s="174" t="s">
        <v>357</v>
      </c>
      <c r="K169" s="174" t="s">
        <v>358</v>
      </c>
      <c r="L169" s="174" t="s">
        <v>359</v>
      </c>
      <c r="M169" s="174" t="s">
        <v>360</v>
      </c>
      <c r="N169" s="174" t="s">
        <v>361</v>
      </c>
      <c r="O169" s="174" t="s">
        <v>362</v>
      </c>
      <c r="P169" s="174" t="s">
        <v>363</v>
      </c>
      <c r="Q169" s="174" t="s">
        <v>364</v>
      </c>
      <c r="R169" s="174" t="s">
        <v>365</v>
      </c>
      <c r="S169" s="174" t="s">
        <v>366</v>
      </c>
      <c r="T169" s="175" t="s">
        <v>367</v>
      </c>
      <c r="U169" s="508"/>
    </row>
    <row r="170" spans="1:22" ht="24.75" thickBot="1" x14ac:dyDescent="0.3">
      <c r="A170" s="1111"/>
      <c r="B170" s="1113"/>
      <c r="C170" s="1113"/>
      <c r="D170" s="176" t="s">
        <v>368</v>
      </c>
      <c r="E170" s="176" t="s">
        <v>369</v>
      </c>
      <c r="F170" s="176" t="s">
        <v>370</v>
      </c>
      <c r="G170" s="176" t="s">
        <v>370</v>
      </c>
      <c r="H170" s="176" t="s">
        <v>32</v>
      </c>
      <c r="I170" s="176" t="s">
        <v>33</v>
      </c>
      <c r="J170" s="176" t="s">
        <v>371</v>
      </c>
      <c r="K170" s="176" t="s">
        <v>372</v>
      </c>
      <c r="L170" s="176" t="s">
        <v>373</v>
      </c>
      <c r="M170" s="176" t="s">
        <v>372</v>
      </c>
      <c r="N170" s="176" t="s">
        <v>374</v>
      </c>
      <c r="O170" s="176" t="s">
        <v>341</v>
      </c>
      <c r="P170" s="176" t="s">
        <v>375</v>
      </c>
      <c r="Q170" s="176" t="s">
        <v>376</v>
      </c>
      <c r="R170" s="176" t="s">
        <v>377</v>
      </c>
      <c r="S170" s="176" t="s">
        <v>377</v>
      </c>
      <c r="T170" s="509"/>
      <c r="U170" s="508"/>
    </row>
    <row r="171" spans="1:22" x14ac:dyDescent="0.25">
      <c r="A171" s="1114" t="str">
        <f>B165</f>
        <v>urb.m.4</v>
      </c>
      <c r="B171" s="160">
        <v>1</v>
      </c>
      <c r="C171" s="208"/>
      <c r="D171" s="134"/>
      <c r="E171" s="134"/>
      <c r="F171" s="208"/>
      <c r="G171" s="510"/>
      <c r="H171" s="135"/>
      <c r="I171" s="511"/>
      <c r="J171" s="512"/>
      <c r="K171" s="513"/>
      <c r="L171" s="511"/>
      <c r="M171" s="513"/>
      <c r="N171" s="164"/>
      <c r="O171" s="164"/>
      <c r="P171" s="511"/>
      <c r="Q171" s="511"/>
      <c r="R171" s="511"/>
      <c r="S171" s="511"/>
      <c r="T171" s="514"/>
      <c r="U171" s="507"/>
    </row>
    <row r="172" spans="1:22" x14ac:dyDescent="0.25">
      <c r="A172" s="1114"/>
      <c r="B172" s="161">
        <v>2</v>
      </c>
      <c r="C172" s="133"/>
      <c r="D172" s="127"/>
      <c r="E172" s="127"/>
      <c r="F172" s="133"/>
      <c r="G172" s="515"/>
      <c r="H172" s="133"/>
      <c r="I172" s="495"/>
      <c r="J172" s="516"/>
      <c r="K172" s="517"/>
      <c r="L172" s="495"/>
      <c r="M172" s="517"/>
      <c r="N172" s="155"/>
      <c r="O172" s="155"/>
      <c r="P172" s="495"/>
      <c r="Q172" s="495" t="s">
        <v>378</v>
      </c>
      <c r="R172" s="495"/>
      <c r="S172" s="495"/>
      <c r="T172" s="518"/>
      <c r="U172" s="507"/>
    </row>
    <row r="173" spans="1:22" x14ac:dyDescent="0.25">
      <c r="A173" s="1114"/>
      <c r="B173" s="161">
        <v>3</v>
      </c>
      <c r="C173" s="133"/>
      <c r="D173" s="127"/>
      <c r="E173" s="127"/>
      <c r="F173" s="133"/>
      <c r="G173" s="515"/>
      <c r="H173" s="133"/>
      <c r="I173" s="495"/>
      <c r="J173" s="516"/>
      <c r="K173" s="517"/>
      <c r="L173" s="495"/>
      <c r="M173" s="517"/>
      <c r="N173" s="155"/>
      <c r="O173" s="155"/>
      <c r="P173" s="495"/>
      <c r="Q173" s="495"/>
      <c r="R173" s="495"/>
      <c r="S173" s="495"/>
      <c r="T173" s="518"/>
      <c r="U173" s="507"/>
    </row>
    <row r="174" spans="1:22" x14ac:dyDescent="0.25">
      <c r="A174" s="1114"/>
      <c r="B174" s="161">
        <v>4</v>
      </c>
      <c r="C174" s="133"/>
      <c r="D174" s="127"/>
      <c r="E174" s="127"/>
      <c r="F174" s="133"/>
      <c r="G174" s="515"/>
      <c r="H174" s="133"/>
      <c r="I174" s="495"/>
      <c r="J174" s="516"/>
      <c r="K174" s="517"/>
      <c r="L174" s="495"/>
      <c r="M174" s="517"/>
      <c r="N174" s="155"/>
      <c r="O174" s="155"/>
      <c r="P174" s="495"/>
      <c r="Q174" s="495"/>
      <c r="R174" s="495"/>
      <c r="S174" s="495"/>
      <c r="T174" s="518"/>
      <c r="U174" s="507"/>
    </row>
    <row r="175" spans="1:22" x14ac:dyDescent="0.25">
      <c r="A175" s="1114"/>
      <c r="B175" s="161">
        <v>5</v>
      </c>
      <c r="C175" s="133"/>
      <c r="D175" s="127"/>
      <c r="E175" s="127"/>
      <c r="F175" s="133"/>
      <c r="G175" s="515"/>
      <c r="H175" s="133"/>
      <c r="I175" s="495"/>
      <c r="J175" s="516"/>
      <c r="K175" s="517"/>
      <c r="L175" s="495"/>
      <c r="M175" s="517"/>
      <c r="N175" s="155"/>
      <c r="O175" s="155"/>
      <c r="P175" s="495"/>
      <c r="Q175" s="495"/>
      <c r="R175" s="495"/>
      <c r="S175" s="495"/>
      <c r="T175" s="518"/>
      <c r="U175" s="507"/>
    </row>
    <row r="176" spans="1:22" x14ac:dyDescent="0.25">
      <c r="A176" s="1114"/>
      <c r="B176" s="161">
        <v>6</v>
      </c>
      <c r="C176" s="133"/>
      <c r="D176" s="127"/>
      <c r="E176" s="127"/>
      <c r="F176" s="133"/>
      <c r="G176" s="515"/>
      <c r="H176" s="133"/>
      <c r="I176" s="495"/>
      <c r="J176" s="516"/>
      <c r="K176" s="517"/>
      <c r="L176" s="495"/>
      <c r="M176" s="517"/>
      <c r="N176" s="155"/>
      <c r="O176" s="155"/>
      <c r="P176" s="495"/>
      <c r="Q176" s="495"/>
      <c r="R176" s="495"/>
      <c r="S176" s="495"/>
      <c r="T176" s="518"/>
      <c r="U176" s="507"/>
    </row>
    <row r="177" spans="1:22" x14ac:dyDescent="0.25">
      <c r="A177" s="1114"/>
      <c r="B177" s="161">
        <v>7</v>
      </c>
      <c r="C177" s="133"/>
      <c r="D177" s="127"/>
      <c r="E177" s="127"/>
      <c r="F177" s="133"/>
      <c r="G177" s="515"/>
      <c r="H177" s="133"/>
      <c r="I177" s="495"/>
      <c r="J177" s="516"/>
      <c r="K177" s="517"/>
      <c r="L177" s="495"/>
      <c r="M177" s="517"/>
      <c r="N177" s="155"/>
      <c r="O177" s="155"/>
      <c r="P177" s="495"/>
      <c r="Q177" s="495"/>
      <c r="R177" s="495"/>
      <c r="S177" s="495"/>
      <c r="T177" s="518"/>
      <c r="U177" s="507"/>
    </row>
    <row r="178" spans="1:22" x14ac:dyDescent="0.25">
      <c r="A178" s="1114"/>
      <c r="B178" s="161">
        <v>8</v>
      </c>
      <c r="C178" s="133"/>
      <c r="D178" s="127"/>
      <c r="E178" s="127"/>
      <c r="F178" s="133"/>
      <c r="G178" s="515"/>
      <c r="H178" s="133"/>
      <c r="I178" s="495"/>
      <c r="J178" s="516"/>
      <c r="K178" s="517"/>
      <c r="L178" s="495"/>
      <c r="M178" s="517"/>
      <c r="N178" s="155"/>
      <c r="O178" s="155"/>
      <c r="P178" s="495"/>
      <c r="Q178" s="495"/>
      <c r="R178" s="495"/>
      <c r="S178" s="495"/>
      <c r="T178" s="518"/>
      <c r="U178" s="507"/>
    </row>
    <row r="179" spans="1:22" x14ac:dyDescent="0.25">
      <c r="A179" s="1114"/>
      <c r="B179" s="161">
        <v>9</v>
      </c>
      <c r="C179" s="133"/>
      <c r="D179" s="127"/>
      <c r="E179" s="127"/>
      <c r="F179" s="133"/>
      <c r="G179" s="515"/>
      <c r="H179" s="133"/>
      <c r="I179" s="495"/>
      <c r="J179" s="516"/>
      <c r="K179" s="517"/>
      <c r="L179" s="495"/>
      <c r="M179" s="517"/>
      <c r="N179" s="155"/>
      <c r="O179" s="155"/>
      <c r="P179" s="495"/>
      <c r="Q179" s="495"/>
      <c r="R179" s="495"/>
      <c r="S179" s="495"/>
      <c r="T179" s="518"/>
      <c r="U179" s="507"/>
    </row>
    <row r="180" spans="1:22" ht="15.75" thickBot="1" x14ac:dyDescent="0.3">
      <c r="A180" s="1115"/>
      <c r="B180" s="162">
        <v>10</v>
      </c>
      <c r="C180" s="148"/>
      <c r="D180" s="147"/>
      <c r="E180" s="147"/>
      <c r="F180" s="148"/>
      <c r="G180" s="519"/>
      <c r="H180" s="148"/>
      <c r="I180" s="520"/>
      <c r="J180" s="521"/>
      <c r="K180" s="522"/>
      <c r="L180" s="520"/>
      <c r="M180" s="522"/>
      <c r="N180" s="156"/>
      <c r="O180" s="156"/>
      <c r="P180" s="520"/>
      <c r="Q180" s="520"/>
      <c r="R180" s="520"/>
      <c r="S180" s="520"/>
      <c r="T180" s="523"/>
      <c r="U180" s="507"/>
    </row>
    <row r="181" spans="1:22" ht="25.5" thickBot="1" x14ac:dyDescent="0.3">
      <c r="A181" s="654"/>
      <c r="C181" s="655"/>
      <c r="D181" s="656"/>
      <c r="E181" s="484" t="s">
        <v>379</v>
      </c>
      <c r="F181" s="485">
        <f>COUNTA(F171:F180)</f>
        <v>0</v>
      </c>
      <c r="G181" s="486">
        <f>COUNTA(G171:G180)</f>
        <v>0</v>
      </c>
      <c r="H181" s="655"/>
      <c r="I181" s="501"/>
      <c r="J181" s="657"/>
      <c r="K181" s="658"/>
      <c r="L181" s="1096" t="s">
        <v>655</v>
      </c>
      <c r="M181" s="1097"/>
      <c r="N181" s="659">
        <f>SUM(N171:N180)</f>
        <v>0</v>
      </c>
      <c r="O181" s="660">
        <f>SUM(O171:O180)</f>
        <v>0</v>
      </c>
      <c r="P181" s="501"/>
      <c r="R181" s="128"/>
      <c r="S181" s="132"/>
      <c r="T181" s="603"/>
      <c r="U181" s="527"/>
      <c r="V181" s="526"/>
    </row>
    <row r="182" spans="1:22" ht="23.25" customHeight="1" x14ac:dyDescent="0.25">
      <c r="A182" s="149"/>
      <c r="B182" s="128"/>
      <c r="C182" s="128"/>
      <c r="D182" s="128"/>
      <c r="H182" s="524"/>
      <c r="I182" s="524"/>
      <c r="J182" s="525"/>
      <c r="K182" s="524"/>
      <c r="L182" s="1098" t="s">
        <v>656</v>
      </c>
      <c r="M182" s="1099"/>
      <c r="N182" s="661">
        <f>SUMIF(M171:M180,"&lt;=31/12/2025",N171:N180)</f>
        <v>0</v>
      </c>
      <c r="O182" s="662">
        <f>SUMIF(M171:M180,"&lt;=31/12/2025",O171:O180)</f>
        <v>0</v>
      </c>
      <c r="P182" s="128"/>
      <c r="R182" s="128"/>
      <c r="S182" s="132"/>
      <c r="T182" s="603"/>
      <c r="U182" s="527"/>
      <c r="V182" s="526"/>
    </row>
    <row r="183" spans="1:22" ht="23.25" customHeight="1" thickBot="1" x14ac:dyDescent="0.3">
      <c r="A183" s="149"/>
      <c r="L183" s="1100" t="s">
        <v>660</v>
      </c>
      <c r="M183" s="1101"/>
      <c r="N183" s="663">
        <f>SUMIF(M171:M180,"&gt;31/12/2025",N171:N180)</f>
        <v>0</v>
      </c>
      <c r="O183" s="664">
        <f>SUMIF(M171:M180,"&gt;31/12/2025",O171:O180)</f>
        <v>0</v>
      </c>
      <c r="R183" s="128"/>
      <c r="S183" s="132"/>
      <c r="T183" s="603"/>
      <c r="U183" s="527"/>
      <c r="V183" s="526"/>
    </row>
    <row r="184" spans="1:22" ht="15.75" thickBot="1" x14ac:dyDescent="0.3">
      <c r="A184" s="528"/>
      <c r="B184" s="529"/>
      <c r="C184" s="455"/>
      <c r="D184" s="455"/>
      <c r="E184" s="455"/>
      <c r="F184" s="529"/>
      <c r="G184" s="455"/>
      <c r="H184" s="455"/>
      <c r="I184" s="529"/>
      <c r="J184" s="529"/>
      <c r="K184" s="455"/>
      <c r="L184" s="455"/>
      <c r="M184" s="455"/>
      <c r="N184" s="455"/>
      <c r="O184" s="455"/>
      <c r="P184" s="455"/>
      <c r="Q184" s="455"/>
      <c r="R184" s="455"/>
      <c r="S184" s="530"/>
      <c r="T184" s="455"/>
      <c r="U184" s="531"/>
    </row>
    <row r="185" spans="1:22" ht="15.75" thickBot="1" x14ac:dyDescent="0.3">
      <c r="A185" s="502"/>
      <c r="B185" s="503"/>
      <c r="C185" s="504"/>
      <c r="D185" s="504"/>
      <c r="E185" s="504"/>
      <c r="F185" s="503"/>
      <c r="G185" s="504"/>
      <c r="H185" s="504"/>
      <c r="I185" s="503"/>
      <c r="J185" s="503"/>
      <c r="K185" s="504"/>
      <c r="L185" s="504"/>
      <c r="M185" s="504"/>
      <c r="N185" s="504"/>
      <c r="O185" s="504"/>
      <c r="P185" s="504"/>
      <c r="Q185" s="504"/>
      <c r="R185" s="504"/>
      <c r="S185" s="504"/>
      <c r="T185" s="504"/>
      <c r="U185" s="505"/>
    </row>
    <row r="186" spans="1:22" ht="15.75" thickBot="1" x14ac:dyDescent="0.3">
      <c r="A186" s="171" t="s">
        <v>9</v>
      </c>
      <c r="B186" s="1116" t="s">
        <v>40</v>
      </c>
      <c r="C186" s="1117"/>
      <c r="E186" s="1118" t="s">
        <v>342</v>
      </c>
      <c r="F186" s="1119"/>
      <c r="G186" s="1120">
        <f>VLOOKUP(B186,'Urbano.Piano inv. forn'!$D$20:$H$49,3,FALSE)</f>
        <v>0</v>
      </c>
      <c r="H186" s="1121"/>
      <c r="I186" s="115"/>
      <c r="J186" s="1118" t="s">
        <v>343</v>
      </c>
      <c r="K186" s="1119"/>
      <c r="L186" s="1120">
        <f>VLOOKUP(B186,'Urbano.Piano inv. forn'!$D$20:$H$49,4,FALSE)</f>
        <v>0</v>
      </c>
      <c r="M186" s="1121"/>
      <c r="O186" s="178" t="s">
        <v>344</v>
      </c>
      <c r="P186" s="506"/>
      <c r="R186" s="179" t="s">
        <v>345</v>
      </c>
      <c r="S186" s="1108"/>
      <c r="T186" s="1109"/>
      <c r="U186" s="507"/>
    </row>
    <row r="187" spans="1:22" ht="15.75" thickBot="1" x14ac:dyDescent="0.3">
      <c r="A187" s="149"/>
      <c r="B187" s="129"/>
      <c r="C187" s="129"/>
      <c r="E187" s="130"/>
      <c r="F187" s="130"/>
      <c r="G187" s="131"/>
      <c r="H187" s="131"/>
      <c r="I187" s="115"/>
      <c r="J187" s="130"/>
      <c r="K187" s="130"/>
      <c r="L187" s="131"/>
      <c r="M187" s="131"/>
      <c r="O187" s="132"/>
      <c r="R187" s="128"/>
      <c r="S187" s="501"/>
      <c r="U187" s="150"/>
    </row>
    <row r="188" spans="1:22" ht="28.5" customHeight="1" thickBot="1" x14ac:dyDescent="0.3">
      <c r="A188" s="1102" t="s">
        <v>346</v>
      </c>
      <c r="B188" s="1103"/>
      <c r="C188" s="1103"/>
      <c r="D188" s="1104"/>
      <c r="E188" s="1105">
        <f>VLOOKUP(B186,'Urbano.Piano inv. forn'!$D$20:$V$49,17,FALSE)</f>
        <v>0</v>
      </c>
      <c r="F188" s="1106"/>
      <c r="G188" s="1106"/>
      <c r="H188" s="1107"/>
      <c r="I188" s="115"/>
      <c r="J188" s="1102" t="s">
        <v>60</v>
      </c>
      <c r="K188" s="1103"/>
      <c r="L188" s="1105">
        <f>VLOOKUP(B186,'Urbano.Piano inv. forn'!$D$20:$V$49,19,FALSE)</f>
        <v>0</v>
      </c>
      <c r="M188" s="1107"/>
      <c r="N188" s="146"/>
      <c r="O188" s="177" t="s">
        <v>347</v>
      </c>
      <c r="P188" s="151">
        <f>L188+E188</f>
        <v>0</v>
      </c>
      <c r="R188" s="179" t="s">
        <v>348</v>
      </c>
      <c r="S188" s="1108"/>
      <c r="T188" s="1109"/>
      <c r="U188" s="150"/>
    </row>
    <row r="189" spans="1:22" ht="15.75" thickBot="1" x14ac:dyDescent="0.3">
      <c r="A189" s="149"/>
      <c r="U189" s="507"/>
    </row>
    <row r="190" spans="1:22" ht="45" x14ac:dyDescent="0.25">
      <c r="A190" s="1110" t="s">
        <v>349</v>
      </c>
      <c r="B190" s="1112" t="s">
        <v>350</v>
      </c>
      <c r="C190" s="1112" t="s">
        <v>351</v>
      </c>
      <c r="D190" s="172" t="s">
        <v>352</v>
      </c>
      <c r="E190" s="173" t="s">
        <v>353</v>
      </c>
      <c r="F190" s="172" t="s">
        <v>354</v>
      </c>
      <c r="G190" s="172" t="s">
        <v>355</v>
      </c>
      <c r="H190" s="174" t="s">
        <v>312</v>
      </c>
      <c r="I190" s="174" t="s">
        <v>356</v>
      </c>
      <c r="J190" s="174" t="s">
        <v>357</v>
      </c>
      <c r="K190" s="174" t="s">
        <v>358</v>
      </c>
      <c r="L190" s="174" t="s">
        <v>359</v>
      </c>
      <c r="M190" s="174" t="s">
        <v>360</v>
      </c>
      <c r="N190" s="174" t="s">
        <v>361</v>
      </c>
      <c r="O190" s="174" t="s">
        <v>362</v>
      </c>
      <c r="P190" s="174" t="s">
        <v>363</v>
      </c>
      <c r="Q190" s="174" t="s">
        <v>364</v>
      </c>
      <c r="R190" s="174" t="s">
        <v>365</v>
      </c>
      <c r="S190" s="174" t="s">
        <v>366</v>
      </c>
      <c r="T190" s="175" t="s">
        <v>367</v>
      </c>
      <c r="U190" s="508"/>
    </row>
    <row r="191" spans="1:22" ht="24.75" thickBot="1" x14ac:dyDescent="0.3">
      <c r="A191" s="1111"/>
      <c r="B191" s="1113"/>
      <c r="C191" s="1113"/>
      <c r="D191" s="176" t="s">
        <v>368</v>
      </c>
      <c r="E191" s="176" t="s">
        <v>369</v>
      </c>
      <c r="F191" s="176" t="s">
        <v>370</v>
      </c>
      <c r="G191" s="176" t="s">
        <v>370</v>
      </c>
      <c r="H191" s="176" t="s">
        <v>32</v>
      </c>
      <c r="I191" s="176" t="s">
        <v>33</v>
      </c>
      <c r="J191" s="176" t="s">
        <v>371</v>
      </c>
      <c r="K191" s="176" t="s">
        <v>372</v>
      </c>
      <c r="L191" s="176" t="s">
        <v>373</v>
      </c>
      <c r="M191" s="176" t="s">
        <v>372</v>
      </c>
      <c r="N191" s="176" t="s">
        <v>374</v>
      </c>
      <c r="O191" s="176" t="s">
        <v>341</v>
      </c>
      <c r="P191" s="176" t="s">
        <v>375</v>
      </c>
      <c r="Q191" s="176" t="s">
        <v>376</v>
      </c>
      <c r="R191" s="176" t="s">
        <v>377</v>
      </c>
      <c r="S191" s="176" t="s">
        <v>377</v>
      </c>
      <c r="T191" s="509"/>
      <c r="U191" s="508"/>
    </row>
    <row r="192" spans="1:22" x14ac:dyDescent="0.25">
      <c r="A192" s="1114" t="str">
        <f>B186</f>
        <v>urb.m.5</v>
      </c>
      <c r="B192" s="160">
        <v>1</v>
      </c>
      <c r="C192" s="208"/>
      <c r="D192" s="134"/>
      <c r="E192" s="134"/>
      <c r="F192" s="208"/>
      <c r="G192" s="510"/>
      <c r="H192" s="135"/>
      <c r="I192" s="511"/>
      <c r="J192" s="512"/>
      <c r="K192" s="513"/>
      <c r="L192" s="511"/>
      <c r="M192" s="513"/>
      <c r="N192" s="164"/>
      <c r="O192" s="164"/>
      <c r="P192" s="511"/>
      <c r="Q192" s="511"/>
      <c r="R192" s="511"/>
      <c r="S192" s="511"/>
      <c r="T192" s="514"/>
      <c r="U192" s="507"/>
    </row>
    <row r="193" spans="1:22" x14ac:dyDescent="0.25">
      <c r="A193" s="1114"/>
      <c r="B193" s="161">
        <v>2</v>
      </c>
      <c r="C193" s="133"/>
      <c r="D193" s="127"/>
      <c r="E193" s="127"/>
      <c r="F193" s="133"/>
      <c r="G193" s="515"/>
      <c r="H193" s="133"/>
      <c r="I193" s="495"/>
      <c r="J193" s="516"/>
      <c r="K193" s="517"/>
      <c r="L193" s="495"/>
      <c r="M193" s="517"/>
      <c r="N193" s="155"/>
      <c r="O193" s="155"/>
      <c r="P193" s="495"/>
      <c r="Q193" s="495" t="s">
        <v>378</v>
      </c>
      <c r="R193" s="495"/>
      <c r="S193" s="495"/>
      <c r="T193" s="518"/>
      <c r="U193" s="507"/>
    </row>
    <row r="194" spans="1:22" x14ac:dyDescent="0.25">
      <c r="A194" s="1114"/>
      <c r="B194" s="161">
        <v>3</v>
      </c>
      <c r="C194" s="133"/>
      <c r="D194" s="127"/>
      <c r="E194" s="127"/>
      <c r="F194" s="133"/>
      <c r="G194" s="515"/>
      <c r="H194" s="133"/>
      <c r="I194" s="495"/>
      <c r="J194" s="516"/>
      <c r="K194" s="517"/>
      <c r="L194" s="495"/>
      <c r="M194" s="517"/>
      <c r="N194" s="155"/>
      <c r="O194" s="155"/>
      <c r="P194" s="495"/>
      <c r="Q194" s="495"/>
      <c r="R194" s="495"/>
      <c r="S194" s="495"/>
      <c r="T194" s="518"/>
      <c r="U194" s="507"/>
    </row>
    <row r="195" spans="1:22" x14ac:dyDescent="0.25">
      <c r="A195" s="1114"/>
      <c r="B195" s="161">
        <v>4</v>
      </c>
      <c r="C195" s="133"/>
      <c r="D195" s="127"/>
      <c r="E195" s="127"/>
      <c r="F195" s="133"/>
      <c r="G195" s="515"/>
      <c r="H195" s="133"/>
      <c r="I195" s="495"/>
      <c r="J195" s="516"/>
      <c r="K195" s="517"/>
      <c r="L195" s="495"/>
      <c r="M195" s="517"/>
      <c r="N195" s="155"/>
      <c r="O195" s="155"/>
      <c r="P195" s="495"/>
      <c r="Q195" s="495"/>
      <c r="R195" s="495"/>
      <c r="S195" s="495"/>
      <c r="T195" s="518"/>
      <c r="U195" s="507"/>
    </row>
    <row r="196" spans="1:22" x14ac:dyDescent="0.25">
      <c r="A196" s="1114"/>
      <c r="B196" s="161">
        <v>5</v>
      </c>
      <c r="C196" s="133"/>
      <c r="D196" s="127"/>
      <c r="E196" s="127"/>
      <c r="F196" s="133"/>
      <c r="G196" s="515"/>
      <c r="H196" s="133"/>
      <c r="I196" s="495"/>
      <c r="J196" s="516"/>
      <c r="K196" s="517"/>
      <c r="L196" s="495"/>
      <c r="M196" s="517"/>
      <c r="N196" s="155"/>
      <c r="O196" s="155"/>
      <c r="P196" s="495"/>
      <c r="Q196" s="495"/>
      <c r="R196" s="495"/>
      <c r="S196" s="495"/>
      <c r="T196" s="518"/>
      <c r="U196" s="507"/>
    </row>
    <row r="197" spans="1:22" x14ac:dyDescent="0.25">
      <c r="A197" s="1114"/>
      <c r="B197" s="161">
        <v>6</v>
      </c>
      <c r="C197" s="133"/>
      <c r="D197" s="127"/>
      <c r="E197" s="127"/>
      <c r="F197" s="133"/>
      <c r="G197" s="515"/>
      <c r="H197" s="133"/>
      <c r="I197" s="495"/>
      <c r="J197" s="516"/>
      <c r="K197" s="517"/>
      <c r="L197" s="495"/>
      <c r="M197" s="517"/>
      <c r="N197" s="155"/>
      <c r="O197" s="155"/>
      <c r="P197" s="495"/>
      <c r="Q197" s="495"/>
      <c r="R197" s="495"/>
      <c r="S197" s="495"/>
      <c r="T197" s="518"/>
      <c r="U197" s="507"/>
    </row>
    <row r="198" spans="1:22" x14ac:dyDescent="0.25">
      <c r="A198" s="1114"/>
      <c r="B198" s="161">
        <v>7</v>
      </c>
      <c r="C198" s="133"/>
      <c r="D198" s="127"/>
      <c r="E198" s="127"/>
      <c r="F198" s="133"/>
      <c r="G198" s="515"/>
      <c r="H198" s="133"/>
      <c r="I198" s="495"/>
      <c r="J198" s="516"/>
      <c r="K198" s="517"/>
      <c r="L198" s="495"/>
      <c r="M198" s="517"/>
      <c r="N198" s="155"/>
      <c r="O198" s="155"/>
      <c r="P198" s="495"/>
      <c r="Q198" s="495"/>
      <c r="R198" s="495"/>
      <c r="S198" s="495"/>
      <c r="T198" s="518"/>
      <c r="U198" s="507"/>
    </row>
    <row r="199" spans="1:22" x14ac:dyDescent="0.25">
      <c r="A199" s="1114"/>
      <c r="B199" s="161">
        <v>8</v>
      </c>
      <c r="C199" s="133"/>
      <c r="D199" s="127"/>
      <c r="E199" s="127"/>
      <c r="F199" s="133"/>
      <c r="G199" s="515"/>
      <c r="H199" s="133"/>
      <c r="I199" s="495"/>
      <c r="J199" s="516"/>
      <c r="K199" s="517"/>
      <c r="L199" s="495"/>
      <c r="M199" s="517"/>
      <c r="N199" s="155"/>
      <c r="O199" s="155"/>
      <c r="P199" s="495"/>
      <c r="Q199" s="495"/>
      <c r="R199" s="495"/>
      <c r="S199" s="495"/>
      <c r="T199" s="518"/>
      <c r="U199" s="507"/>
    </row>
    <row r="200" spans="1:22" x14ac:dyDescent="0.25">
      <c r="A200" s="1114"/>
      <c r="B200" s="161">
        <v>9</v>
      </c>
      <c r="C200" s="133"/>
      <c r="D200" s="127"/>
      <c r="E200" s="127"/>
      <c r="F200" s="133"/>
      <c r="G200" s="515"/>
      <c r="H200" s="133"/>
      <c r="I200" s="495"/>
      <c r="J200" s="516"/>
      <c r="K200" s="517"/>
      <c r="L200" s="495"/>
      <c r="M200" s="517"/>
      <c r="N200" s="155"/>
      <c r="O200" s="155"/>
      <c r="P200" s="495"/>
      <c r="Q200" s="495"/>
      <c r="R200" s="495"/>
      <c r="S200" s="495"/>
      <c r="T200" s="518"/>
      <c r="U200" s="507"/>
    </row>
    <row r="201" spans="1:22" ht="15.75" thickBot="1" x14ac:dyDescent="0.3">
      <c r="A201" s="1115"/>
      <c r="B201" s="162">
        <v>10</v>
      </c>
      <c r="C201" s="148"/>
      <c r="D201" s="147"/>
      <c r="E201" s="147"/>
      <c r="F201" s="148"/>
      <c r="G201" s="519"/>
      <c r="H201" s="148"/>
      <c r="I201" s="520"/>
      <c r="J201" s="521"/>
      <c r="K201" s="522"/>
      <c r="L201" s="520"/>
      <c r="M201" s="522"/>
      <c r="N201" s="156"/>
      <c r="O201" s="156"/>
      <c r="P201" s="520"/>
      <c r="Q201" s="520"/>
      <c r="R201" s="520"/>
      <c r="S201" s="520"/>
      <c r="T201" s="523"/>
      <c r="U201" s="507"/>
    </row>
    <row r="202" spans="1:22" ht="25.5" thickBot="1" x14ac:dyDescent="0.3">
      <c r="A202" s="654"/>
      <c r="C202" s="655"/>
      <c r="D202" s="656"/>
      <c r="E202" s="484" t="s">
        <v>379</v>
      </c>
      <c r="F202" s="485">
        <f>COUNTA(F192:F201)</f>
        <v>0</v>
      </c>
      <c r="G202" s="486">
        <f>COUNTA(G192:G201)</f>
        <v>0</v>
      </c>
      <c r="H202" s="655"/>
      <c r="I202" s="501"/>
      <c r="J202" s="657"/>
      <c r="K202" s="658"/>
      <c r="L202" s="1096" t="s">
        <v>655</v>
      </c>
      <c r="M202" s="1097"/>
      <c r="N202" s="659">
        <f>SUM(N192:N201)</f>
        <v>0</v>
      </c>
      <c r="O202" s="660">
        <f>SUM(O192:O201)</f>
        <v>0</v>
      </c>
      <c r="P202" s="501"/>
      <c r="R202" s="128"/>
      <c r="S202" s="132"/>
      <c r="T202" s="603"/>
      <c r="U202" s="527"/>
      <c r="V202" s="526"/>
    </row>
    <row r="203" spans="1:22" ht="23.25" customHeight="1" x14ac:dyDescent="0.25">
      <c r="A203" s="149"/>
      <c r="B203" s="128"/>
      <c r="C203" s="128"/>
      <c r="D203" s="128"/>
      <c r="H203" s="524"/>
      <c r="I203" s="524"/>
      <c r="J203" s="525"/>
      <c r="K203" s="524"/>
      <c r="L203" s="1098" t="s">
        <v>656</v>
      </c>
      <c r="M203" s="1099"/>
      <c r="N203" s="661">
        <f>SUMIF(M192:M201,"&lt;=31/12/2025",N192:N201)</f>
        <v>0</v>
      </c>
      <c r="O203" s="662">
        <f>SUMIF(M192:M201,"&lt;=31/12/2025",O192:O201)</f>
        <v>0</v>
      </c>
      <c r="P203" s="128"/>
      <c r="R203" s="128"/>
      <c r="S203" s="132"/>
      <c r="T203" s="603"/>
      <c r="U203" s="527"/>
      <c r="V203" s="526"/>
    </row>
    <row r="204" spans="1:22" ht="23.25" customHeight="1" thickBot="1" x14ac:dyDescent="0.3">
      <c r="A204" s="149"/>
      <c r="L204" s="1100" t="s">
        <v>660</v>
      </c>
      <c r="M204" s="1101"/>
      <c r="N204" s="663">
        <f>SUMIF(M192:M201,"&gt;31/12/2025",N192:N201)</f>
        <v>0</v>
      </c>
      <c r="O204" s="664">
        <f>SUMIF(M192:M201,"&gt;31/12/2025",O192:O201)</f>
        <v>0</v>
      </c>
      <c r="R204" s="128"/>
      <c r="S204" s="132"/>
      <c r="T204" s="603"/>
      <c r="U204" s="527"/>
      <c r="V204" s="526"/>
    </row>
    <row r="205" spans="1:22" ht="15.75" thickBot="1" x14ac:dyDescent="0.3">
      <c r="A205" s="528"/>
      <c r="B205" s="529"/>
      <c r="C205" s="455"/>
      <c r="D205" s="455"/>
      <c r="E205" s="455"/>
      <c r="F205" s="529"/>
      <c r="G205" s="455"/>
      <c r="H205" s="455"/>
      <c r="I205" s="529"/>
      <c r="J205" s="529"/>
      <c r="K205" s="455"/>
      <c r="L205" s="455"/>
      <c r="M205" s="455"/>
      <c r="N205" s="455"/>
      <c r="O205" s="455"/>
      <c r="P205" s="455"/>
      <c r="Q205" s="455"/>
      <c r="R205" s="455"/>
      <c r="S205" s="530"/>
      <c r="T205" s="455"/>
      <c r="U205" s="531"/>
    </row>
    <row r="206" spans="1:22" ht="15.75" thickBot="1" x14ac:dyDescent="0.3">
      <c r="A206" s="502"/>
      <c r="B206" s="503"/>
      <c r="C206" s="504"/>
      <c r="D206" s="504"/>
      <c r="E206" s="504"/>
      <c r="F206" s="503"/>
      <c r="G206" s="504"/>
      <c r="H206" s="504"/>
      <c r="I206" s="503"/>
      <c r="J206" s="503"/>
      <c r="K206" s="504"/>
      <c r="L206" s="504"/>
      <c r="M206" s="504"/>
      <c r="N206" s="504"/>
      <c r="O206" s="504"/>
      <c r="P206" s="504"/>
      <c r="Q206" s="504"/>
      <c r="R206" s="504"/>
      <c r="S206" s="504"/>
      <c r="T206" s="504"/>
      <c r="U206" s="505"/>
    </row>
    <row r="207" spans="1:22" ht="15.75" thickBot="1" x14ac:dyDescent="0.3">
      <c r="A207" s="171" t="s">
        <v>9</v>
      </c>
      <c r="B207" s="1116" t="s">
        <v>38</v>
      </c>
      <c r="C207" s="1117"/>
      <c r="E207" s="1118" t="s">
        <v>342</v>
      </c>
      <c r="F207" s="1119"/>
      <c r="G207" s="1120">
        <f>VLOOKUP(B207,'Urbano.Piano inv. forn'!$D$20:$H$49,3,FALSE)</f>
        <v>0</v>
      </c>
      <c r="H207" s="1121"/>
      <c r="I207" s="115"/>
      <c r="J207" s="1118" t="s">
        <v>343</v>
      </c>
      <c r="K207" s="1119"/>
      <c r="L207" s="1120">
        <f>VLOOKUP(B207,'Urbano.Piano inv. forn'!$D$20:$H$49,4,FALSE)</f>
        <v>0</v>
      </c>
      <c r="M207" s="1121"/>
      <c r="O207" s="178" t="s">
        <v>344</v>
      </c>
      <c r="P207" s="506"/>
      <c r="R207" s="179" t="s">
        <v>345</v>
      </c>
      <c r="S207" s="1108"/>
      <c r="T207" s="1109"/>
      <c r="U207" s="507"/>
    </row>
    <row r="208" spans="1:22" ht="15.75" thickBot="1" x14ac:dyDescent="0.3">
      <c r="A208" s="149"/>
      <c r="B208" s="129"/>
      <c r="C208" s="129"/>
      <c r="E208" s="130"/>
      <c r="F208" s="130"/>
      <c r="G208" s="131"/>
      <c r="H208" s="131"/>
      <c r="I208" s="115"/>
      <c r="J208" s="130"/>
      <c r="K208" s="130"/>
      <c r="L208" s="131"/>
      <c r="M208" s="131"/>
      <c r="O208" s="132"/>
      <c r="R208" s="128"/>
      <c r="S208" s="501"/>
      <c r="U208" s="150"/>
    </row>
    <row r="209" spans="1:22" ht="28.5" customHeight="1" thickBot="1" x14ac:dyDescent="0.3">
      <c r="A209" s="1102" t="s">
        <v>346</v>
      </c>
      <c r="B209" s="1103"/>
      <c r="C209" s="1103"/>
      <c r="D209" s="1104"/>
      <c r="E209" s="1105">
        <f>VLOOKUP(B207,'Urbano.Piano inv. forn'!$D$20:$V$49,17,FALSE)</f>
        <v>0</v>
      </c>
      <c r="F209" s="1106"/>
      <c r="G209" s="1106"/>
      <c r="H209" s="1107"/>
      <c r="I209" s="115"/>
      <c r="J209" s="1102" t="s">
        <v>60</v>
      </c>
      <c r="K209" s="1103"/>
      <c r="L209" s="1105">
        <f>VLOOKUP(B207,'Urbano.Piano inv. forn'!$D$20:$V$49,19,FALSE)</f>
        <v>0</v>
      </c>
      <c r="M209" s="1107"/>
      <c r="N209" s="146"/>
      <c r="O209" s="177" t="s">
        <v>347</v>
      </c>
      <c r="P209" s="151">
        <f>L209+E209</f>
        <v>0</v>
      </c>
      <c r="R209" s="179" t="s">
        <v>348</v>
      </c>
      <c r="S209" s="1108"/>
      <c r="T209" s="1109"/>
      <c r="U209" s="150"/>
    </row>
    <row r="210" spans="1:22" ht="15.75" thickBot="1" x14ac:dyDescent="0.3">
      <c r="A210" s="149"/>
      <c r="U210" s="507"/>
    </row>
    <row r="211" spans="1:22" ht="45" x14ac:dyDescent="0.25">
      <c r="A211" s="1110" t="s">
        <v>349</v>
      </c>
      <c r="B211" s="1112" t="s">
        <v>350</v>
      </c>
      <c r="C211" s="1112" t="s">
        <v>351</v>
      </c>
      <c r="D211" s="172" t="s">
        <v>352</v>
      </c>
      <c r="E211" s="173" t="s">
        <v>353</v>
      </c>
      <c r="F211" s="172" t="s">
        <v>354</v>
      </c>
      <c r="G211" s="172" t="s">
        <v>355</v>
      </c>
      <c r="H211" s="174" t="s">
        <v>312</v>
      </c>
      <c r="I211" s="174" t="s">
        <v>356</v>
      </c>
      <c r="J211" s="174" t="s">
        <v>357</v>
      </c>
      <c r="K211" s="174" t="s">
        <v>358</v>
      </c>
      <c r="L211" s="174" t="s">
        <v>359</v>
      </c>
      <c r="M211" s="174" t="s">
        <v>360</v>
      </c>
      <c r="N211" s="174" t="s">
        <v>361</v>
      </c>
      <c r="O211" s="174" t="s">
        <v>362</v>
      </c>
      <c r="P211" s="174" t="s">
        <v>363</v>
      </c>
      <c r="Q211" s="174" t="s">
        <v>364</v>
      </c>
      <c r="R211" s="174" t="s">
        <v>365</v>
      </c>
      <c r="S211" s="174" t="s">
        <v>366</v>
      </c>
      <c r="T211" s="175" t="s">
        <v>367</v>
      </c>
      <c r="U211" s="508"/>
    </row>
    <row r="212" spans="1:22" ht="24.75" thickBot="1" x14ac:dyDescent="0.3">
      <c r="A212" s="1111"/>
      <c r="B212" s="1113"/>
      <c r="C212" s="1113"/>
      <c r="D212" s="176" t="s">
        <v>368</v>
      </c>
      <c r="E212" s="176" t="s">
        <v>369</v>
      </c>
      <c r="F212" s="176" t="s">
        <v>370</v>
      </c>
      <c r="G212" s="176" t="s">
        <v>370</v>
      </c>
      <c r="H212" s="176" t="s">
        <v>32</v>
      </c>
      <c r="I212" s="176" t="s">
        <v>33</v>
      </c>
      <c r="J212" s="176" t="s">
        <v>371</v>
      </c>
      <c r="K212" s="176" t="s">
        <v>372</v>
      </c>
      <c r="L212" s="176" t="s">
        <v>373</v>
      </c>
      <c r="M212" s="176" t="s">
        <v>372</v>
      </c>
      <c r="N212" s="176" t="s">
        <v>374</v>
      </c>
      <c r="O212" s="176" t="s">
        <v>341</v>
      </c>
      <c r="P212" s="176" t="s">
        <v>375</v>
      </c>
      <c r="Q212" s="176" t="s">
        <v>376</v>
      </c>
      <c r="R212" s="176" t="s">
        <v>377</v>
      </c>
      <c r="S212" s="176" t="s">
        <v>377</v>
      </c>
      <c r="T212" s="509"/>
      <c r="U212" s="508"/>
    </row>
    <row r="213" spans="1:22" x14ac:dyDescent="0.25">
      <c r="A213" s="1114" t="str">
        <f>B207</f>
        <v>urb.m.3</v>
      </c>
      <c r="B213" s="160">
        <v>1</v>
      </c>
      <c r="C213" s="208"/>
      <c r="D213" s="134"/>
      <c r="E213" s="134"/>
      <c r="F213" s="208"/>
      <c r="G213" s="510"/>
      <c r="H213" s="135"/>
      <c r="I213" s="511"/>
      <c r="J213" s="512"/>
      <c r="K213" s="513"/>
      <c r="L213" s="511"/>
      <c r="M213" s="513"/>
      <c r="N213" s="164"/>
      <c r="O213" s="164"/>
      <c r="P213" s="511"/>
      <c r="Q213" s="511"/>
      <c r="R213" s="511"/>
      <c r="S213" s="511"/>
      <c r="T213" s="514"/>
      <c r="U213" s="507"/>
    </row>
    <row r="214" spans="1:22" x14ac:dyDescent="0.25">
      <c r="A214" s="1114"/>
      <c r="B214" s="161">
        <v>2</v>
      </c>
      <c r="C214" s="133"/>
      <c r="D214" s="127"/>
      <c r="E214" s="127"/>
      <c r="F214" s="133"/>
      <c r="G214" s="515"/>
      <c r="H214" s="133"/>
      <c r="I214" s="495"/>
      <c r="J214" s="516"/>
      <c r="K214" s="517"/>
      <c r="L214" s="495"/>
      <c r="M214" s="517"/>
      <c r="N214" s="155"/>
      <c r="O214" s="155"/>
      <c r="P214" s="495"/>
      <c r="Q214" s="495" t="s">
        <v>378</v>
      </c>
      <c r="R214" s="495"/>
      <c r="S214" s="495"/>
      <c r="T214" s="518"/>
      <c r="U214" s="507"/>
    </row>
    <row r="215" spans="1:22" x14ac:dyDescent="0.25">
      <c r="A215" s="1114"/>
      <c r="B215" s="161">
        <v>3</v>
      </c>
      <c r="C215" s="133"/>
      <c r="D215" s="127"/>
      <c r="E215" s="127"/>
      <c r="F215" s="133"/>
      <c r="G215" s="515"/>
      <c r="H215" s="133"/>
      <c r="I215" s="495"/>
      <c r="J215" s="516"/>
      <c r="K215" s="517"/>
      <c r="L215" s="495"/>
      <c r="M215" s="517"/>
      <c r="N215" s="155"/>
      <c r="O215" s="155"/>
      <c r="P215" s="495"/>
      <c r="Q215" s="495"/>
      <c r="R215" s="495"/>
      <c r="S215" s="495"/>
      <c r="T215" s="518"/>
      <c r="U215" s="507"/>
    </row>
    <row r="216" spans="1:22" x14ac:dyDescent="0.25">
      <c r="A216" s="1114"/>
      <c r="B216" s="161">
        <v>4</v>
      </c>
      <c r="C216" s="133"/>
      <c r="D216" s="127"/>
      <c r="E216" s="127"/>
      <c r="F216" s="133"/>
      <c r="G216" s="515"/>
      <c r="H216" s="133"/>
      <c r="I216" s="495"/>
      <c r="J216" s="516"/>
      <c r="K216" s="517"/>
      <c r="L216" s="495"/>
      <c r="M216" s="517"/>
      <c r="N216" s="155"/>
      <c r="O216" s="155"/>
      <c r="P216" s="495"/>
      <c r="Q216" s="495"/>
      <c r="R216" s="495"/>
      <c r="S216" s="495"/>
      <c r="T216" s="518"/>
      <c r="U216" s="507"/>
    </row>
    <row r="217" spans="1:22" x14ac:dyDescent="0.25">
      <c r="A217" s="1114"/>
      <c r="B217" s="161">
        <v>5</v>
      </c>
      <c r="C217" s="133"/>
      <c r="D217" s="127"/>
      <c r="E217" s="127"/>
      <c r="F217" s="133"/>
      <c r="G217" s="515"/>
      <c r="H217" s="133"/>
      <c r="I217" s="495"/>
      <c r="J217" s="516"/>
      <c r="K217" s="517"/>
      <c r="L217" s="495"/>
      <c r="M217" s="517"/>
      <c r="N217" s="155"/>
      <c r="O217" s="155"/>
      <c r="P217" s="495"/>
      <c r="Q217" s="495"/>
      <c r="R217" s="495"/>
      <c r="S217" s="495"/>
      <c r="T217" s="518"/>
      <c r="U217" s="507"/>
    </row>
    <row r="218" spans="1:22" x14ac:dyDescent="0.25">
      <c r="A218" s="1114"/>
      <c r="B218" s="161">
        <v>6</v>
      </c>
      <c r="C218" s="133"/>
      <c r="D218" s="127"/>
      <c r="E218" s="127"/>
      <c r="F218" s="133"/>
      <c r="G218" s="515"/>
      <c r="H218" s="133"/>
      <c r="I218" s="495"/>
      <c r="J218" s="516"/>
      <c r="K218" s="517"/>
      <c r="L218" s="495"/>
      <c r="M218" s="517"/>
      <c r="N218" s="155"/>
      <c r="O218" s="155"/>
      <c r="P218" s="495"/>
      <c r="Q218" s="495"/>
      <c r="R218" s="495"/>
      <c r="S218" s="495"/>
      <c r="T218" s="518"/>
      <c r="U218" s="507"/>
    </row>
    <row r="219" spans="1:22" x14ac:dyDescent="0.25">
      <c r="A219" s="1114"/>
      <c r="B219" s="161">
        <v>7</v>
      </c>
      <c r="C219" s="133"/>
      <c r="D219" s="127"/>
      <c r="E219" s="127"/>
      <c r="F219" s="133"/>
      <c r="G219" s="515"/>
      <c r="H219" s="133"/>
      <c r="I219" s="495"/>
      <c r="J219" s="516"/>
      <c r="K219" s="517"/>
      <c r="L219" s="495"/>
      <c r="M219" s="517"/>
      <c r="N219" s="155"/>
      <c r="O219" s="155"/>
      <c r="P219" s="495"/>
      <c r="Q219" s="495"/>
      <c r="R219" s="495"/>
      <c r="S219" s="495"/>
      <c r="T219" s="518"/>
      <c r="U219" s="507"/>
    </row>
    <row r="220" spans="1:22" x14ac:dyDescent="0.25">
      <c r="A220" s="1114"/>
      <c r="B220" s="161">
        <v>8</v>
      </c>
      <c r="C220" s="133"/>
      <c r="D220" s="127"/>
      <c r="E220" s="127"/>
      <c r="F220" s="133"/>
      <c r="G220" s="515"/>
      <c r="H220" s="133"/>
      <c r="I220" s="495"/>
      <c r="J220" s="516"/>
      <c r="K220" s="517"/>
      <c r="L220" s="495"/>
      <c r="M220" s="517"/>
      <c r="N220" s="155"/>
      <c r="O220" s="155"/>
      <c r="P220" s="495"/>
      <c r="Q220" s="495"/>
      <c r="R220" s="495"/>
      <c r="S220" s="495"/>
      <c r="T220" s="518"/>
      <c r="U220" s="507"/>
    </row>
    <row r="221" spans="1:22" x14ac:dyDescent="0.25">
      <c r="A221" s="1114"/>
      <c r="B221" s="161">
        <v>9</v>
      </c>
      <c r="C221" s="133"/>
      <c r="D221" s="127"/>
      <c r="E221" s="127"/>
      <c r="F221" s="133"/>
      <c r="G221" s="515"/>
      <c r="H221" s="133"/>
      <c r="I221" s="495"/>
      <c r="J221" s="516"/>
      <c r="K221" s="517"/>
      <c r="L221" s="495"/>
      <c r="M221" s="517"/>
      <c r="N221" s="155"/>
      <c r="O221" s="155"/>
      <c r="P221" s="495"/>
      <c r="Q221" s="495"/>
      <c r="R221" s="495"/>
      <c r="S221" s="495"/>
      <c r="T221" s="518"/>
      <c r="U221" s="507"/>
    </row>
    <row r="222" spans="1:22" ht="15.75" thickBot="1" x14ac:dyDescent="0.3">
      <c r="A222" s="1115"/>
      <c r="B222" s="162">
        <v>10</v>
      </c>
      <c r="C222" s="148"/>
      <c r="D222" s="147"/>
      <c r="E222" s="147"/>
      <c r="F222" s="148"/>
      <c r="G222" s="519"/>
      <c r="H222" s="148"/>
      <c r="I222" s="520"/>
      <c r="J222" s="521"/>
      <c r="K222" s="522"/>
      <c r="L222" s="520"/>
      <c r="M222" s="522"/>
      <c r="N222" s="156"/>
      <c r="O222" s="156"/>
      <c r="P222" s="520"/>
      <c r="Q222" s="520"/>
      <c r="R222" s="520"/>
      <c r="S222" s="520"/>
      <c r="T222" s="523"/>
      <c r="U222" s="507"/>
    </row>
    <row r="223" spans="1:22" ht="25.5" thickBot="1" x14ac:dyDescent="0.3">
      <c r="A223" s="654"/>
      <c r="C223" s="655"/>
      <c r="D223" s="656"/>
      <c r="E223" s="484" t="s">
        <v>379</v>
      </c>
      <c r="F223" s="485">
        <f>COUNTA(F213:F222)</f>
        <v>0</v>
      </c>
      <c r="G223" s="486">
        <f>COUNTA(G213:G222)</f>
        <v>0</v>
      </c>
      <c r="H223" s="655"/>
      <c r="I223" s="501"/>
      <c r="J223" s="657"/>
      <c r="K223" s="658"/>
      <c r="L223" s="1096" t="s">
        <v>655</v>
      </c>
      <c r="M223" s="1097"/>
      <c r="N223" s="659">
        <f>SUM(N213:N222)</f>
        <v>0</v>
      </c>
      <c r="O223" s="660">
        <f>SUM(O213:O222)</f>
        <v>0</v>
      </c>
      <c r="P223" s="501"/>
      <c r="R223" s="128"/>
      <c r="S223" s="132"/>
      <c r="T223" s="603"/>
      <c r="U223" s="527"/>
      <c r="V223" s="526"/>
    </row>
    <row r="224" spans="1:22" ht="23.25" customHeight="1" x14ac:dyDescent="0.25">
      <c r="A224" s="149"/>
      <c r="B224" s="128"/>
      <c r="C224" s="128"/>
      <c r="D224" s="128"/>
      <c r="H224" s="524"/>
      <c r="I224" s="524"/>
      <c r="J224" s="525"/>
      <c r="K224" s="524"/>
      <c r="L224" s="1098" t="s">
        <v>656</v>
      </c>
      <c r="M224" s="1099"/>
      <c r="N224" s="661">
        <f>SUMIF(M213:M222,"&lt;=31/12/2025",N213:N222)</f>
        <v>0</v>
      </c>
      <c r="O224" s="662">
        <f>SUMIF(M213:M222,"&lt;=31/12/2025",O213:O222)</f>
        <v>0</v>
      </c>
      <c r="P224" s="128"/>
      <c r="R224" s="128"/>
      <c r="S224" s="132"/>
      <c r="T224" s="603"/>
      <c r="U224" s="527"/>
      <c r="V224" s="526"/>
    </row>
    <row r="225" spans="1:22" ht="23.25" customHeight="1" thickBot="1" x14ac:dyDescent="0.3">
      <c r="A225" s="149"/>
      <c r="L225" s="1100" t="s">
        <v>660</v>
      </c>
      <c r="M225" s="1101"/>
      <c r="N225" s="663">
        <f>SUMIF(M213:M222,"&gt;31/12/2025",N213:N222)</f>
        <v>0</v>
      </c>
      <c r="O225" s="664">
        <f>SUMIF(M213:M222,"&gt;31/12/2025",O213:O222)</f>
        <v>0</v>
      </c>
      <c r="R225" s="128"/>
      <c r="S225" s="132"/>
      <c r="T225" s="603"/>
      <c r="U225" s="527"/>
      <c r="V225" s="526"/>
    </row>
    <row r="226" spans="1:22" ht="15.75" thickBot="1" x14ac:dyDescent="0.3">
      <c r="A226" s="528"/>
      <c r="B226" s="529"/>
      <c r="C226" s="455"/>
      <c r="D226" s="455"/>
      <c r="E226" s="455"/>
      <c r="F226" s="529"/>
      <c r="G226" s="455"/>
      <c r="H226" s="455"/>
      <c r="I226" s="529"/>
      <c r="J226" s="529"/>
      <c r="K226" s="455"/>
      <c r="L226" s="455"/>
      <c r="M226" s="455"/>
      <c r="N226" s="455"/>
      <c r="O226" s="455"/>
      <c r="P226" s="455"/>
      <c r="Q226" s="455"/>
      <c r="R226" s="455"/>
      <c r="S226" s="530"/>
      <c r="T226" s="455"/>
      <c r="U226" s="531"/>
    </row>
    <row r="227" spans="1:22" ht="15.75" thickBot="1" x14ac:dyDescent="0.3">
      <c r="A227" s="502"/>
      <c r="B227" s="503"/>
      <c r="C227" s="504"/>
      <c r="D227" s="504"/>
      <c r="E227" s="504"/>
      <c r="F227" s="503"/>
      <c r="G227" s="504"/>
      <c r="H227" s="504"/>
      <c r="I227" s="503"/>
      <c r="J227" s="503"/>
      <c r="K227" s="504"/>
      <c r="L227" s="504"/>
      <c r="M227" s="504"/>
      <c r="N227" s="504"/>
      <c r="O227" s="504"/>
      <c r="P227" s="504"/>
      <c r="Q227" s="504"/>
      <c r="R227" s="504"/>
      <c r="S227" s="504"/>
      <c r="T227" s="504"/>
      <c r="U227" s="505"/>
    </row>
    <row r="228" spans="1:22" ht="15.75" thickBot="1" x14ac:dyDescent="0.3">
      <c r="A228" s="171" t="s">
        <v>9</v>
      </c>
      <c r="B228" s="1116" t="s">
        <v>38</v>
      </c>
      <c r="C228" s="1117"/>
      <c r="E228" s="1118" t="s">
        <v>342</v>
      </c>
      <c r="F228" s="1119"/>
      <c r="G228" s="1120">
        <f>VLOOKUP(B228,'Urbano.Piano inv. forn'!$D$20:$H$49,3,FALSE)</f>
        <v>0</v>
      </c>
      <c r="H228" s="1121"/>
      <c r="I228" s="115"/>
      <c r="J228" s="1118" t="s">
        <v>343</v>
      </c>
      <c r="K228" s="1119"/>
      <c r="L228" s="1120">
        <f>VLOOKUP(B228,'Urbano.Piano inv. forn'!$D$20:$H$49,4,FALSE)</f>
        <v>0</v>
      </c>
      <c r="M228" s="1121"/>
      <c r="O228" s="178" t="s">
        <v>344</v>
      </c>
      <c r="P228" s="506"/>
      <c r="R228" s="179" t="s">
        <v>345</v>
      </c>
      <c r="S228" s="1108"/>
      <c r="T228" s="1109"/>
      <c r="U228" s="507"/>
    </row>
    <row r="229" spans="1:22" ht="15.75" thickBot="1" x14ac:dyDescent="0.3">
      <c r="A229" s="149"/>
      <c r="B229" s="129"/>
      <c r="C229" s="129"/>
      <c r="E229" s="130"/>
      <c r="F229" s="130"/>
      <c r="G229" s="131"/>
      <c r="H229" s="131"/>
      <c r="I229" s="115"/>
      <c r="J229" s="130"/>
      <c r="K229" s="130"/>
      <c r="L229" s="131"/>
      <c r="M229" s="131"/>
      <c r="O229" s="132"/>
      <c r="R229" s="128"/>
      <c r="S229" s="501"/>
      <c r="U229" s="150"/>
    </row>
    <row r="230" spans="1:22" ht="28.5" customHeight="1" thickBot="1" x14ac:dyDescent="0.3">
      <c r="A230" s="1102" t="s">
        <v>346</v>
      </c>
      <c r="B230" s="1103"/>
      <c r="C230" s="1103"/>
      <c r="D230" s="1104"/>
      <c r="E230" s="1105">
        <f>VLOOKUP(B228,'Urbano.Piano inv. forn'!$D$20:$V$49,17,FALSE)</f>
        <v>0</v>
      </c>
      <c r="F230" s="1106"/>
      <c r="G230" s="1106"/>
      <c r="H230" s="1107"/>
      <c r="I230" s="115"/>
      <c r="J230" s="1102" t="s">
        <v>60</v>
      </c>
      <c r="K230" s="1103"/>
      <c r="L230" s="1105">
        <f>VLOOKUP(B228,'Urbano.Piano inv. forn'!$D$20:$V$49,19,FALSE)</f>
        <v>0</v>
      </c>
      <c r="M230" s="1107"/>
      <c r="N230" s="146"/>
      <c r="O230" s="177" t="s">
        <v>347</v>
      </c>
      <c r="P230" s="151">
        <f>L230+E230</f>
        <v>0</v>
      </c>
      <c r="R230" s="179" t="s">
        <v>348</v>
      </c>
      <c r="S230" s="1108"/>
      <c r="T230" s="1109"/>
      <c r="U230" s="150"/>
    </row>
    <row r="231" spans="1:22" ht="15.75" thickBot="1" x14ac:dyDescent="0.3">
      <c r="A231" s="149"/>
      <c r="U231" s="507"/>
    </row>
    <row r="232" spans="1:22" ht="45" x14ac:dyDescent="0.25">
      <c r="A232" s="1110" t="s">
        <v>349</v>
      </c>
      <c r="B232" s="1112" t="s">
        <v>350</v>
      </c>
      <c r="C232" s="1112" t="s">
        <v>351</v>
      </c>
      <c r="D232" s="172" t="s">
        <v>352</v>
      </c>
      <c r="E232" s="173" t="s">
        <v>353</v>
      </c>
      <c r="F232" s="172" t="s">
        <v>354</v>
      </c>
      <c r="G232" s="172" t="s">
        <v>355</v>
      </c>
      <c r="H232" s="174" t="s">
        <v>312</v>
      </c>
      <c r="I232" s="174" t="s">
        <v>356</v>
      </c>
      <c r="J232" s="174" t="s">
        <v>357</v>
      </c>
      <c r="K232" s="174" t="s">
        <v>358</v>
      </c>
      <c r="L232" s="174" t="s">
        <v>359</v>
      </c>
      <c r="M232" s="174" t="s">
        <v>360</v>
      </c>
      <c r="N232" s="174" t="s">
        <v>361</v>
      </c>
      <c r="O232" s="174" t="s">
        <v>362</v>
      </c>
      <c r="P232" s="174" t="s">
        <v>363</v>
      </c>
      <c r="Q232" s="174" t="s">
        <v>364</v>
      </c>
      <c r="R232" s="174" t="s">
        <v>365</v>
      </c>
      <c r="S232" s="174" t="s">
        <v>366</v>
      </c>
      <c r="T232" s="175" t="s">
        <v>367</v>
      </c>
      <c r="U232" s="508"/>
    </row>
    <row r="233" spans="1:22" ht="24.75" thickBot="1" x14ac:dyDescent="0.3">
      <c r="A233" s="1111"/>
      <c r="B233" s="1113"/>
      <c r="C233" s="1113"/>
      <c r="D233" s="176" t="s">
        <v>368</v>
      </c>
      <c r="E233" s="176" t="s">
        <v>369</v>
      </c>
      <c r="F233" s="176" t="s">
        <v>370</v>
      </c>
      <c r="G233" s="176" t="s">
        <v>370</v>
      </c>
      <c r="H233" s="176" t="s">
        <v>32</v>
      </c>
      <c r="I233" s="176" t="s">
        <v>33</v>
      </c>
      <c r="J233" s="176" t="s">
        <v>371</v>
      </c>
      <c r="K233" s="176" t="s">
        <v>372</v>
      </c>
      <c r="L233" s="176" t="s">
        <v>373</v>
      </c>
      <c r="M233" s="176" t="s">
        <v>372</v>
      </c>
      <c r="N233" s="176" t="s">
        <v>374</v>
      </c>
      <c r="O233" s="176" t="s">
        <v>341</v>
      </c>
      <c r="P233" s="176" t="s">
        <v>375</v>
      </c>
      <c r="Q233" s="176" t="s">
        <v>376</v>
      </c>
      <c r="R233" s="176" t="s">
        <v>377</v>
      </c>
      <c r="S233" s="176" t="s">
        <v>377</v>
      </c>
      <c r="T233" s="509"/>
      <c r="U233" s="508"/>
    </row>
    <row r="234" spans="1:22" x14ac:dyDescent="0.25">
      <c r="A234" s="1114" t="str">
        <f>B228</f>
        <v>urb.m.3</v>
      </c>
      <c r="B234" s="160">
        <v>1</v>
      </c>
      <c r="C234" s="208"/>
      <c r="D234" s="134"/>
      <c r="E234" s="134"/>
      <c r="F234" s="208"/>
      <c r="G234" s="510"/>
      <c r="H234" s="135"/>
      <c r="I234" s="511"/>
      <c r="J234" s="512"/>
      <c r="K234" s="513"/>
      <c r="L234" s="511"/>
      <c r="M234" s="513"/>
      <c r="N234" s="164"/>
      <c r="O234" s="164"/>
      <c r="P234" s="511"/>
      <c r="Q234" s="511"/>
      <c r="R234" s="511"/>
      <c r="S234" s="511"/>
      <c r="T234" s="514"/>
      <c r="U234" s="507"/>
    </row>
    <row r="235" spans="1:22" x14ac:dyDescent="0.25">
      <c r="A235" s="1114"/>
      <c r="B235" s="161">
        <v>2</v>
      </c>
      <c r="C235" s="133"/>
      <c r="D235" s="127"/>
      <c r="E235" s="127"/>
      <c r="F235" s="133"/>
      <c r="G235" s="515"/>
      <c r="H235" s="133"/>
      <c r="I235" s="495"/>
      <c r="J235" s="516"/>
      <c r="K235" s="517"/>
      <c r="L235" s="495"/>
      <c r="M235" s="517"/>
      <c r="N235" s="155"/>
      <c r="O235" s="155"/>
      <c r="P235" s="495"/>
      <c r="Q235" s="495" t="s">
        <v>378</v>
      </c>
      <c r="R235" s="495"/>
      <c r="S235" s="495"/>
      <c r="T235" s="518"/>
      <c r="U235" s="507"/>
    </row>
    <row r="236" spans="1:22" x14ac:dyDescent="0.25">
      <c r="A236" s="1114"/>
      <c r="B236" s="161">
        <v>3</v>
      </c>
      <c r="C236" s="133"/>
      <c r="D236" s="127"/>
      <c r="E236" s="127"/>
      <c r="F236" s="133"/>
      <c r="G236" s="515"/>
      <c r="H236" s="133"/>
      <c r="I236" s="495"/>
      <c r="J236" s="516"/>
      <c r="K236" s="517"/>
      <c r="L236" s="495"/>
      <c r="M236" s="517"/>
      <c r="N236" s="155"/>
      <c r="O236" s="155"/>
      <c r="P236" s="495"/>
      <c r="Q236" s="495"/>
      <c r="R236" s="495"/>
      <c r="S236" s="495"/>
      <c r="T236" s="518"/>
      <c r="U236" s="507"/>
    </row>
    <row r="237" spans="1:22" x14ac:dyDescent="0.25">
      <c r="A237" s="1114"/>
      <c r="B237" s="161">
        <v>4</v>
      </c>
      <c r="C237" s="133"/>
      <c r="D237" s="127"/>
      <c r="E237" s="127"/>
      <c r="F237" s="133"/>
      <c r="G237" s="515"/>
      <c r="H237" s="133"/>
      <c r="I237" s="495"/>
      <c r="J237" s="516"/>
      <c r="K237" s="517"/>
      <c r="L237" s="495"/>
      <c r="M237" s="517"/>
      <c r="N237" s="155"/>
      <c r="O237" s="155"/>
      <c r="P237" s="495"/>
      <c r="Q237" s="495"/>
      <c r="R237" s="495"/>
      <c r="S237" s="495"/>
      <c r="T237" s="518"/>
      <c r="U237" s="507"/>
    </row>
    <row r="238" spans="1:22" x14ac:dyDescent="0.25">
      <c r="A238" s="1114"/>
      <c r="B238" s="161">
        <v>5</v>
      </c>
      <c r="C238" s="133"/>
      <c r="D238" s="127"/>
      <c r="E238" s="127"/>
      <c r="F238" s="133"/>
      <c r="G238" s="515"/>
      <c r="H238" s="133"/>
      <c r="I238" s="495"/>
      <c r="J238" s="516"/>
      <c r="K238" s="517"/>
      <c r="L238" s="495"/>
      <c r="M238" s="517"/>
      <c r="N238" s="155"/>
      <c r="O238" s="155"/>
      <c r="P238" s="495"/>
      <c r="Q238" s="495"/>
      <c r="R238" s="495"/>
      <c r="S238" s="495"/>
      <c r="T238" s="518"/>
      <c r="U238" s="507"/>
    </row>
    <row r="239" spans="1:22" x14ac:dyDescent="0.25">
      <c r="A239" s="1114"/>
      <c r="B239" s="161">
        <v>6</v>
      </c>
      <c r="C239" s="133"/>
      <c r="D239" s="127"/>
      <c r="E239" s="127"/>
      <c r="F239" s="133"/>
      <c r="G239" s="515"/>
      <c r="H239" s="133"/>
      <c r="I239" s="495"/>
      <c r="J239" s="516"/>
      <c r="K239" s="517"/>
      <c r="L239" s="495"/>
      <c r="M239" s="517"/>
      <c r="N239" s="155"/>
      <c r="O239" s="155"/>
      <c r="P239" s="495"/>
      <c r="Q239" s="495"/>
      <c r="R239" s="495"/>
      <c r="S239" s="495"/>
      <c r="T239" s="518"/>
      <c r="U239" s="507"/>
    </row>
    <row r="240" spans="1:22" x14ac:dyDescent="0.25">
      <c r="A240" s="1114"/>
      <c r="B240" s="161">
        <v>7</v>
      </c>
      <c r="C240" s="133"/>
      <c r="D240" s="127"/>
      <c r="E240" s="127"/>
      <c r="F240" s="133"/>
      <c r="G240" s="515"/>
      <c r="H240" s="133"/>
      <c r="I240" s="495"/>
      <c r="J240" s="516"/>
      <c r="K240" s="517"/>
      <c r="L240" s="495"/>
      <c r="M240" s="517"/>
      <c r="N240" s="155"/>
      <c r="O240" s="155"/>
      <c r="P240" s="495"/>
      <c r="Q240" s="495"/>
      <c r="R240" s="495"/>
      <c r="S240" s="495"/>
      <c r="T240" s="518"/>
      <c r="U240" s="507"/>
    </row>
    <row r="241" spans="1:22" x14ac:dyDescent="0.25">
      <c r="A241" s="1114"/>
      <c r="B241" s="161">
        <v>8</v>
      </c>
      <c r="C241" s="133"/>
      <c r="D241" s="127"/>
      <c r="E241" s="127"/>
      <c r="F241" s="133"/>
      <c r="G241" s="515"/>
      <c r="H241" s="133"/>
      <c r="I241" s="495"/>
      <c r="J241" s="516"/>
      <c r="K241" s="517"/>
      <c r="L241" s="495"/>
      <c r="M241" s="517"/>
      <c r="N241" s="155"/>
      <c r="O241" s="155"/>
      <c r="P241" s="495"/>
      <c r="Q241" s="495"/>
      <c r="R241" s="495"/>
      <c r="S241" s="495"/>
      <c r="T241" s="518"/>
      <c r="U241" s="507"/>
    </row>
    <row r="242" spans="1:22" x14ac:dyDescent="0.25">
      <c r="A242" s="1114"/>
      <c r="B242" s="161">
        <v>9</v>
      </c>
      <c r="C242" s="133"/>
      <c r="D242" s="127"/>
      <c r="E242" s="127"/>
      <c r="F242" s="133"/>
      <c r="G242" s="515"/>
      <c r="H242" s="133"/>
      <c r="I242" s="495"/>
      <c r="J242" s="516"/>
      <c r="K242" s="517"/>
      <c r="L242" s="495"/>
      <c r="M242" s="517"/>
      <c r="N242" s="155"/>
      <c r="O242" s="155"/>
      <c r="P242" s="495"/>
      <c r="Q242" s="495"/>
      <c r="R242" s="495"/>
      <c r="S242" s="495"/>
      <c r="T242" s="518"/>
      <c r="U242" s="507"/>
    </row>
    <row r="243" spans="1:22" ht="15.75" thickBot="1" x14ac:dyDescent="0.3">
      <c r="A243" s="1115"/>
      <c r="B243" s="162">
        <v>10</v>
      </c>
      <c r="C243" s="148"/>
      <c r="D243" s="147"/>
      <c r="E243" s="147"/>
      <c r="F243" s="148"/>
      <c r="G243" s="519"/>
      <c r="H243" s="148"/>
      <c r="I243" s="520"/>
      <c r="J243" s="521"/>
      <c r="K243" s="522"/>
      <c r="L243" s="520"/>
      <c r="M243" s="522"/>
      <c r="N243" s="156"/>
      <c r="O243" s="156"/>
      <c r="P243" s="520"/>
      <c r="Q243" s="520"/>
      <c r="R243" s="520"/>
      <c r="S243" s="520"/>
      <c r="T243" s="523"/>
      <c r="U243" s="507"/>
    </row>
    <row r="244" spans="1:22" ht="25.5" thickBot="1" x14ac:dyDescent="0.3">
      <c r="A244" s="654"/>
      <c r="C244" s="655"/>
      <c r="D244" s="656"/>
      <c r="E244" s="484" t="s">
        <v>379</v>
      </c>
      <c r="F244" s="485">
        <f>COUNTA(F234:F243)</f>
        <v>0</v>
      </c>
      <c r="G244" s="486">
        <f>COUNTA(G234:G243)</f>
        <v>0</v>
      </c>
      <c r="H244" s="655"/>
      <c r="I244" s="501"/>
      <c r="J244" s="657"/>
      <c r="K244" s="658"/>
      <c r="L244" s="1096" t="s">
        <v>655</v>
      </c>
      <c r="M244" s="1097"/>
      <c r="N244" s="659">
        <f>SUM(N234:N243)</f>
        <v>0</v>
      </c>
      <c r="O244" s="660">
        <f>SUM(O234:O243)</f>
        <v>0</v>
      </c>
      <c r="P244" s="501"/>
      <c r="R244" s="128"/>
      <c r="S244" s="132"/>
      <c r="T244" s="603"/>
      <c r="U244" s="527"/>
      <c r="V244" s="526"/>
    </row>
    <row r="245" spans="1:22" ht="23.25" customHeight="1" x14ac:dyDescent="0.25">
      <c r="A245" s="149"/>
      <c r="B245" s="128"/>
      <c r="C245" s="128"/>
      <c r="D245" s="128"/>
      <c r="H245" s="524"/>
      <c r="I245" s="524"/>
      <c r="J245" s="525"/>
      <c r="K245" s="524"/>
      <c r="L245" s="1098" t="s">
        <v>656</v>
      </c>
      <c r="M245" s="1099"/>
      <c r="N245" s="661">
        <f>SUMIF(M234:M243,"&lt;=31/12/2025",N234:N243)</f>
        <v>0</v>
      </c>
      <c r="O245" s="662">
        <f>SUMIF(M234:M243,"&lt;=31/12/2025",O234:O243)</f>
        <v>0</v>
      </c>
      <c r="P245" s="128"/>
      <c r="R245" s="128"/>
      <c r="S245" s="132"/>
      <c r="T245" s="603"/>
      <c r="U245" s="527"/>
      <c r="V245" s="526"/>
    </row>
    <row r="246" spans="1:22" ht="23.25" customHeight="1" thickBot="1" x14ac:dyDescent="0.3">
      <c r="A246" s="149"/>
      <c r="L246" s="1100" t="s">
        <v>660</v>
      </c>
      <c r="M246" s="1101"/>
      <c r="N246" s="663">
        <f>SUMIF(M234:M243,"&gt;31/12/2025",N234:N243)</f>
        <v>0</v>
      </c>
      <c r="O246" s="664">
        <f>SUMIF(M234:M243,"&gt;31/12/2025",O234:O243)</f>
        <v>0</v>
      </c>
      <c r="R246" s="128"/>
      <c r="S246" s="132"/>
      <c r="T246" s="603"/>
      <c r="U246" s="527"/>
      <c r="V246" s="526"/>
    </row>
    <row r="247" spans="1:22" ht="15.75" thickBot="1" x14ac:dyDescent="0.3">
      <c r="A247" s="528"/>
      <c r="B247" s="529"/>
      <c r="C247" s="455"/>
      <c r="D247" s="455"/>
      <c r="E247" s="455"/>
      <c r="F247" s="529"/>
      <c r="G247" s="455"/>
      <c r="H247" s="455"/>
      <c r="I247" s="529"/>
      <c r="J247" s="529"/>
      <c r="K247" s="455"/>
      <c r="L247" s="455"/>
      <c r="M247" s="455"/>
      <c r="N247" s="455"/>
      <c r="O247" s="455"/>
      <c r="P247" s="455"/>
      <c r="Q247" s="455"/>
      <c r="R247" s="455"/>
      <c r="S247" s="530"/>
      <c r="T247" s="455"/>
      <c r="U247" s="531"/>
    </row>
    <row r="248" spans="1:22" ht="15.75" thickBot="1" x14ac:dyDescent="0.3">
      <c r="A248" s="502"/>
      <c r="B248" s="503"/>
      <c r="C248" s="504"/>
      <c r="D248" s="504"/>
      <c r="E248" s="504"/>
      <c r="F248" s="503"/>
      <c r="G248" s="504"/>
      <c r="H248" s="504"/>
      <c r="I248" s="503"/>
      <c r="J248" s="503"/>
      <c r="K248" s="504"/>
      <c r="L248" s="504"/>
      <c r="M248" s="504"/>
      <c r="N248" s="504"/>
      <c r="O248" s="504"/>
      <c r="P248" s="504"/>
      <c r="Q248" s="504"/>
      <c r="R248" s="504"/>
      <c r="S248" s="504"/>
      <c r="T248" s="504"/>
      <c r="U248" s="505"/>
    </row>
    <row r="249" spans="1:22" ht="15.75" thickBot="1" x14ac:dyDescent="0.3">
      <c r="A249" s="171" t="s">
        <v>9</v>
      </c>
      <c r="B249" s="1116" t="s">
        <v>38</v>
      </c>
      <c r="C249" s="1117"/>
      <c r="E249" s="1118" t="s">
        <v>342</v>
      </c>
      <c r="F249" s="1119"/>
      <c r="G249" s="1120">
        <f>VLOOKUP(B249,'Urbano.Piano inv. forn'!$D$20:$H$49,3,FALSE)</f>
        <v>0</v>
      </c>
      <c r="H249" s="1121"/>
      <c r="I249" s="115"/>
      <c r="J249" s="1118" t="s">
        <v>343</v>
      </c>
      <c r="K249" s="1119"/>
      <c r="L249" s="1120">
        <f>VLOOKUP(B249,'Urbano.Piano inv. forn'!$D$20:$H$49,4,FALSE)</f>
        <v>0</v>
      </c>
      <c r="M249" s="1121"/>
      <c r="O249" s="178" t="s">
        <v>344</v>
      </c>
      <c r="P249" s="506"/>
      <c r="R249" s="179" t="s">
        <v>345</v>
      </c>
      <c r="S249" s="1108"/>
      <c r="T249" s="1109"/>
      <c r="U249" s="507"/>
    </row>
    <row r="250" spans="1:22" ht="15.75" thickBot="1" x14ac:dyDescent="0.3">
      <c r="A250" s="149"/>
      <c r="B250" s="129"/>
      <c r="C250" s="129"/>
      <c r="E250" s="130"/>
      <c r="F250" s="130"/>
      <c r="G250" s="131"/>
      <c r="H250" s="131"/>
      <c r="I250" s="115"/>
      <c r="J250" s="130"/>
      <c r="K250" s="130"/>
      <c r="L250" s="131"/>
      <c r="M250" s="131"/>
      <c r="O250" s="132"/>
      <c r="R250" s="128"/>
      <c r="S250" s="501"/>
      <c r="U250" s="150"/>
    </row>
    <row r="251" spans="1:22" ht="28.5" customHeight="1" thickBot="1" x14ac:dyDescent="0.3">
      <c r="A251" s="1102" t="s">
        <v>346</v>
      </c>
      <c r="B251" s="1103"/>
      <c r="C251" s="1103"/>
      <c r="D251" s="1104"/>
      <c r="E251" s="1105">
        <f>VLOOKUP(B249,'Urbano.Piano inv. forn'!$D$20:$V$49,17,FALSE)</f>
        <v>0</v>
      </c>
      <c r="F251" s="1106"/>
      <c r="G251" s="1106"/>
      <c r="H251" s="1107"/>
      <c r="I251" s="115"/>
      <c r="J251" s="1102" t="s">
        <v>60</v>
      </c>
      <c r="K251" s="1103"/>
      <c r="L251" s="1105">
        <f>VLOOKUP(B249,'Urbano.Piano inv. forn'!$D$20:$V$49,19,FALSE)</f>
        <v>0</v>
      </c>
      <c r="M251" s="1107"/>
      <c r="N251" s="146"/>
      <c r="O251" s="177" t="s">
        <v>347</v>
      </c>
      <c r="P251" s="151">
        <f>L251+E251</f>
        <v>0</v>
      </c>
      <c r="R251" s="179" t="s">
        <v>348</v>
      </c>
      <c r="S251" s="1108"/>
      <c r="T251" s="1109"/>
      <c r="U251" s="150"/>
    </row>
    <row r="252" spans="1:22" ht="15.75" thickBot="1" x14ac:dyDescent="0.3">
      <c r="A252" s="149"/>
      <c r="U252" s="507"/>
    </row>
    <row r="253" spans="1:22" ht="45" x14ac:dyDescent="0.25">
      <c r="A253" s="1110" t="s">
        <v>349</v>
      </c>
      <c r="B253" s="1112" t="s">
        <v>350</v>
      </c>
      <c r="C253" s="1112" t="s">
        <v>351</v>
      </c>
      <c r="D253" s="172" t="s">
        <v>352</v>
      </c>
      <c r="E253" s="173" t="s">
        <v>353</v>
      </c>
      <c r="F253" s="172" t="s">
        <v>354</v>
      </c>
      <c r="G253" s="172" t="s">
        <v>355</v>
      </c>
      <c r="H253" s="174" t="s">
        <v>312</v>
      </c>
      <c r="I253" s="174" t="s">
        <v>356</v>
      </c>
      <c r="J253" s="174" t="s">
        <v>357</v>
      </c>
      <c r="K253" s="174" t="s">
        <v>358</v>
      </c>
      <c r="L253" s="174" t="s">
        <v>359</v>
      </c>
      <c r="M253" s="174" t="s">
        <v>360</v>
      </c>
      <c r="N253" s="174" t="s">
        <v>361</v>
      </c>
      <c r="O253" s="174" t="s">
        <v>362</v>
      </c>
      <c r="P253" s="174" t="s">
        <v>363</v>
      </c>
      <c r="Q253" s="174" t="s">
        <v>364</v>
      </c>
      <c r="R253" s="174" t="s">
        <v>365</v>
      </c>
      <c r="S253" s="174" t="s">
        <v>366</v>
      </c>
      <c r="T253" s="175" t="s">
        <v>367</v>
      </c>
      <c r="U253" s="508"/>
    </row>
    <row r="254" spans="1:22" ht="24.75" thickBot="1" x14ac:dyDescent="0.3">
      <c r="A254" s="1111"/>
      <c r="B254" s="1113"/>
      <c r="C254" s="1113"/>
      <c r="D254" s="176" t="s">
        <v>368</v>
      </c>
      <c r="E254" s="176" t="s">
        <v>369</v>
      </c>
      <c r="F254" s="176" t="s">
        <v>370</v>
      </c>
      <c r="G254" s="176" t="s">
        <v>370</v>
      </c>
      <c r="H254" s="176" t="s">
        <v>32</v>
      </c>
      <c r="I254" s="176" t="s">
        <v>33</v>
      </c>
      <c r="J254" s="176" t="s">
        <v>371</v>
      </c>
      <c r="K254" s="176" t="s">
        <v>372</v>
      </c>
      <c r="L254" s="176" t="s">
        <v>373</v>
      </c>
      <c r="M254" s="176" t="s">
        <v>372</v>
      </c>
      <c r="N254" s="176" t="s">
        <v>374</v>
      </c>
      <c r="O254" s="176" t="s">
        <v>341</v>
      </c>
      <c r="P254" s="176" t="s">
        <v>375</v>
      </c>
      <c r="Q254" s="176" t="s">
        <v>376</v>
      </c>
      <c r="R254" s="176" t="s">
        <v>377</v>
      </c>
      <c r="S254" s="176" t="s">
        <v>377</v>
      </c>
      <c r="T254" s="509"/>
      <c r="U254" s="508"/>
    </row>
    <row r="255" spans="1:22" x14ac:dyDescent="0.25">
      <c r="A255" s="1114" t="str">
        <f>B249</f>
        <v>urb.m.3</v>
      </c>
      <c r="B255" s="160">
        <v>1</v>
      </c>
      <c r="C255" s="208"/>
      <c r="D255" s="134"/>
      <c r="E255" s="134"/>
      <c r="F255" s="208"/>
      <c r="G255" s="510"/>
      <c r="H255" s="135"/>
      <c r="I255" s="511"/>
      <c r="J255" s="512"/>
      <c r="K255" s="513"/>
      <c r="L255" s="511"/>
      <c r="M255" s="513"/>
      <c r="N255" s="164"/>
      <c r="O255" s="164"/>
      <c r="P255" s="511"/>
      <c r="Q255" s="511"/>
      <c r="R255" s="511"/>
      <c r="S255" s="511"/>
      <c r="T255" s="514"/>
      <c r="U255" s="507"/>
    </row>
    <row r="256" spans="1:22" x14ac:dyDescent="0.25">
      <c r="A256" s="1114"/>
      <c r="B256" s="161">
        <v>2</v>
      </c>
      <c r="C256" s="133"/>
      <c r="D256" s="127"/>
      <c r="E256" s="127"/>
      <c r="F256" s="133"/>
      <c r="G256" s="515"/>
      <c r="H256" s="133"/>
      <c r="I256" s="495"/>
      <c r="J256" s="516"/>
      <c r="K256" s="517"/>
      <c r="L256" s="495"/>
      <c r="M256" s="517"/>
      <c r="N256" s="155"/>
      <c r="O256" s="155"/>
      <c r="P256" s="495"/>
      <c r="Q256" s="495" t="s">
        <v>378</v>
      </c>
      <c r="R256" s="495"/>
      <c r="S256" s="495"/>
      <c r="T256" s="518"/>
      <c r="U256" s="507"/>
    </row>
    <row r="257" spans="1:22" x14ac:dyDescent="0.25">
      <c r="A257" s="1114"/>
      <c r="B257" s="161">
        <v>3</v>
      </c>
      <c r="C257" s="133"/>
      <c r="D257" s="127"/>
      <c r="E257" s="127"/>
      <c r="F257" s="133"/>
      <c r="G257" s="515"/>
      <c r="H257" s="133"/>
      <c r="I257" s="495"/>
      <c r="J257" s="516"/>
      <c r="K257" s="517"/>
      <c r="L257" s="495"/>
      <c r="M257" s="517"/>
      <c r="N257" s="155"/>
      <c r="O257" s="155"/>
      <c r="P257" s="495"/>
      <c r="Q257" s="495"/>
      <c r="R257" s="495"/>
      <c r="S257" s="495"/>
      <c r="T257" s="518"/>
      <c r="U257" s="507"/>
    </row>
    <row r="258" spans="1:22" x14ac:dyDescent="0.25">
      <c r="A258" s="1114"/>
      <c r="B258" s="161">
        <v>4</v>
      </c>
      <c r="C258" s="133"/>
      <c r="D258" s="127"/>
      <c r="E258" s="127"/>
      <c r="F258" s="133"/>
      <c r="G258" s="515"/>
      <c r="H258" s="133"/>
      <c r="I258" s="495"/>
      <c r="J258" s="516"/>
      <c r="K258" s="517"/>
      <c r="L258" s="495"/>
      <c r="M258" s="517"/>
      <c r="N258" s="155"/>
      <c r="O258" s="155"/>
      <c r="P258" s="495"/>
      <c r="Q258" s="495"/>
      <c r="R258" s="495"/>
      <c r="S258" s="495"/>
      <c r="T258" s="518"/>
      <c r="U258" s="507"/>
    </row>
    <row r="259" spans="1:22" x14ac:dyDescent="0.25">
      <c r="A259" s="1114"/>
      <c r="B259" s="161">
        <v>5</v>
      </c>
      <c r="C259" s="133"/>
      <c r="D259" s="127"/>
      <c r="E259" s="127"/>
      <c r="F259" s="133"/>
      <c r="G259" s="515"/>
      <c r="H259" s="133"/>
      <c r="I259" s="495"/>
      <c r="J259" s="516"/>
      <c r="K259" s="517"/>
      <c r="L259" s="495"/>
      <c r="M259" s="517"/>
      <c r="N259" s="155"/>
      <c r="O259" s="155"/>
      <c r="P259" s="495"/>
      <c r="Q259" s="495"/>
      <c r="R259" s="495"/>
      <c r="S259" s="495"/>
      <c r="T259" s="518"/>
      <c r="U259" s="507"/>
    </row>
    <row r="260" spans="1:22" x14ac:dyDescent="0.25">
      <c r="A260" s="1114"/>
      <c r="B260" s="161">
        <v>6</v>
      </c>
      <c r="C260" s="133"/>
      <c r="D260" s="127"/>
      <c r="E260" s="127"/>
      <c r="F260" s="133"/>
      <c r="G260" s="515"/>
      <c r="H260" s="133"/>
      <c r="I260" s="495"/>
      <c r="J260" s="516"/>
      <c r="K260" s="517"/>
      <c r="L260" s="495"/>
      <c r="M260" s="517"/>
      <c r="N260" s="155"/>
      <c r="O260" s="155"/>
      <c r="P260" s="495"/>
      <c r="Q260" s="495"/>
      <c r="R260" s="495"/>
      <c r="S260" s="495"/>
      <c r="T260" s="518"/>
      <c r="U260" s="507"/>
    </row>
    <row r="261" spans="1:22" x14ac:dyDescent="0.25">
      <c r="A261" s="1114"/>
      <c r="B261" s="161">
        <v>7</v>
      </c>
      <c r="C261" s="133"/>
      <c r="D261" s="127"/>
      <c r="E261" s="127"/>
      <c r="F261" s="133"/>
      <c r="G261" s="515"/>
      <c r="H261" s="133"/>
      <c r="I261" s="495"/>
      <c r="J261" s="516"/>
      <c r="K261" s="517"/>
      <c r="L261" s="495"/>
      <c r="M261" s="517"/>
      <c r="N261" s="155"/>
      <c r="O261" s="155"/>
      <c r="P261" s="495"/>
      <c r="Q261" s="495"/>
      <c r="R261" s="495"/>
      <c r="S261" s="495"/>
      <c r="T261" s="518"/>
      <c r="U261" s="507"/>
    </row>
    <row r="262" spans="1:22" x14ac:dyDescent="0.25">
      <c r="A262" s="1114"/>
      <c r="B262" s="161">
        <v>8</v>
      </c>
      <c r="C262" s="133"/>
      <c r="D262" s="127"/>
      <c r="E262" s="127"/>
      <c r="F262" s="133"/>
      <c r="G262" s="515"/>
      <c r="H262" s="133"/>
      <c r="I262" s="495"/>
      <c r="J262" s="516"/>
      <c r="K262" s="517"/>
      <c r="L262" s="495"/>
      <c r="M262" s="517"/>
      <c r="N262" s="155"/>
      <c r="O262" s="155"/>
      <c r="P262" s="495"/>
      <c r="Q262" s="495"/>
      <c r="R262" s="495"/>
      <c r="S262" s="495"/>
      <c r="T262" s="518"/>
      <c r="U262" s="507"/>
    </row>
    <row r="263" spans="1:22" x14ac:dyDescent="0.25">
      <c r="A263" s="1114"/>
      <c r="B263" s="161">
        <v>9</v>
      </c>
      <c r="C263" s="133"/>
      <c r="D263" s="127"/>
      <c r="E263" s="127"/>
      <c r="F263" s="133"/>
      <c r="G263" s="515"/>
      <c r="H263" s="133"/>
      <c r="I263" s="495"/>
      <c r="J263" s="516"/>
      <c r="K263" s="517"/>
      <c r="L263" s="495"/>
      <c r="M263" s="517"/>
      <c r="N263" s="155"/>
      <c r="O263" s="155"/>
      <c r="P263" s="495"/>
      <c r="Q263" s="495"/>
      <c r="R263" s="495"/>
      <c r="S263" s="495"/>
      <c r="T263" s="518"/>
      <c r="U263" s="507"/>
    </row>
    <row r="264" spans="1:22" ht="15.75" thickBot="1" x14ac:dyDescent="0.3">
      <c r="A264" s="1115"/>
      <c r="B264" s="162">
        <v>10</v>
      </c>
      <c r="C264" s="148"/>
      <c r="D264" s="147"/>
      <c r="E264" s="147"/>
      <c r="F264" s="148"/>
      <c r="G264" s="519"/>
      <c r="H264" s="148"/>
      <c r="I264" s="520"/>
      <c r="J264" s="521"/>
      <c r="K264" s="522"/>
      <c r="L264" s="520"/>
      <c r="M264" s="522"/>
      <c r="N264" s="156"/>
      <c r="O264" s="156"/>
      <c r="P264" s="520"/>
      <c r="Q264" s="520"/>
      <c r="R264" s="520"/>
      <c r="S264" s="520"/>
      <c r="T264" s="523"/>
      <c r="U264" s="507"/>
    </row>
    <row r="265" spans="1:22" ht="25.5" thickBot="1" x14ac:dyDescent="0.3">
      <c r="A265" s="654"/>
      <c r="C265" s="655"/>
      <c r="D265" s="656"/>
      <c r="E265" s="484" t="s">
        <v>379</v>
      </c>
      <c r="F265" s="485">
        <f>COUNTA(F255:F264)</f>
        <v>0</v>
      </c>
      <c r="G265" s="486">
        <f>COUNTA(G255:G264)</f>
        <v>0</v>
      </c>
      <c r="H265" s="655"/>
      <c r="I265" s="501"/>
      <c r="J265" s="657"/>
      <c r="K265" s="658"/>
      <c r="L265" s="1096" t="s">
        <v>655</v>
      </c>
      <c r="M265" s="1097"/>
      <c r="N265" s="659">
        <f>SUM(N255:N264)</f>
        <v>0</v>
      </c>
      <c r="O265" s="660">
        <f>SUM(O255:O264)</f>
        <v>0</v>
      </c>
      <c r="P265" s="501"/>
      <c r="R265" s="128"/>
      <c r="S265" s="132"/>
      <c r="T265" s="603"/>
      <c r="U265" s="527"/>
      <c r="V265" s="526"/>
    </row>
    <row r="266" spans="1:22" ht="23.25" customHeight="1" x14ac:dyDescent="0.25">
      <c r="A266" s="149"/>
      <c r="B266" s="128"/>
      <c r="C266" s="128"/>
      <c r="D266" s="128"/>
      <c r="H266" s="524"/>
      <c r="I266" s="524"/>
      <c r="J266" s="525"/>
      <c r="K266" s="524"/>
      <c r="L266" s="1098" t="s">
        <v>656</v>
      </c>
      <c r="M266" s="1099"/>
      <c r="N266" s="661">
        <f>SUMIF(M255:M264,"&lt;=31/12/2025",N255:N264)</f>
        <v>0</v>
      </c>
      <c r="O266" s="662">
        <f>SUMIF(M255:M264,"&lt;=31/12/2025",O255:O264)</f>
        <v>0</v>
      </c>
      <c r="P266" s="128"/>
      <c r="R266" s="128"/>
      <c r="S266" s="132"/>
      <c r="T266" s="603"/>
      <c r="U266" s="527"/>
      <c r="V266" s="526"/>
    </row>
    <row r="267" spans="1:22" ht="23.25" customHeight="1" thickBot="1" x14ac:dyDescent="0.3">
      <c r="A267" s="149"/>
      <c r="L267" s="1100" t="s">
        <v>660</v>
      </c>
      <c r="M267" s="1101"/>
      <c r="N267" s="663">
        <f>SUMIF(M255:M264,"&gt;31/12/2025",N255:N264)</f>
        <v>0</v>
      </c>
      <c r="O267" s="664">
        <f>SUMIF(M255:M264,"&gt;31/12/2025",O255:O264)</f>
        <v>0</v>
      </c>
      <c r="R267" s="128"/>
      <c r="S267" s="132"/>
      <c r="T267" s="603"/>
      <c r="U267" s="527"/>
      <c r="V267" s="526"/>
    </row>
    <row r="268" spans="1:22" ht="15.75" thickBot="1" x14ac:dyDescent="0.3">
      <c r="A268" s="528"/>
      <c r="B268" s="529"/>
      <c r="C268" s="455"/>
      <c r="D268" s="455"/>
      <c r="E268" s="455"/>
      <c r="F268" s="529"/>
      <c r="G268" s="455"/>
      <c r="H268" s="455"/>
      <c r="I268" s="529"/>
      <c r="J268" s="529"/>
      <c r="K268" s="455"/>
      <c r="L268" s="455"/>
      <c r="M268" s="455"/>
      <c r="N268" s="455"/>
      <c r="O268" s="455"/>
      <c r="P268" s="455"/>
      <c r="Q268" s="455"/>
      <c r="R268" s="455"/>
      <c r="S268" s="530"/>
      <c r="T268" s="455"/>
      <c r="U268" s="531"/>
    </row>
    <row r="269" spans="1:22" ht="15.75" thickBot="1" x14ac:dyDescent="0.3">
      <c r="A269" s="502"/>
      <c r="B269" s="503"/>
      <c r="C269" s="504"/>
      <c r="D269" s="504"/>
      <c r="E269" s="504"/>
      <c r="F269" s="503"/>
      <c r="G269" s="504"/>
      <c r="H269" s="504"/>
      <c r="I269" s="503"/>
      <c r="J269" s="503"/>
      <c r="K269" s="504"/>
      <c r="L269" s="504"/>
      <c r="M269" s="504"/>
      <c r="N269" s="504"/>
      <c r="O269" s="504"/>
      <c r="P269" s="504"/>
      <c r="Q269" s="504"/>
      <c r="R269" s="504"/>
      <c r="S269" s="504"/>
      <c r="T269" s="504"/>
      <c r="U269" s="505"/>
    </row>
    <row r="270" spans="1:22" ht="15.75" thickBot="1" x14ac:dyDescent="0.3">
      <c r="A270" s="171" t="s">
        <v>9</v>
      </c>
      <c r="B270" s="1116" t="s">
        <v>38</v>
      </c>
      <c r="C270" s="1117"/>
      <c r="E270" s="1118" t="s">
        <v>342</v>
      </c>
      <c r="F270" s="1119"/>
      <c r="G270" s="1120">
        <f>VLOOKUP(B270,'Urbano.Piano inv. forn'!$D$20:$H$49,3,FALSE)</f>
        <v>0</v>
      </c>
      <c r="H270" s="1121"/>
      <c r="I270" s="115"/>
      <c r="J270" s="1118" t="s">
        <v>343</v>
      </c>
      <c r="K270" s="1119"/>
      <c r="L270" s="1120">
        <f>VLOOKUP(B270,'Urbano.Piano inv. forn'!$D$20:$H$49,4,FALSE)</f>
        <v>0</v>
      </c>
      <c r="M270" s="1121"/>
      <c r="O270" s="178" t="s">
        <v>344</v>
      </c>
      <c r="P270" s="506"/>
      <c r="R270" s="179" t="s">
        <v>345</v>
      </c>
      <c r="S270" s="1108"/>
      <c r="T270" s="1109"/>
      <c r="U270" s="507"/>
    </row>
    <row r="271" spans="1:22" ht="15.75" thickBot="1" x14ac:dyDescent="0.3">
      <c r="A271" s="149"/>
      <c r="B271" s="129"/>
      <c r="C271" s="129"/>
      <c r="E271" s="130"/>
      <c r="F271" s="130"/>
      <c r="G271" s="131"/>
      <c r="H271" s="131"/>
      <c r="I271" s="115"/>
      <c r="J271" s="130"/>
      <c r="K271" s="130"/>
      <c r="L271" s="131"/>
      <c r="M271" s="131"/>
      <c r="O271" s="132"/>
      <c r="R271" s="128"/>
      <c r="S271" s="501"/>
      <c r="U271" s="150"/>
    </row>
    <row r="272" spans="1:22" ht="28.5" customHeight="1" thickBot="1" x14ac:dyDescent="0.3">
      <c r="A272" s="1102" t="s">
        <v>346</v>
      </c>
      <c r="B272" s="1103"/>
      <c r="C272" s="1103"/>
      <c r="D272" s="1104"/>
      <c r="E272" s="1105">
        <f>VLOOKUP(B270,'Urbano.Piano inv. forn'!$D$20:$V$49,17,FALSE)</f>
        <v>0</v>
      </c>
      <c r="F272" s="1106"/>
      <c r="G272" s="1106"/>
      <c r="H272" s="1107"/>
      <c r="I272" s="115"/>
      <c r="J272" s="1102" t="s">
        <v>60</v>
      </c>
      <c r="K272" s="1103"/>
      <c r="L272" s="1105">
        <f>VLOOKUP(B270,'Urbano.Piano inv. forn'!$D$20:$V$49,19,FALSE)</f>
        <v>0</v>
      </c>
      <c r="M272" s="1107"/>
      <c r="N272" s="146"/>
      <c r="O272" s="177" t="s">
        <v>347</v>
      </c>
      <c r="P272" s="151">
        <f>L272+E272</f>
        <v>0</v>
      </c>
      <c r="R272" s="179" t="s">
        <v>348</v>
      </c>
      <c r="S272" s="1108"/>
      <c r="T272" s="1109"/>
      <c r="U272" s="150"/>
    </row>
    <row r="273" spans="1:22" ht="15.75" thickBot="1" x14ac:dyDescent="0.3">
      <c r="A273" s="149"/>
      <c r="U273" s="507"/>
    </row>
    <row r="274" spans="1:22" ht="45" x14ac:dyDescent="0.25">
      <c r="A274" s="1110" t="s">
        <v>349</v>
      </c>
      <c r="B274" s="1112" t="s">
        <v>350</v>
      </c>
      <c r="C274" s="1112" t="s">
        <v>351</v>
      </c>
      <c r="D274" s="172" t="s">
        <v>352</v>
      </c>
      <c r="E274" s="173" t="s">
        <v>353</v>
      </c>
      <c r="F274" s="172" t="s">
        <v>354</v>
      </c>
      <c r="G274" s="172" t="s">
        <v>355</v>
      </c>
      <c r="H274" s="174" t="s">
        <v>312</v>
      </c>
      <c r="I274" s="174" t="s">
        <v>356</v>
      </c>
      <c r="J274" s="174" t="s">
        <v>357</v>
      </c>
      <c r="K274" s="174" t="s">
        <v>358</v>
      </c>
      <c r="L274" s="174" t="s">
        <v>359</v>
      </c>
      <c r="M274" s="174" t="s">
        <v>360</v>
      </c>
      <c r="N274" s="174" t="s">
        <v>361</v>
      </c>
      <c r="O274" s="174" t="s">
        <v>362</v>
      </c>
      <c r="P274" s="174" t="s">
        <v>363</v>
      </c>
      <c r="Q274" s="174" t="s">
        <v>364</v>
      </c>
      <c r="R274" s="174" t="s">
        <v>365</v>
      </c>
      <c r="S274" s="174" t="s">
        <v>366</v>
      </c>
      <c r="T274" s="175" t="s">
        <v>367</v>
      </c>
      <c r="U274" s="508"/>
    </row>
    <row r="275" spans="1:22" ht="24.75" thickBot="1" x14ac:dyDescent="0.3">
      <c r="A275" s="1111"/>
      <c r="B275" s="1113"/>
      <c r="C275" s="1113"/>
      <c r="D275" s="176" t="s">
        <v>368</v>
      </c>
      <c r="E275" s="176" t="s">
        <v>369</v>
      </c>
      <c r="F275" s="176" t="s">
        <v>370</v>
      </c>
      <c r="G275" s="176" t="s">
        <v>370</v>
      </c>
      <c r="H275" s="176" t="s">
        <v>32</v>
      </c>
      <c r="I275" s="176" t="s">
        <v>33</v>
      </c>
      <c r="J275" s="176" t="s">
        <v>371</v>
      </c>
      <c r="K275" s="176" t="s">
        <v>372</v>
      </c>
      <c r="L275" s="176" t="s">
        <v>373</v>
      </c>
      <c r="M275" s="176" t="s">
        <v>372</v>
      </c>
      <c r="N275" s="176" t="s">
        <v>374</v>
      </c>
      <c r="O275" s="176" t="s">
        <v>341</v>
      </c>
      <c r="P275" s="176" t="s">
        <v>375</v>
      </c>
      <c r="Q275" s="176" t="s">
        <v>376</v>
      </c>
      <c r="R275" s="176" t="s">
        <v>377</v>
      </c>
      <c r="S275" s="176" t="s">
        <v>377</v>
      </c>
      <c r="T275" s="509"/>
      <c r="U275" s="508"/>
    </row>
    <row r="276" spans="1:22" x14ac:dyDescent="0.25">
      <c r="A276" s="1114" t="str">
        <f>B270</f>
        <v>urb.m.3</v>
      </c>
      <c r="B276" s="160">
        <v>1</v>
      </c>
      <c r="C276" s="208"/>
      <c r="D276" s="134"/>
      <c r="E276" s="134"/>
      <c r="F276" s="208"/>
      <c r="G276" s="510"/>
      <c r="H276" s="135"/>
      <c r="I276" s="511"/>
      <c r="J276" s="512"/>
      <c r="K276" s="513"/>
      <c r="L276" s="511"/>
      <c r="M276" s="513"/>
      <c r="N276" s="164"/>
      <c r="O276" s="164"/>
      <c r="P276" s="511"/>
      <c r="Q276" s="511"/>
      <c r="R276" s="511"/>
      <c r="S276" s="511"/>
      <c r="T276" s="514"/>
      <c r="U276" s="507"/>
    </row>
    <row r="277" spans="1:22" x14ac:dyDescent="0.25">
      <c r="A277" s="1114"/>
      <c r="B277" s="161">
        <v>2</v>
      </c>
      <c r="C277" s="133"/>
      <c r="D277" s="127"/>
      <c r="E277" s="127"/>
      <c r="F277" s="133"/>
      <c r="G277" s="515"/>
      <c r="H277" s="133"/>
      <c r="I277" s="495"/>
      <c r="J277" s="516"/>
      <c r="K277" s="517"/>
      <c r="L277" s="495"/>
      <c r="M277" s="517"/>
      <c r="N277" s="155"/>
      <c r="O277" s="155"/>
      <c r="P277" s="495"/>
      <c r="Q277" s="495" t="s">
        <v>378</v>
      </c>
      <c r="R277" s="495"/>
      <c r="S277" s="495"/>
      <c r="T277" s="518"/>
      <c r="U277" s="507"/>
    </row>
    <row r="278" spans="1:22" x14ac:dyDescent="0.25">
      <c r="A278" s="1114"/>
      <c r="B278" s="161">
        <v>3</v>
      </c>
      <c r="C278" s="133"/>
      <c r="D278" s="127"/>
      <c r="E278" s="127"/>
      <c r="F278" s="133"/>
      <c r="G278" s="515"/>
      <c r="H278" s="133"/>
      <c r="I278" s="495"/>
      <c r="J278" s="516"/>
      <c r="K278" s="517"/>
      <c r="L278" s="495"/>
      <c r="M278" s="517"/>
      <c r="N278" s="155"/>
      <c r="O278" s="155"/>
      <c r="P278" s="495"/>
      <c r="Q278" s="495"/>
      <c r="R278" s="495"/>
      <c r="S278" s="495"/>
      <c r="T278" s="518"/>
      <c r="U278" s="507"/>
    </row>
    <row r="279" spans="1:22" x14ac:dyDescent="0.25">
      <c r="A279" s="1114"/>
      <c r="B279" s="161">
        <v>4</v>
      </c>
      <c r="C279" s="133"/>
      <c r="D279" s="127"/>
      <c r="E279" s="127"/>
      <c r="F279" s="133"/>
      <c r="G279" s="515"/>
      <c r="H279" s="133"/>
      <c r="I279" s="495"/>
      <c r="J279" s="516"/>
      <c r="K279" s="517"/>
      <c r="L279" s="495"/>
      <c r="M279" s="517"/>
      <c r="N279" s="155"/>
      <c r="O279" s="155"/>
      <c r="P279" s="495"/>
      <c r="Q279" s="495"/>
      <c r="R279" s="495"/>
      <c r="S279" s="495"/>
      <c r="T279" s="518"/>
      <c r="U279" s="507"/>
    </row>
    <row r="280" spans="1:22" x14ac:dyDescent="0.25">
      <c r="A280" s="1114"/>
      <c r="B280" s="161">
        <v>5</v>
      </c>
      <c r="C280" s="133"/>
      <c r="D280" s="127"/>
      <c r="E280" s="127"/>
      <c r="F280" s="133"/>
      <c r="G280" s="515"/>
      <c r="H280" s="133"/>
      <c r="I280" s="495"/>
      <c r="J280" s="516"/>
      <c r="K280" s="517"/>
      <c r="L280" s="495"/>
      <c r="M280" s="517"/>
      <c r="N280" s="155"/>
      <c r="O280" s="155"/>
      <c r="P280" s="495"/>
      <c r="Q280" s="495"/>
      <c r="R280" s="495"/>
      <c r="S280" s="495"/>
      <c r="T280" s="518"/>
      <c r="U280" s="507"/>
    </row>
    <row r="281" spans="1:22" x14ac:dyDescent="0.25">
      <c r="A281" s="1114"/>
      <c r="B281" s="161">
        <v>6</v>
      </c>
      <c r="C281" s="133"/>
      <c r="D281" s="127"/>
      <c r="E281" s="127"/>
      <c r="F281" s="133"/>
      <c r="G281" s="515"/>
      <c r="H281" s="133"/>
      <c r="I281" s="495"/>
      <c r="J281" s="516"/>
      <c r="K281" s="517"/>
      <c r="L281" s="495"/>
      <c r="M281" s="517"/>
      <c r="N281" s="155"/>
      <c r="O281" s="155"/>
      <c r="P281" s="495"/>
      <c r="Q281" s="495"/>
      <c r="R281" s="495"/>
      <c r="S281" s="495"/>
      <c r="T281" s="518"/>
      <c r="U281" s="507"/>
    </row>
    <row r="282" spans="1:22" x14ac:dyDescent="0.25">
      <c r="A282" s="1114"/>
      <c r="B282" s="161">
        <v>7</v>
      </c>
      <c r="C282" s="133"/>
      <c r="D282" s="127"/>
      <c r="E282" s="127"/>
      <c r="F282" s="133"/>
      <c r="G282" s="515"/>
      <c r="H282" s="133"/>
      <c r="I282" s="495"/>
      <c r="J282" s="516"/>
      <c r="K282" s="517"/>
      <c r="L282" s="495"/>
      <c r="M282" s="517"/>
      <c r="N282" s="155"/>
      <c r="O282" s="155"/>
      <c r="P282" s="495"/>
      <c r="Q282" s="495"/>
      <c r="R282" s="495"/>
      <c r="S282" s="495"/>
      <c r="T282" s="518"/>
      <c r="U282" s="507"/>
    </row>
    <row r="283" spans="1:22" x14ac:dyDescent="0.25">
      <c r="A283" s="1114"/>
      <c r="B283" s="161">
        <v>8</v>
      </c>
      <c r="C283" s="133"/>
      <c r="D283" s="127"/>
      <c r="E283" s="127"/>
      <c r="F283" s="133"/>
      <c r="G283" s="515"/>
      <c r="H283" s="133"/>
      <c r="I283" s="495"/>
      <c r="J283" s="516"/>
      <c r="K283" s="517"/>
      <c r="L283" s="495"/>
      <c r="M283" s="517"/>
      <c r="N283" s="155"/>
      <c r="O283" s="155"/>
      <c r="P283" s="495"/>
      <c r="Q283" s="495"/>
      <c r="R283" s="495"/>
      <c r="S283" s="495"/>
      <c r="T283" s="518"/>
      <c r="U283" s="507"/>
    </row>
    <row r="284" spans="1:22" x14ac:dyDescent="0.25">
      <c r="A284" s="1114"/>
      <c r="B284" s="161">
        <v>9</v>
      </c>
      <c r="C284" s="133"/>
      <c r="D284" s="127"/>
      <c r="E284" s="127"/>
      <c r="F284" s="133"/>
      <c r="G284" s="515"/>
      <c r="H284" s="133"/>
      <c r="I284" s="495"/>
      <c r="J284" s="516"/>
      <c r="K284" s="517"/>
      <c r="L284" s="495"/>
      <c r="M284" s="517"/>
      <c r="N284" s="155"/>
      <c r="O284" s="155"/>
      <c r="P284" s="495"/>
      <c r="Q284" s="495"/>
      <c r="R284" s="495"/>
      <c r="S284" s="495"/>
      <c r="T284" s="518"/>
      <c r="U284" s="507"/>
    </row>
    <row r="285" spans="1:22" ht="15.75" thickBot="1" x14ac:dyDescent="0.3">
      <c r="A285" s="1115"/>
      <c r="B285" s="162">
        <v>10</v>
      </c>
      <c r="C285" s="148"/>
      <c r="D285" s="147"/>
      <c r="E285" s="147"/>
      <c r="F285" s="148"/>
      <c r="G285" s="519"/>
      <c r="H285" s="148"/>
      <c r="I285" s="520"/>
      <c r="J285" s="521"/>
      <c r="K285" s="522"/>
      <c r="L285" s="520"/>
      <c r="M285" s="522"/>
      <c r="N285" s="156"/>
      <c r="O285" s="156"/>
      <c r="P285" s="520"/>
      <c r="Q285" s="520"/>
      <c r="R285" s="520"/>
      <c r="S285" s="520"/>
      <c r="T285" s="523"/>
      <c r="U285" s="507"/>
    </row>
    <row r="286" spans="1:22" ht="25.5" thickBot="1" x14ac:dyDescent="0.3">
      <c r="A286" s="654"/>
      <c r="C286" s="655"/>
      <c r="D286" s="656"/>
      <c r="E286" s="484" t="s">
        <v>379</v>
      </c>
      <c r="F286" s="485">
        <f>COUNTA(F276:F285)</f>
        <v>0</v>
      </c>
      <c r="G286" s="486">
        <f>COUNTA(G276:G285)</f>
        <v>0</v>
      </c>
      <c r="H286" s="655"/>
      <c r="I286" s="501"/>
      <c r="J286" s="657"/>
      <c r="K286" s="658"/>
      <c r="L286" s="1096" t="s">
        <v>655</v>
      </c>
      <c r="M286" s="1097"/>
      <c r="N286" s="659">
        <f>SUM(N276:N285)</f>
        <v>0</v>
      </c>
      <c r="O286" s="660">
        <f>SUM(O276:O285)</f>
        <v>0</v>
      </c>
      <c r="P286" s="501"/>
      <c r="R286" s="128"/>
      <c r="S286" s="132"/>
      <c r="T286" s="603"/>
      <c r="U286" s="527"/>
      <c r="V286" s="526"/>
    </row>
    <row r="287" spans="1:22" ht="23.25" customHeight="1" x14ac:dyDescent="0.25">
      <c r="A287" s="149"/>
      <c r="B287" s="128"/>
      <c r="C287" s="128"/>
      <c r="D287" s="128"/>
      <c r="H287" s="524"/>
      <c r="I287" s="524"/>
      <c r="J287" s="525"/>
      <c r="K287" s="524"/>
      <c r="L287" s="1098" t="s">
        <v>656</v>
      </c>
      <c r="M287" s="1099"/>
      <c r="N287" s="661">
        <f>SUMIF(M276:M285,"&lt;=31/12/2025",N276:N285)</f>
        <v>0</v>
      </c>
      <c r="O287" s="662">
        <f>SUMIF(M276:M285,"&lt;=31/12/2025",O276:O285)</f>
        <v>0</v>
      </c>
      <c r="P287" s="128"/>
      <c r="R287" s="128"/>
      <c r="S287" s="132"/>
      <c r="T287" s="603"/>
      <c r="U287" s="527"/>
      <c r="V287" s="526"/>
    </row>
    <row r="288" spans="1:22" ht="23.25" customHeight="1" thickBot="1" x14ac:dyDescent="0.3">
      <c r="A288" s="149"/>
      <c r="L288" s="1100" t="s">
        <v>660</v>
      </c>
      <c r="M288" s="1101"/>
      <c r="N288" s="663">
        <f>SUMIF(M276:M285,"&gt;31/12/2025",N276:N285)</f>
        <v>0</v>
      </c>
      <c r="O288" s="664">
        <f>SUMIF(M276:M285,"&gt;31/12/2025",O276:O285)</f>
        <v>0</v>
      </c>
      <c r="R288" s="128"/>
      <c r="S288" s="132"/>
      <c r="T288" s="603"/>
      <c r="U288" s="527"/>
      <c r="V288" s="526"/>
    </row>
    <row r="289" spans="1:21" ht="15.75" thickBot="1" x14ac:dyDescent="0.3">
      <c r="A289" s="528"/>
      <c r="B289" s="529"/>
      <c r="C289" s="455"/>
      <c r="D289" s="455"/>
      <c r="E289" s="455"/>
      <c r="F289" s="529"/>
      <c r="G289" s="455"/>
      <c r="H289" s="455"/>
      <c r="I289" s="529"/>
      <c r="J289" s="529"/>
      <c r="K289" s="455"/>
      <c r="L289" s="455"/>
      <c r="M289" s="455"/>
      <c r="N289" s="455"/>
      <c r="O289" s="455"/>
      <c r="P289" s="455"/>
      <c r="Q289" s="455"/>
      <c r="R289" s="455"/>
      <c r="S289" s="530"/>
      <c r="T289" s="455"/>
      <c r="U289" s="531"/>
    </row>
    <row r="290" spans="1:21" ht="15.75" thickBot="1" x14ac:dyDescent="0.3">
      <c r="A290" s="502"/>
      <c r="B290" s="503"/>
      <c r="C290" s="504"/>
      <c r="D290" s="504"/>
      <c r="E290" s="504"/>
      <c r="F290" s="503"/>
      <c r="G290" s="504"/>
      <c r="H290" s="504"/>
      <c r="I290" s="503"/>
      <c r="J290" s="503"/>
      <c r="K290" s="504"/>
      <c r="L290" s="504"/>
      <c r="M290" s="504"/>
      <c r="N290" s="504"/>
      <c r="O290" s="504"/>
      <c r="P290" s="504"/>
      <c r="Q290" s="504"/>
      <c r="R290" s="504"/>
      <c r="S290" s="504"/>
      <c r="T290" s="504"/>
      <c r="U290" s="505"/>
    </row>
    <row r="291" spans="1:21" ht="15.75" thickBot="1" x14ac:dyDescent="0.3">
      <c r="A291" s="171" t="s">
        <v>9</v>
      </c>
      <c r="B291" s="1116" t="s">
        <v>38</v>
      </c>
      <c r="C291" s="1117"/>
      <c r="E291" s="1118" t="s">
        <v>342</v>
      </c>
      <c r="F291" s="1119"/>
      <c r="G291" s="1120">
        <f>VLOOKUP(B291,'Urbano.Piano inv. forn'!$D$20:$H$49,3,FALSE)</f>
        <v>0</v>
      </c>
      <c r="H291" s="1121"/>
      <c r="I291" s="115"/>
      <c r="J291" s="1118" t="s">
        <v>343</v>
      </c>
      <c r="K291" s="1119"/>
      <c r="L291" s="1120">
        <f>VLOOKUP(B291,'Urbano.Piano inv. forn'!$D$20:$H$49,4,FALSE)</f>
        <v>0</v>
      </c>
      <c r="M291" s="1121"/>
      <c r="O291" s="178" t="s">
        <v>344</v>
      </c>
      <c r="P291" s="506"/>
      <c r="R291" s="179" t="s">
        <v>345</v>
      </c>
      <c r="S291" s="1108"/>
      <c r="T291" s="1109"/>
      <c r="U291" s="507"/>
    </row>
    <row r="292" spans="1:21" ht="15.75" thickBot="1" x14ac:dyDescent="0.3">
      <c r="A292" s="149"/>
      <c r="B292" s="129"/>
      <c r="C292" s="129"/>
      <c r="E292" s="130"/>
      <c r="F292" s="130"/>
      <c r="G292" s="131"/>
      <c r="H292" s="131"/>
      <c r="I292" s="115"/>
      <c r="J292" s="130"/>
      <c r="K292" s="130"/>
      <c r="L292" s="131"/>
      <c r="M292" s="131"/>
      <c r="O292" s="132"/>
      <c r="R292" s="128"/>
      <c r="S292" s="501"/>
      <c r="U292" s="150"/>
    </row>
    <row r="293" spans="1:21" ht="28.5" customHeight="1" thickBot="1" x14ac:dyDescent="0.3">
      <c r="A293" s="1102" t="s">
        <v>346</v>
      </c>
      <c r="B293" s="1103"/>
      <c r="C293" s="1103"/>
      <c r="D293" s="1104"/>
      <c r="E293" s="1105">
        <f>VLOOKUP(B291,'Urbano.Piano inv. forn'!$D$20:$V$49,17,FALSE)</f>
        <v>0</v>
      </c>
      <c r="F293" s="1106"/>
      <c r="G293" s="1106"/>
      <c r="H293" s="1107"/>
      <c r="I293" s="115"/>
      <c r="J293" s="1102" t="s">
        <v>60</v>
      </c>
      <c r="K293" s="1103"/>
      <c r="L293" s="1105">
        <f>VLOOKUP(B291,'Urbano.Piano inv. forn'!$D$20:$V$49,19,FALSE)</f>
        <v>0</v>
      </c>
      <c r="M293" s="1107"/>
      <c r="N293" s="146"/>
      <c r="O293" s="177" t="s">
        <v>347</v>
      </c>
      <c r="P293" s="151">
        <f>L293+E293</f>
        <v>0</v>
      </c>
      <c r="R293" s="179" t="s">
        <v>348</v>
      </c>
      <c r="S293" s="1108"/>
      <c r="T293" s="1109"/>
      <c r="U293" s="150"/>
    </row>
    <row r="294" spans="1:21" ht="15.75" thickBot="1" x14ac:dyDescent="0.3">
      <c r="A294" s="149"/>
      <c r="U294" s="507"/>
    </row>
    <row r="295" spans="1:21" ht="45" x14ac:dyDescent="0.25">
      <c r="A295" s="1110" t="s">
        <v>349</v>
      </c>
      <c r="B295" s="1112" t="s">
        <v>350</v>
      </c>
      <c r="C295" s="1112" t="s">
        <v>351</v>
      </c>
      <c r="D295" s="172" t="s">
        <v>352</v>
      </c>
      <c r="E295" s="173" t="s">
        <v>353</v>
      </c>
      <c r="F295" s="172" t="s">
        <v>354</v>
      </c>
      <c r="G295" s="172" t="s">
        <v>355</v>
      </c>
      <c r="H295" s="174" t="s">
        <v>312</v>
      </c>
      <c r="I295" s="174" t="s">
        <v>356</v>
      </c>
      <c r="J295" s="174" t="s">
        <v>357</v>
      </c>
      <c r="K295" s="174" t="s">
        <v>358</v>
      </c>
      <c r="L295" s="174" t="s">
        <v>359</v>
      </c>
      <c r="M295" s="174" t="s">
        <v>360</v>
      </c>
      <c r="N295" s="174" t="s">
        <v>361</v>
      </c>
      <c r="O295" s="174" t="s">
        <v>362</v>
      </c>
      <c r="P295" s="174" t="s">
        <v>363</v>
      </c>
      <c r="Q295" s="174" t="s">
        <v>364</v>
      </c>
      <c r="R295" s="174" t="s">
        <v>365</v>
      </c>
      <c r="S295" s="174" t="s">
        <v>366</v>
      </c>
      <c r="T295" s="175" t="s">
        <v>367</v>
      </c>
      <c r="U295" s="508"/>
    </row>
    <row r="296" spans="1:21" ht="24.75" thickBot="1" x14ac:dyDescent="0.3">
      <c r="A296" s="1111"/>
      <c r="B296" s="1113"/>
      <c r="C296" s="1113"/>
      <c r="D296" s="176" t="s">
        <v>368</v>
      </c>
      <c r="E296" s="176" t="s">
        <v>369</v>
      </c>
      <c r="F296" s="176" t="s">
        <v>370</v>
      </c>
      <c r="G296" s="176" t="s">
        <v>370</v>
      </c>
      <c r="H296" s="176" t="s">
        <v>32</v>
      </c>
      <c r="I296" s="176" t="s">
        <v>33</v>
      </c>
      <c r="J296" s="176" t="s">
        <v>371</v>
      </c>
      <c r="K296" s="176" t="s">
        <v>372</v>
      </c>
      <c r="L296" s="176" t="s">
        <v>373</v>
      </c>
      <c r="M296" s="176" t="s">
        <v>372</v>
      </c>
      <c r="N296" s="176" t="s">
        <v>374</v>
      </c>
      <c r="O296" s="176" t="s">
        <v>341</v>
      </c>
      <c r="P296" s="176" t="s">
        <v>375</v>
      </c>
      <c r="Q296" s="176" t="s">
        <v>376</v>
      </c>
      <c r="R296" s="176" t="s">
        <v>377</v>
      </c>
      <c r="S296" s="176" t="s">
        <v>377</v>
      </c>
      <c r="T296" s="509"/>
      <c r="U296" s="508"/>
    </row>
    <row r="297" spans="1:21" x14ac:dyDescent="0.25">
      <c r="A297" s="1114" t="str">
        <f>B291</f>
        <v>urb.m.3</v>
      </c>
      <c r="B297" s="160">
        <v>1</v>
      </c>
      <c r="C297" s="208"/>
      <c r="D297" s="134"/>
      <c r="E297" s="134"/>
      <c r="F297" s="208"/>
      <c r="G297" s="510"/>
      <c r="H297" s="135"/>
      <c r="I297" s="511"/>
      <c r="J297" s="512"/>
      <c r="K297" s="513"/>
      <c r="L297" s="511"/>
      <c r="M297" s="513"/>
      <c r="N297" s="164"/>
      <c r="O297" s="164"/>
      <c r="P297" s="511"/>
      <c r="Q297" s="511"/>
      <c r="R297" s="511"/>
      <c r="S297" s="511"/>
      <c r="T297" s="514"/>
      <c r="U297" s="507"/>
    </row>
    <row r="298" spans="1:21" x14ac:dyDescent="0.25">
      <c r="A298" s="1114"/>
      <c r="B298" s="161">
        <v>2</v>
      </c>
      <c r="C298" s="133"/>
      <c r="D298" s="127"/>
      <c r="E298" s="127"/>
      <c r="F298" s="133"/>
      <c r="G298" s="515"/>
      <c r="H298" s="133"/>
      <c r="I298" s="495"/>
      <c r="J298" s="516"/>
      <c r="K298" s="517"/>
      <c r="L298" s="495"/>
      <c r="M298" s="517"/>
      <c r="N298" s="155"/>
      <c r="O298" s="155"/>
      <c r="P298" s="495"/>
      <c r="Q298" s="495" t="s">
        <v>378</v>
      </c>
      <c r="R298" s="495"/>
      <c r="S298" s="495"/>
      <c r="T298" s="518"/>
      <c r="U298" s="507"/>
    </row>
    <row r="299" spans="1:21" x14ac:dyDescent="0.25">
      <c r="A299" s="1114"/>
      <c r="B299" s="161">
        <v>3</v>
      </c>
      <c r="C299" s="133"/>
      <c r="D299" s="127"/>
      <c r="E299" s="127"/>
      <c r="F299" s="133"/>
      <c r="G299" s="515"/>
      <c r="H299" s="133"/>
      <c r="I299" s="495"/>
      <c r="J299" s="516"/>
      <c r="K299" s="517"/>
      <c r="L299" s="495"/>
      <c r="M299" s="517"/>
      <c r="N299" s="155"/>
      <c r="O299" s="155"/>
      <c r="P299" s="495"/>
      <c r="Q299" s="495"/>
      <c r="R299" s="495"/>
      <c r="S299" s="495"/>
      <c r="T299" s="518"/>
      <c r="U299" s="507"/>
    </row>
    <row r="300" spans="1:21" x14ac:dyDescent="0.25">
      <c r="A300" s="1114"/>
      <c r="B300" s="161">
        <v>4</v>
      </c>
      <c r="C300" s="133"/>
      <c r="D300" s="127"/>
      <c r="E300" s="127"/>
      <c r="F300" s="133"/>
      <c r="G300" s="515"/>
      <c r="H300" s="133"/>
      <c r="I300" s="495"/>
      <c r="J300" s="516"/>
      <c r="K300" s="517"/>
      <c r="L300" s="495"/>
      <c r="M300" s="517"/>
      <c r="N300" s="155"/>
      <c r="O300" s="155"/>
      <c r="P300" s="495"/>
      <c r="Q300" s="495"/>
      <c r="R300" s="495"/>
      <c r="S300" s="495"/>
      <c r="T300" s="518"/>
      <c r="U300" s="507"/>
    </row>
    <row r="301" spans="1:21" x14ac:dyDescent="0.25">
      <c r="A301" s="1114"/>
      <c r="B301" s="161">
        <v>5</v>
      </c>
      <c r="C301" s="133"/>
      <c r="D301" s="127"/>
      <c r="E301" s="127"/>
      <c r="F301" s="133"/>
      <c r="G301" s="515"/>
      <c r="H301" s="133"/>
      <c r="I301" s="495"/>
      <c r="J301" s="516"/>
      <c r="K301" s="517"/>
      <c r="L301" s="495"/>
      <c r="M301" s="517"/>
      <c r="N301" s="155"/>
      <c r="O301" s="155"/>
      <c r="P301" s="495"/>
      <c r="Q301" s="495"/>
      <c r="R301" s="495"/>
      <c r="S301" s="495"/>
      <c r="T301" s="518"/>
      <c r="U301" s="507"/>
    </row>
    <row r="302" spans="1:21" x14ac:dyDescent="0.25">
      <c r="A302" s="1114"/>
      <c r="B302" s="161">
        <v>6</v>
      </c>
      <c r="C302" s="133"/>
      <c r="D302" s="127"/>
      <c r="E302" s="127"/>
      <c r="F302" s="133"/>
      <c r="G302" s="515"/>
      <c r="H302" s="133"/>
      <c r="I302" s="495"/>
      <c r="J302" s="516"/>
      <c r="K302" s="517"/>
      <c r="L302" s="495"/>
      <c r="M302" s="517"/>
      <c r="N302" s="155"/>
      <c r="O302" s="155"/>
      <c r="P302" s="495"/>
      <c r="Q302" s="495"/>
      <c r="R302" s="495"/>
      <c r="S302" s="495"/>
      <c r="T302" s="518"/>
      <c r="U302" s="507"/>
    </row>
    <row r="303" spans="1:21" x14ac:dyDescent="0.25">
      <c r="A303" s="1114"/>
      <c r="B303" s="161">
        <v>7</v>
      </c>
      <c r="C303" s="133"/>
      <c r="D303" s="127"/>
      <c r="E303" s="127"/>
      <c r="F303" s="133"/>
      <c r="G303" s="515"/>
      <c r="H303" s="133"/>
      <c r="I303" s="495"/>
      <c r="J303" s="516"/>
      <c r="K303" s="517"/>
      <c r="L303" s="495"/>
      <c r="M303" s="517"/>
      <c r="N303" s="155"/>
      <c r="O303" s="155"/>
      <c r="P303" s="495"/>
      <c r="Q303" s="495"/>
      <c r="R303" s="495"/>
      <c r="S303" s="495"/>
      <c r="T303" s="518"/>
      <c r="U303" s="507"/>
    </row>
    <row r="304" spans="1:21" x14ac:dyDescent="0.25">
      <c r="A304" s="1114"/>
      <c r="B304" s="161">
        <v>8</v>
      </c>
      <c r="C304" s="133"/>
      <c r="D304" s="127"/>
      <c r="E304" s="127"/>
      <c r="F304" s="133"/>
      <c r="G304" s="515"/>
      <c r="H304" s="133"/>
      <c r="I304" s="495"/>
      <c r="J304" s="516"/>
      <c r="K304" s="517"/>
      <c r="L304" s="495"/>
      <c r="M304" s="517"/>
      <c r="N304" s="155"/>
      <c r="O304" s="155"/>
      <c r="P304" s="495"/>
      <c r="Q304" s="495"/>
      <c r="R304" s="495"/>
      <c r="S304" s="495"/>
      <c r="T304" s="518"/>
      <c r="U304" s="507"/>
    </row>
    <row r="305" spans="1:22" x14ac:dyDescent="0.25">
      <c r="A305" s="1114"/>
      <c r="B305" s="161">
        <v>9</v>
      </c>
      <c r="C305" s="133"/>
      <c r="D305" s="127"/>
      <c r="E305" s="127"/>
      <c r="F305" s="133"/>
      <c r="G305" s="515"/>
      <c r="H305" s="133"/>
      <c r="I305" s="495"/>
      <c r="J305" s="516"/>
      <c r="K305" s="517"/>
      <c r="L305" s="495"/>
      <c r="M305" s="517"/>
      <c r="N305" s="155"/>
      <c r="O305" s="155"/>
      <c r="P305" s="495"/>
      <c r="Q305" s="495"/>
      <c r="R305" s="495"/>
      <c r="S305" s="495"/>
      <c r="T305" s="518"/>
      <c r="U305" s="507"/>
    </row>
    <row r="306" spans="1:22" ht="15.75" thickBot="1" x14ac:dyDescent="0.3">
      <c r="A306" s="1115"/>
      <c r="B306" s="162">
        <v>10</v>
      </c>
      <c r="C306" s="148"/>
      <c r="D306" s="147"/>
      <c r="E306" s="147"/>
      <c r="F306" s="148"/>
      <c r="G306" s="519"/>
      <c r="H306" s="148"/>
      <c r="I306" s="520"/>
      <c r="J306" s="521"/>
      <c r="K306" s="522"/>
      <c r="L306" s="520"/>
      <c r="M306" s="522"/>
      <c r="N306" s="156"/>
      <c r="O306" s="156"/>
      <c r="P306" s="520"/>
      <c r="Q306" s="520"/>
      <c r="R306" s="520"/>
      <c r="S306" s="520"/>
      <c r="T306" s="523"/>
      <c r="U306" s="507"/>
    </row>
    <row r="307" spans="1:22" ht="25.5" thickBot="1" x14ac:dyDescent="0.3">
      <c r="A307" s="654"/>
      <c r="C307" s="655"/>
      <c r="D307" s="656"/>
      <c r="E307" s="484" t="s">
        <v>379</v>
      </c>
      <c r="F307" s="485">
        <f>COUNTA(F297:F306)</f>
        <v>0</v>
      </c>
      <c r="G307" s="486">
        <f>COUNTA(G297:G306)</f>
        <v>0</v>
      </c>
      <c r="H307" s="655"/>
      <c r="I307" s="501"/>
      <c r="J307" s="657"/>
      <c r="K307" s="658"/>
      <c r="L307" s="1096" t="s">
        <v>655</v>
      </c>
      <c r="M307" s="1097"/>
      <c r="N307" s="659">
        <f>SUM(N297:N306)</f>
        <v>0</v>
      </c>
      <c r="O307" s="660">
        <f>SUM(O297:O306)</f>
        <v>0</v>
      </c>
      <c r="P307" s="501"/>
      <c r="R307" s="128"/>
      <c r="S307" s="132"/>
      <c r="T307" s="603"/>
      <c r="U307" s="527"/>
      <c r="V307" s="526"/>
    </row>
    <row r="308" spans="1:22" ht="23.25" customHeight="1" x14ac:dyDescent="0.25">
      <c r="A308" s="149"/>
      <c r="B308" s="128"/>
      <c r="C308" s="128"/>
      <c r="D308" s="128"/>
      <c r="H308" s="524"/>
      <c r="I308" s="524"/>
      <c r="J308" s="525"/>
      <c r="K308" s="524"/>
      <c r="L308" s="1098" t="s">
        <v>656</v>
      </c>
      <c r="M308" s="1099"/>
      <c r="N308" s="661">
        <f>SUMIF(M297:M306,"&lt;=31/12/2025",N297:N306)</f>
        <v>0</v>
      </c>
      <c r="O308" s="662">
        <f>SUMIF(M297:M306,"&lt;=31/12/2025",O297:O306)</f>
        <v>0</v>
      </c>
      <c r="P308" s="128"/>
      <c r="R308" s="128"/>
      <c r="S308" s="132"/>
      <c r="T308" s="603"/>
      <c r="U308" s="527"/>
      <c r="V308" s="526"/>
    </row>
    <row r="309" spans="1:22" ht="23.25" customHeight="1" thickBot="1" x14ac:dyDescent="0.3">
      <c r="A309" s="149"/>
      <c r="L309" s="1100" t="s">
        <v>660</v>
      </c>
      <c r="M309" s="1101"/>
      <c r="N309" s="663">
        <f>SUMIF(M297:M306,"&gt;31/12/2025",N297:N306)</f>
        <v>0</v>
      </c>
      <c r="O309" s="664">
        <f>SUMIF(M297:M306,"&gt;31/12/2025",O297:O306)</f>
        <v>0</v>
      </c>
      <c r="R309" s="128"/>
      <c r="S309" s="132"/>
      <c r="T309" s="603"/>
      <c r="U309" s="527"/>
      <c r="V309" s="526"/>
    </row>
    <row r="310" spans="1:22" ht="15.75" thickBot="1" x14ac:dyDescent="0.3">
      <c r="A310" s="528"/>
      <c r="B310" s="529"/>
      <c r="C310" s="455"/>
      <c r="D310" s="455"/>
      <c r="E310" s="455"/>
      <c r="F310" s="529"/>
      <c r="G310" s="455"/>
      <c r="H310" s="455"/>
      <c r="I310" s="529"/>
      <c r="J310" s="529"/>
      <c r="K310" s="455"/>
      <c r="L310" s="455"/>
      <c r="M310" s="455"/>
      <c r="N310" s="455"/>
      <c r="O310" s="455"/>
      <c r="P310" s="455"/>
      <c r="Q310" s="455"/>
      <c r="R310" s="455"/>
      <c r="S310" s="530"/>
      <c r="T310" s="455"/>
      <c r="U310" s="531"/>
    </row>
    <row r="311" spans="1:22" ht="15.75" thickBot="1" x14ac:dyDescent="0.3">
      <c r="A311" s="502"/>
      <c r="B311" s="503"/>
      <c r="C311" s="504"/>
      <c r="D311" s="504"/>
      <c r="E311" s="504"/>
      <c r="F311" s="503"/>
      <c r="G311" s="504"/>
      <c r="H311" s="504"/>
      <c r="I311" s="503"/>
      <c r="J311" s="503"/>
      <c r="K311" s="504"/>
      <c r="L311" s="504"/>
      <c r="M311" s="504"/>
      <c r="N311" s="504"/>
      <c r="O311" s="504"/>
      <c r="P311" s="504"/>
      <c r="Q311" s="504"/>
      <c r="R311" s="504"/>
      <c r="S311" s="504"/>
      <c r="T311" s="504"/>
      <c r="U311" s="505"/>
    </row>
    <row r="312" spans="1:22" ht="15.75" thickBot="1" x14ac:dyDescent="0.3">
      <c r="A312" s="171" t="s">
        <v>9</v>
      </c>
      <c r="B312" s="1116" t="s">
        <v>38</v>
      </c>
      <c r="C312" s="1117"/>
      <c r="E312" s="1118" t="s">
        <v>342</v>
      </c>
      <c r="F312" s="1119"/>
      <c r="G312" s="1120">
        <f>VLOOKUP(B312,'Urbano.Piano inv. forn'!$D$20:$H$49,3,FALSE)</f>
        <v>0</v>
      </c>
      <c r="H312" s="1121"/>
      <c r="I312" s="115"/>
      <c r="J312" s="1118" t="s">
        <v>343</v>
      </c>
      <c r="K312" s="1119"/>
      <c r="L312" s="1120">
        <f>VLOOKUP(B312,'Urbano.Piano inv. forn'!$D$20:$H$49,4,FALSE)</f>
        <v>0</v>
      </c>
      <c r="M312" s="1121"/>
      <c r="O312" s="178" t="s">
        <v>344</v>
      </c>
      <c r="P312" s="506"/>
      <c r="R312" s="179" t="s">
        <v>345</v>
      </c>
      <c r="S312" s="1108"/>
      <c r="T312" s="1109"/>
      <c r="U312" s="507"/>
    </row>
    <row r="313" spans="1:22" ht="15.75" thickBot="1" x14ac:dyDescent="0.3">
      <c r="A313" s="149"/>
      <c r="B313" s="129"/>
      <c r="C313" s="129"/>
      <c r="E313" s="130"/>
      <c r="F313" s="130"/>
      <c r="G313" s="131"/>
      <c r="H313" s="131"/>
      <c r="I313" s="115"/>
      <c r="J313" s="130"/>
      <c r="K313" s="130"/>
      <c r="L313" s="131"/>
      <c r="M313" s="131"/>
      <c r="O313" s="132"/>
      <c r="R313" s="128"/>
      <c r="S313" s="501"/>
      <c r="U313" s="150"/>
    </row>
    <row r="314" spans="1:22" ht="28.5" customHeight="1" thickBot="1" x14ac:dyDescent="0.3">
      <c r="A314" s="1102" t="s">
        <v>346</v>
      </c>
      <c r="B314" s="1103"/>
      <c r="C314" s="1103"/>
      <c r="D314" s="1104"/>
      <c r="E314" s="1105">
        <f>VLOOKUP(B312,'Urbano.Piano inv. forn'!$D$20:$V$49,17,FALSE)</f>
        <v>0</v>
      </c>
      <c r="F314" s="1106"/>
      <c r="G314" s="1106"/>
      <c r="H314" s="1107"/>
      <c r="I314" s="115"/>
      <c r="J314" s="1102" t="s">
        <v>60</v>
      </c>
      <c r="K314" s="1103"/>
      <c r="L314" s="1105">
        <f>VLOOKUP(B312,'Urbano.Piano inv. forn'!$D$20:$V$49,19,FALSE)</f>
        <v>0</v>
      </c>
      <c r="M314" s="1107"/>
      <c r="N314" s="146"/>
      <c r="O314" s="177" t="s">
        <v>347</v>
      </c>
      <c r="P314" s="151">
        <f>L314+E314</f>
        <v>0</v>
      </c>
      <c r="R314" s="179" t="s">
        <v>348</v>
      </c>
      <c r="S314" s="1108"/>
      <c r="T314" s="1109"/>
      <c r="U314" s="150"/>
    </row>
    <row r="315" spans="1:22" ht="15.75" thickBot="1" x14ac:dyDescent="0.3">
      <c r="A315" s="149"/>
      <c r="U315" s="507"/>
    </row>
    <row r="316" spans="1:22" ht="45" x14ac:dyDescent="0.25">
      <c r="A316" s="1110" t="s">
        <v>349</v>
      </c>
      <c r="B316" s="1112" t="s">
        <v>350</v>
      </c>
      <c r="C316" s="1112" t="s">
        <v>351</v>
      </c>
      <c r="D316" s="172" t="s">
        <v>352</v>
      </c>
      <c r="E316" s="173" t="s">
        <v>353</v>
      </c>
      <c r="F316" s="172" t="s">
        <v>354</v>
      </c>
      <c r="G316" s="172" t="s">
        <v>355</v>
      </c>
      <c r="H316" s="174" t="s">
        <v>312</v>
      </c>
      <c r="I316" s="174" t="s">
        <v>356</v>
      </c>
      <c r="J316" s="174" t="s">
        <v>357</v>
      </c>
      <c r="K316" s="174" t="s">
        <v>358</v>
      </c>
      <c r="L316" s="174" t="s">
        <v>359</v>
      </c>
      <c r="M316" s="174" t="s">
        <v>360</v>
      </c>
      <c r="N316" s="174" t="s">
        <v>361</v>
      </c>
      <c r="O316" s="174" t="s">
        <v>362</v>
      </c>
      <c r="P316" s="174" t="s">
        <v>363</v>
      </c>
      <c r="Q316" s="174" t="s">
        <v>364</v>
      </c>
      <c r="R316" s="174" t="s">
        <v>365</v>
      </c>
      <c r="S316" s="174" t="s">
        <v>366</v>
      </c>
      <c r="T316" s="175" t="s">
        <v>367</v>
      </c>
      <c r="U316" s="508"/>
    </row>
    <row r="317" spans="1:22" ht="24.75" thickBot="1" x14ac:dyDescent="0.3">
      <c r="A317" s="1111"/>
      <c r="B317" s="1113"/>
      <c r="C317" s="1113"/>
      <c r="D317" s="176" t="s">
        <v>368</v>
      </c>
      <c r="E317" s="176" t="s">
        <v>369</v>
      </c>
      <c r="F317" s="176" t="s">
        <v>370</v>
      </c>
      <c r="G317" s="176" t="s">
        <v>370</v>
      </c>
      <c r="H317" s="176" t="s">
        <v>32</v>
      </c>
      <c r="I317" s="176" t="s">
        <v>33</v>
      </c>
      <c r="J317" s="176" t="s">
        <v>371</v>
      </c>
      <c r="K317" s="176" t="s">
        <v>372</v>
      </c>
      <c r="L317" s="176" t="s">
        <v>373</v>
      </c>
      <c r="M317" s="176" t="s">
        <v>372</v>
      </c>
      <c r="N317" s="176" t="s">
        <v>374</v>
      </c>
      <c r="O317" s="176" t="s">
        <v>341</v>
      </c>
      <c r="P317" s="176" t="s">
        <v>375</v>
      </c>
      <c r="Q317" s="176" t="s">
        <v>376</v>
      </c>
      <c r="R317" s="176" t="s">
        <v>377</v>
      </c>
      <c r="S317" s="176" t="s">
        <v>377</v>
      </c>
      <c r="T317" s="509"/>
      <c r="U317" s="508"/>
    </row>
    <row r="318" spans="1:22" x14ac:dyDescent="0.25">
      <c r="A318" s="1114" t="str">
        <f>B312</f>
        <v>urb.m.3</v>
      </c>
      <c r="B318" s="160">
        <v>1</v>
      </c>
      <c r="C318" s="208"/>
      <c r="D318" s="134"/>
      <c r="E318" s="134"/>
      <c r="F318" s="208"/>
      <c r="G318" s="510"/>
      <c r="H318" s="135"/>
      <c r="I318" s="511"/>
      <c r="J318" s="512"/>
      <c r="K318" s="513"/>
      <c r="L318" s="511"/>
      <c r="M318" s="513"/>
      <c r="N318" s="164"/>
      <c r="O318" s="164"/>
      <c r="P318" s="511"/>
      <c r="Q318" s="511"/>
      <c r="R318" s="511"/>
      <c r="S318" s="511"/>
      <c r="T318" s="514"/>
      <c r="U318" s="507"/>
    </row>
    <row r="319" spans="1:22" x14ac:dyDescent="0.25">
      <c r="A319" s="1114"/>
      <c r="B319" s="161">
        <v>2</v>
      </c>
      <c r="C319" s="133"/>
      <c r="D319" s="127"/>
      <c r="E319" s="127"/>
      <c r="F319" s="133"/>
      <c r="G319" s="515"/>
      <c r="H319" s="133"/>
      <c r="I319" s="495"/>
      <c r="J319" s="516"/>
      <c r="K319" s="517"/>
      <c r="L319" s="495"/>
      <c r="M319" s="517"/>
      <c r="N319" s="155"/>
      <c r="O319" s="155"/>
      <c r="P319" s="495"/>
      <c r="Q319" s="495" t="s">
        <v>378</v>
      </c>
      <c r="R319" s="495"/>
      <c r="S319" s="495"/>
      <c r="T319" s="518"/>
      <c r="U319" s="507"/>
    </row>
    <row r="320" spans="1:22" x14ac:dyDescent="0.25">
      <c r="A320" s="1114"/>
      <c r="B320" s="161">
        <v>3</v>
      </c>
      <c r="C320" s="133"/>
      <c r="D320" s="127"/>
      <c r="E320" s="127"/>
      <c r="F320" s="133"/>
      <c r="G320" s="515"/>
      <c r="H320" s="133"/>
      <c r="I320" s="495"/>
      <c r="J320" s="516"/>
      <c r="K320" s="517"/>
      <c r="L320" s="495"/>
      <c r="M320" s="517"/>
      <c r="N320" s="155"/>
      <c r="O320" s="155"/>
      <c r="P320" s="495"/>
      <c r="Q320" s="495"/>
      <c r="R320" s="495"/>
      <c r="S320" s="495"/>
      <c r="T320" s="518"/>
      <c r="U320" s="507"/>
    </row>
    <row r="321" spans="1:22" x14ac:dyDescent="0.25">
      <c r="A321" s="1114"/>
      <c r="B321" s="161">
        <v>4</v>
      </c>
      <c r="C321" s="133"/>
      <c r="D321" s="127"/>
      <c r="E321" s="127"/>
      <c r="F321" s="133"/>
      <c r="G321" s="515"/>
      <c r="H321" s="133"/>
      <c r="I321" s="495"/>
      <c r="J321" s="516"/>
      <c r="K321" s="517"/>
      <c r="L321" s="495"/>
      <c r="M321" s="517"/>
      <c r="N321" s="155"/>
      <c r="O321" s="155"/>
      <c r="P321" s="495"/>
      <c r="Q321" s="495"/>
      <c r="R321" s="495"/>
      <c r="S321" s="495"/>
      <c r="T321" s="518"/>
      <c r="U321" s="507"/>
    </row>
    <row r="322" spans="1:22" x14ac:dyDescent="0.25">
      <c r="A322" s="1114"/>
      <c r="B322" s="161">
        <v>5</v>
      </c>
      <c r="C322" s="133"/>
      <c r="D322" s="127"/>
      <c r="E322" s="127"/>
      <c r="F322" s="133"/>
      <c r="G322" s="515"/>
      <c r="H322" s="133"/>
      <c r="I322" s="495"/>
      <c r="J322" s="516"/>
      <c r="K322" s="517"/>
      <c r="L322" s="495"/>
      <c r="M322" s="517"/>
      <c r="N322" s="155"/>
      <c r="O322" s="155"/>
      <c r="P322" s="495"/>
      <c r="Q322" s="495"/>
      <c r="R322" s="495"/>
      <c r="S322" s="495"/>
      <c r="T322" s="518"/>
      <c r="U322" s="507"/>
    </row>
    <row r="323" spans="1:22" x14ac:dyDescent="0.25">
      <c r="A323" s="1114"/>
      <c r="B323" s="161">
        <v>6</v>
      </c>
      <c r="C323" s="133"/>
      <c r="D323" s="127"/>
      <c r="E323" s="127"/>
      <c r="F323" s="133"/>
      <c r="G323" s="515"/>
      <c r="H323" s="133"/>
      <c r="I323" s="495"/>
      <c r="J323" s="516"/>
      <c r="K323" s="517"/>
      <c r="L323" s="495"/>
      <c r="M323" s="517"/>
      <c r="N323" s="155"/>
      <c r="O323" s="155"/>
      <c r="P323" s="495"/>
      <c r="Q323" s="495"/>
      <c r="R323" s="495"/>
      <c r="S323" s="495"/>
      <c r="T323" s="518"/>
      <c r="U323" s="507"/>
    </row>
    <row r="324" spans="1:22" x14ac:dyDescent="0.25">
      <c r="A324" s="1114"/>
      <c r="B324" s="161">
        <v>7</v>
      </c>
      <c r="C324" s="133"/>
      <c r="D324" s="127"/>
      <c r="E324" s="127"/>
      <c r="F324" s="133"/>
      <c r="G324" s="515"/>
      <c r="H324" s="133"/>
      <c r="I324" s="495"/>
      <c r="J324" s="516"/>
      <c r="K324" s="517"/>
      <c r="L324" s="495"/>
      <c r="M324" s="517"/>
      <c r="N324" s="155"/>
      <c r="O324" s="155"/>
      <c r="P324" s="495"/>
      <c r="Q324" s="495"/>
      <c r="R324" s="495"/>
      <c r="S324" s="495"/>
      <c r="T324" s="518"/>
      <c r="U324" s="507"/>
    </row>
    <row r="325" spans="1:22" x14ac:dyDescent="0.25">
      <c r="A325" s="1114"/>
      <c r="B325" s="161">
        <v>8</v>
      </c>
      <c r="C325" s="133"/>
      <c r="D325" s="127"/>
      <c r="E325" s="127"/>
      <c r="F325" s="133"/>
      <c r="G325" s="515"/>
      <c r="H325" s="133"/>
      <c r="I325" s="495"/>
      <c r="J325" s="516"/>
      <c r="K325" s="517"/>
      <c r="L325" s="495"/>
      <c r="M325" s="517"/>
      <c r="N325" s="155"/>
      <c r="O325" s="155"/>
      <c r="P325" s="495"/>
      <c r="Q325" s="495"/>
      <c r="R325" s="495"/>
      <c r="S325" s="495"/>
      <c r="T325" s="518"/>
      <c r="U325" s="507"/>
    </row>
    <row r="326" spans="1:22" x14ac:dyDescent="0.25">
      <c r="A326" s="1114"/>
      <c r="B326" s="161">
        <v>9</v>
      </c>
      <c r="C326" s="133"/>
      <c r="D326" s="127"/>
      <c r="E326" s="127"/>
      <c r="F326" s="133"/>
      <c r="G326" s="515"/>
      <c r="H326" s="133"/>
      <c r="I326" s="495"/>
      <c r="J326" s="516"/>
      <c r="K326" s="517"/>
      <c r="L326" s="495"/>
      <c r="M326" s="517"/>
      <c r="N326" s="155"/>
      <c r="O326" s="155"/>
      <c r="P326" s="495"/>
      <c r="Q326" s="495"/>
      <c r="R326" s="495"/>
      <c r="S326" s="495"/>
      <c r="T326" s="518"/>
      <c r="U326" s="507"/>
    </row>
    <row r="327" spans="1:22" ht="15.75" thickBot="1" x14ac:dyDescent="0.3">
      <c r="A327" s="1115"/>
      <c r="B327" s="162">
        <v>10</v>
      </c>
      <c r="C327" s="148"/>
      <c r="D327" s="147"/>
      <c r="E327" s="147"/>
      <c r="F327" s="148"/>
      <c r="G327" s="519"/>
      <c r="H327" s="148"/>
      <c r="I327" s="520"/>
      <c r="J327" s="521"/>
      <c r="K327" s="522"/>
      <c r="L327" s="520"/>
      <c r="M327" s="522"/>
      <c r="N327" s="156"/>
      <c r="O327" s="156"/>
      <c r="P327" s="520"/>
      <c r="Q327" s="520"/>
      <c r="R327" s="520"/>
      <c r="S327" s="520"/>
      <c r="T327" s="523"/>
      <c r="U327" s="507"/>
    </row>
    <row r="328" spans="1:22" ht="25.5" thickBot="1" x14ac:dyDescent="0.3">
      <c r="A328" s="654"/>
      <c r="C328" s="655"/>
      <c r="D328" s="656"/>
      <c r="E328" s="484" t="s">
        <v>379</v>
      </c>
      <c r="F328" s="485">
        <f>COUNTA(F318:F327)</f>
        <v>0</v>
      </c>
      <c r="G328" s="486">
        <f>COUNTA(G318:G327)</f>
        <v>0</v>
      </c>
      <c r="H328" s="655"/>
      <c r="I328" s="501"/>
      <c r="J328" s="657"/>
      <c r="K328" s="658"/>
      <c r="L328" s="1096" t="s">
        <v>655</v>
      </c>
      <c r="M328" s="1097"/>
      <c r="N328" s="659">
        <f>SUM(N318:N327)</f>
        <v>0</v>
      </c>
      <c r="O328" s="660">
        <f>SUM(O318:O327)</f>
        <v>0</v>
      </c>
      <c r="P328" s="501"/>
      <c r="R328" s="128"/>
      <c r="S328" s="132"/>
      <c r="T328" s="603"/>
      <c r="U328" s="527"/>
      <c r="V328" s="526"/>
    </row>
    <row r="329" spans="1:22" ht="23.25" customHeight="1" x14ac:dyDescent="0.25">
      <c r="A329" s="149"/>
      <c r="B329" s="128"/>
      <c r="C329" s="128"/>
      <c r="D329" s="128"/>
      <c r="H329" s="524"/>
      <c r="I329" s="524"/>
      <c r="J329" s="525"/>
      <c r="K329" s="524"/>
      <c r="L329" s="1098" t="s">
        <v>656</v>
      </c>
      <c r="M329" s="1099"/>
      <c r="N329" s="661">
        <f>SUMIF(M318:M327,"&lt;=31/12/2025",N318:N327)</f>
        <v>0</v>
      </c>
      <c r="O329" s="662">
        <f>SUMIF(M318:M327,"&lt;=31/12/2025",O318:O327)</f>
        <v>0</v>
      </c>
      <c r="P329" s="128"/>
      <c r="R329" s="128"/>
      <c r="S329" s="132"/>
      <c r="T329" s="603"/>
      <c r="U329" s="527"/>
      <c r="V329" s="526"/>
    </row>
    <row r="330" spans="1:22" ht="23.25" customHeight="1" thickBot="1" x14ac:dyDescent="0.3">
      <c r="A330" s="149"/>
      <c r="L330" s="1100" t="s">
        <v>660</v>
      </c>
      <c r="M330" s="1101"/>
      <c r="N330" s="663">
        <f>SUMIF(M318:M327,"&gt;31/12/2025",N318:N327)</f>
        <v>0</v>
      </c>
      <c r="O330" s="664">
        <f>SUMIF(M318:M327,"&gt;31/12/2025",O318:O327)</f>
        <v>0</v>
      </c>
      <c r="R330" s="128"/>
      <c r="S330" s="132"/>
      <c r="T330" s="603"/>
      <c r="U330" s="527"/>
      <c r="V330" s="526"/>
    </row>
    <row r="331" spans="1:22" ht="15.75" thickBot="1" x14ac:dyDescent="0.3">
      <c r="A331" s="528"/>
      <c r="B331" s="529"/>
      <c r="C331" s="455"/>
      <c r="D331" s="455"/>
      <c r="E331" s="455"/>
      <c r="F331" s="529"/>
      <c r="G331" s="455"/>
      <c r="H331" s="455"/>
      <c r="I331" s="529"/>
      <c r="J331" s="529"/>
      <c r="K331" s="455"/>
      <c r="L331" s="455"/>
      <c r="M331" s="455"/>
      <c r="N331" s="455"/>
      <c r="O331" s="455"/>
      <c r="P331" s="455"/>
      <c r="Q331" s="455"/>
      <c r="R331" s="455"/>
      <c r="S331" s="530"/>
      <c r="T331" s="455"/>
      <c r="U331" s="531"/>
    </row>
    <row r="332" spans="1:22" ht="15.75" thickBot="1" x14ac:dyDescent="0.3">
      <c r="A332" s="502"/>
      <c r="B332" s="503"/>
      <c r="C332" s="504"/>
      <c r="D332" s="504"/>
      <c r="E332" s="504"/>
      <c r="F332" s="503"/>
      <c r="G332" s="504"/>
      <c r="H332" s="504"/>
      <c r="I332" s="503"/>
      <c r="J332" s="503"/>
      <c r="K332" s="504"/>
      <c r="L332" s="504"/>
      <c r="M332" s="504"/>
      <c r="N332" s="504"/>
      <c r="O332" s="504"/>
      <c r="P332" s="504"/>
      <c r="Q332" s="504"/>
      <c r="R332" s="504"/>
      <c r="S332" s="504"/>
      <c r="T332" s="504"/>
      <c r="U332" s="505"/>
    </row>
    <row r="333" spans="1:22" ht="15.75" thickBot="1" x14ac:dyDescent="0.3">
      <c r="A333" s="171" t="s">
        <v>9</v>
      </c>
      <c r="B333" s="1116" t="s">
        <v>38</v>
      </c>
      <c r="C333" s="1117"/>
      <c r="E333" s="1118" t="s">
        <v>342</v>
      </c>
      <c r="F333" s="1119"/>
      <c r="G333" s="1120">
        <f>VLOOKUP(B333,'Urbano.Piano inv. forn'!$D$20:$H$49,3,FALSE)</f>
        <v>0</v>
      </c>
      <c r="H333" s="1121"/>
      <c r="I333" s="115"/>
      <c r="J333" s="1118" t="s">
        <v>343</v>
      </c>
      <c r="K333" s="1119"/>
      <c r="L333" s="1120">
        <f>VLOOKUP(B333,'Urbano.Piano inv. forn'!$D$20:$H$49,4,FALSE)</f>
        <v>0</v>
      </c>
      <c r="M333" s="1121"/>
      <c r="O333" s="178" t="s">
        <v>344</v>
      </c>
      <c r="P333" s="506"/>
      <c r="R333" s="179" t="s">
        <v>345</v>
      </c>
      <c r="S333" s="1108"/>
      <c r="T333" s="1109"/>
      <c r="U333" s="507"/>
    </row>
    <row r="334" spans="1:22" ht="15.75" thickBot="1" x14ac:dyDescent="0.3">
      <c r="A334" s="149"/>
      <c r="B334" s="129"/>
      <c r="C334" s="129"/>
      <c r="E334" s="130"/>
      <c r="F334" s="130"/>
      <c r="G334" s="131"/>
      <c r="H334" s="131"/>
      <c r="I334" s="115"/>
      <c r="J334" s="130"/>
      <c r="K334" s="130"/>
      <c r="L334" s="131"/>
      <c r="M334" s="131"/>
      <c r="O334" s="132"/>
      <c r="R334" s="128"/>
      <c r="S334" s="501"/>
      <c r="U334" s="150"/>
    </row>
    <row r="335" spans="1:22" ht="28.5" customHeight="1" thickBot="1" x14ac:dyDescent="0.3">
      <c r="A335" s="1102" t="s">
        <v>346</v>
      </c>
      <c r="B335" s="1103"/>
      <c r="C335" s="1103"/>
      <c r="D335" s="1104"/>
      <c r="E335" s="1105">
        <f>VLOOKUP(B333,'Urbano.Piano inv. forn'!$D$20:$V$49,17,FALSE)</f>
        <v>0</v>
      </c>
      <c r="F335" s="1106"/>
      <c r="G335" s="1106"/>
      <c r="H335" s="1107"/>
      <c r="I335" s="115"/>
      <c r="J335" s="1102" t="s">
        <v>60</v>
      </c>
      <c r="K335" s="1103"/>
      <c r="L335" s="1105">
        <f>VLOOKUP(B333,'Urbano.Piano inv. forn'!$D$20:$V$49,19,FALSE)</f>
        <v>0</v>
      </c>
      <c r="M335" s="1107"/>
      <c r="N335" s="146"/>
      <c r="O335" s="177" t="s">
        <v>347</v>
      </c>
      <c r="P335" s="151">
        <f>L335+E335</f>
        <v>0</v>
      </c>
      <c r="R335" s="179" t="s">
        <v>348</v>
      </c>
      <c r="S335" s="1108"/>
      <c r="T335" s="1109"/>
      <c r="U335" s="150"/>
    </row>
    <row r="336" spans="1:22" ht="15.75" thickBot="1" x14ac:dyDescent="0.3">
      <c r="A336" s="149"/>
      <c r="U336" s="507"/>
    </row>
    <row r="337" spans="1:22" ht="45" x14ac:dyDescent="0.25">
      <c r="A337" s="1110" t="s">
        <v>349</v>
      </c>
      <c r="B337" s="1112" t="s">
        <v>350</v>
      </c>
      <c r="C337" s="1112" t="s">
        <v>351</v>
      </c>
      <c r="D337" s="172" t="s">
        <v>352</v>
      </c>
      <c r="E337" s="173" t="s">
        <v>353</v>
      </c>
      <c r="F337" s="172" t="s">
        <v>354</v>
      </c>
      <c r="G337" s="172" t="s">
        <v>355</v>
      </c>
      <c r="H337" s="174" t="s">
        <v>312</v>
      </c>
      <c r="I337" s="174" t="s">
        <v>356</v>
      </c>
      <c r="J337" s="174" t="s">
        <v>357</v>
      </c>
      <c r="K337" s="174" t="s">
        <v>358</v>
      </c>
      <c r="L337" s="174" t="s">
        <v>359</v>
      </c>
      <c r="M337" s="174" t="s">
        <v>360</v>
      </c>
      <c r="N337" s="174" t="s">
        <v>361</v>
      </c>
      <c r="O337" s="174" t="s">
        <v>362</v>
      </c>
      <c r="P337" s="174" t="s">
        <v>363</v>
      </c>
      <c r="Q337" s="174" t="s">
        <v>364</v>
      </c>
      <c r="R337" s="174" t="s">
        <v>365</v>
      </c>
      <c r="S337" s="174" t="s">
        <v>366</v>
      </c>
      <c r="T337" s="175" t="s">
        <v>367</v>
      </c>
      <c r="U337" s="508"/>
    </row>
    <row r="338" spans="1:22" ht="24.75" thickBot="1" x14ac:dyDescent="0.3">
      <c r="A338" s="1111"/>
      <c r="B338" s="1113"/>
      <c r="C338" s="1113"/>
      <c r="D338" s="176" t="s">
        <v>368</v>
      </c>
      <c r="E338" s="176" t="s">
        <v>369</v>
      </c>
      <c r="F338" s="176" t="s">
        <v>370</v>
      </c>
      <c r="G338" s="176" t="s">
        <v>370</v>
      </c>
      <c r="H338" s="176" t="s">
        <v>32</v>
      </c>
      <c r="I338" s="176" t="s">
        <v>33</v>
      </c>
      <c r="J338" s="176" t="s">
        <v>371</v>
      </c>
      <c r="K338" s="176" t="s">
        <v>372</v>
      </c>
      <c r="L338" s="176" t="s">
        <v>373</v>
      </c>
      <c r="M338" s="176" t="s">
        <v>372</v>
      </c>
      <c r="N338" s="176" t="s">
        <v>374</v>
      </c>
      <c r="O338" s="176" t="s">
        <v>341</v>
      </c>
      <c r="P338" s="176" t="s">
        <v>375</v>
      </c>
      <c r="Q338" s="176" t="s">
        <v>376</v>
      </c>
      <c r="R338" s="176" t="s">
        <v>377</v>
      </c>
      <c r="S338" s="176" t="s">
        <v>377</v>
      </c>
      <c r="T338" s="509"/>
      <c r="U338" s="508"/>
    </row>
    <row r="339" spans="1:22" x14ac:dyDescent="0.25">
      <c r="A339" s="1114" t="str">
        <f>B333</f>
        <v>urb.m.3</v>
      </c>
      <c r="B339" s="160">
        <v>1</v>
      </c>
      <c r="C339" s="208"/>
      <c r="D339" s="134"/>
      <c r="E339" s="134"/>
      <c r="F339" s="208"/>
      <c r="G339" s="510"/>
      <c r="H339" s="135"/>
      <c r="I339" s="511"/>
      <c r="J339" s="512"/>
      <c r="K339" s="513"/>
      <c r="L339" s="511"/>
      <c r="M339" s="513"/>
      <c r="N339" s="164"/>
      <c r="O339" s="164"/>
      <c r="P339" s="511"/>
      <c r="Q339" s="511"/>
      <c r="R339" s="511"/>
      <c r="S339" s="511"/>
      <c r="T339" s="514"/>
      <c r="U339" s="507"/>
    </row>
    <row r="340" spans="1:22" x14ac:dyDescent="0.25">
      <c r="A340" s="1114"/>
      <c r="B340" s="161">
        <v>2</v>
      </c>
      <c r="C340" s="133"/>
      <c r="D340" s="127"/>
      <c r="E340" s="127"/>
      <c r="F340" s="133"/>
      <c r="G340" s="515"/>
      <c r="H340" s="133"/>
      <c r="I340" s="495"/>
      <c r="J340" s="516"/>
      <c r="K340" s="517"/>
      <c r="L340" s="495"/>
      <c r="M340" s="517"/>
      <c r="N340" s="155"/>
      <c r="O340" s="155"/>
      <c r="P340" s="495"/>
      <c r="Q340" s="495" t="s">
        <v>378</v>
      </c>
      <c r="R340" s="495"/>
      <c r="S340" s="495"/>
      <c r="T340" s="518"/>
      <c r="U340" s="507"/>
    </row>
    <row r="341" spans="1:22" x14ac:dyDescent="0.25">
      <c r="A341" s="1114"/>
      <c r="B341" s="161">
        <v>3</v>
      </c>
      <c r="C341" s="133"/>
      <c r="D341" s="127"/>
      <c r="E341" s="127"/>
      <c r="F341" s="133"/>
      <c r="G341" s="515"/>
      <c r="H341" s="133"/>
      <c r="I341" s="495"/>
      <c r="J341" s="516"/>
      <c r="K341" s="517"/>
      <c r="L341" s="495"/>
      <c r="M341" s="517"/>
      <c r="N341" s="155"/>
      <c r="O341" s="155"/>
      <c r="P341" s="495"/>
      <c r="Q341" s="495"/>
      <c r="R341" s="495"/>
      <c r="S341" s="495"/>
      <c r="T341" s="518"/>
      <c r="U341" s="507"/>
    </row>
    <row r="342" spans="1:22" x14ac:dyDescent="0.25">
      <c r="A342" s="1114"/>
      <c r="B342" s="161">
        <v>4</v>
      </c>
      <c r="C342" s="133"/>
      <c r="D342" s="127"/>
      <c r="E342" s="127"/>
      <c r="F342" s="133"/>
      <c r="G342" s="515"/>
      <c r="H342" s="133"/>
      <c r="I342" s="495"/>
      <c r="J342" s="516"/>
      <c r="K342" s="517"/>
      <c r="L342" s="495"/>
      <c r="M342" s="517"/>
      <c r="N342" s="155"/>
      <c r="O342" s="155"/>
      <c r="P342" s="495"/>
      <c r="Q342" s="495"/>
      <c r="R342" s="495"/>
      <c r="S342" s="495"/>
      <c r="T342" s="518"/>
      <c r="U342" s="507"/>
    </row>
    <row r="343" spans="1:22" x14ac:dyDescent="0.25">
      <c r="A343" s="1114"/>
      <c r="B343" s="161">
        <v>5</v>
      </c>
      <c r="C343" s="133"/>
      <c r="D343" s="127"/>
      <c r="E343" s="127"/>
      <c r="F343" s="133"/>
      <c r="G343" s="515"/>
      <c r="H343" s="133"/>
      <c r="I343" s="495"/>
      <c r="J343" s="516"/>
      <c r="K343" s="517"/>
      <c r="L343" s="495"/>
      <c r="M343" s="517"/>
      <c r="N343" s="155"/>
      <c r="O343" s="155"/>
      <c r="P343" s="495"/>
      <c r="Q343" s="495"/>
      <c r="R343" s="495"/>
      <c r="S343" s="495"/>
      <c r="T343" s="518"/>
      <c r="U343" s="507"/>
    </row>
    <row r="344" spans="1:22" x14ac:dyDescent="0.25">
      <c r="A344" s="1114"/>
      <c r="B344" s="161">
        <v>6</v>
      </c>
      <c r="C344" s="133"/>
      <c r="D344" s="127"/>
      <c r="E344" s="127"/>
      <c r="F344" s="133"/>
      <c r="G344" s="515"/>
      <c r="H344" s="133"/>
      <c r="I344" s="495"/>
      <c r="J344" s="516"/>
      <c r="K344" s="517"/>
      <c r="L344" s="495"/>
      <c r="M344" s="517"/>
      <c r="N344" s="155"/>
      <c r="O344" s="155"/>
      <c r="P344" s="495"/>
      <c r="Q344" s="495"/>
      <c r="R344" s="495"/>
      <c r="S344" s="495"/>
      <c r="T344" s="518"/>
      <c r="U344" s="507"/>
    </row>
    <row r="345" spans="1:22" x14ac:dyDescent="0.25">
      <c r="A345" s="1114"/>
      <c r="B345" s="161">
        <v>7</v>
      </c>
      <c r="C345" s="133"/>
      <c r="D345" s="127"/>
      <c r="E345" s="127"/>
      <c r="F345" s="133"/>
      <c r="G345" s="515"/>
      <c r="H345" s="133"/>
      <c r="I345" s="495"/>
      <c r="J345" s="516"/>
      <c r="K345" s="517"/>
      <c r="L345" s="495"/>
      <c r="M345" s="517"/>
      <c r="N345" s="155"/>
      <c r="O345" s="155"/>
      <c r="P345" s="495"/>
      <c r="Q345" s="495"/>
      <c r="R345" s="495"/>
      <c r="S345" s="495"/>
      <c r="T345" s="518"/>
      <c r="U345" s="507"/>
    </row>
    <row r="346" spans="1:22" x14ac:dyDescent="0.25">
      <c r="A346" s="1114"/>
      <c r="B346" s="161">
        <v>8</v>
      </c>
      <c r="C346" s="133"/>
      <c r="D346" s="127"/>
      <c r="E346" s="127"/>
      <c r="F346" s="133"/>
      <c r="G346" s="515"/>
      <c r="H346" s="133"/>
      <c r="I346" s="495"/>
      <c r="J346" s="516"/>
      <c r="K346" s="517"/>
      <c r="L346" s="495"/>
      <c r="M346" s="517"/>
      <c r="N346" s="155"/>
      <c r="O346" s="155"/>
      <c r="P346" s="495"/>
      <c r="Q346" s="495"/>
      <c r="R346" s="495"/>
      <c r="S346" s="495"/>
      <c r="T346" s="518"/>
      <c r="U346" s="507"/>
    </row>
    <row r="347" spans="1:22" x14ac:dyDescent="0.25">
      <c r="A347" s="1114"/>
      <c r="B347" s="161">
        <v>9</v>
      </c>
      <c r="C347" s="133"/>
      <c r="D347" s="127"/>
      <c r="E347" s="127"/>
      <c r="F347" s="133"/>
      <c r="G347" s="515"/>
      <c r="H347" s="133"/>
      <c r="I347" s="495"/>
      <c r="J347" s="516"/>
      <c r="K347" s="517"/>
      <c r="L347" s="495"/>
      <c r="M347" s="517"/>
      <c r="N347" s="155"/>
      <c r="O347" s="155"/>
      <c r="P347" s="495"/>
      <c r="Q347" s="495"/>
      <c r="R347" s="495"/>
      <c r="S347" s="495"/>
      <c r="T347" s="518"/>
      <c r="U347" s="507"/>
    </row>
    <row r="348" spans="1:22" ht="15.75" thickBot="1" x14ac:dyDescent="0.3">
      <c r="A348" s="1115"/>
      <c r="B348" s="162">
        <v>10</v>
      </c>
      <c r="C348" s="148"/>
      <c r="D348" s="147"/>
      <c r="E348" s="147"/>
      <c r="F348" s="148"/>
      <c r="G348" s="519"/>
      <c r="H348" s="148"/>
      <c r="I348" s="520"/>
      <c r="J348" s="521"/>
      <c r="K348" s="522"/>
      <c r="L348" s="520"/>
      <c r="M348" s="522"/>
      <c r="N348" s="156"/>
      <c r="O348" s="156"/>
      <c r="P348" s="520"/>
      <c r="Q348" s="520"/>
      <c r="R348" s="520"/>
      <c r="S348" s="520"/>
      <c r="T348" s="523"/>
      <c r="U348" s="507"/>
    </row>
    <row r="349" spans="1:22" ht="25.5" thickBot="1" x14ac:dyDescent="0.3">
      <c r="A349" s="654"/>
      <c r="C349" s="655"/>
      <c r="D349" s="656"/>
      <c r="E349" s="484" t="s">
        <v>379</v>
      </c>
      <c r="F349" s="485">
        <f>COUNTA(F339:F348)</f>
        <v>0</v>
      </c>
      <c r="G349" s="486">
        <f>COUNTA(G339:G348)</f>
        <v>0</v>
      </c>
      <c r="H349" s="655"/>
      <c r="I349" s="501"/>
      <c r="J349" s="657"/>
      <c r="K349" s="658"/>
      <c r="L349" s="1096" t="s">
        <v>655</v>
      </c>
      <c r="M349" s="1097"/>
      <c r="N349" s="659">
        <f>SUM(N339:N348)</f>
        <v>0</v>
      </c>
      <c r="O349" s="660">
        <f>SUM(O339:O348)</f>
        <v>0</v>
      </c>
      <c r="P349" s="501"/>
      <c r="R349" s="128"/>
      <c r="S349" s="132"/>
      <c r="T349" s="603"/>
      <c r="U349" s="527"/>
      <c r="V349" s="526"/>
    </row>
    <row r="350" spans="1:22" ht="23.25" customHeight="1" x14ac:dyDescent="0.25">
      <c r="A350" s="149"/>
      <c r="B350" s="128"/>
      <c r="C350" s="128"/>
      <c r="D350" s="128"/>
      <c r="H350" s="524"/>
      <c r="I350" s="524"/>
      <c r="J350" s="525"/>
      <c r="K350" s="524"/>
      <c r="L350" s="1098" t="s">
        <v>656</v>
      </c>
      <c r="M350" s="1099"/>
      <c r="N350" s="661">
        <f>SUMIF(M339:M348,"&lt;=31/12/2025",N339:N348)</f>
        <v>0</v>
      </c>
      <c r="O350" s="662">
        <f>SUMIF(M339:M348,"&lt;=31/12/2025",O339:O348)</f>
        <v>0</v>
      </c>
      <c r="P350" s="128"/>
      <c r="R350" s="128"/>
      <c r="S350" s="132"/>
      <c r="T350" s="603"/>
      <c r="U350" s="527"/>
      <c r="V350" s="526"/>
    </row>
    <row r="351" spans="1:22" ht="23.25" customHeight="1" thickBot="1" x14ac:dyDescent="0.3">
      <c r="A351" s="149"/>
      <c r="L351" s="1100" t="s">
        <v>660</v>
      </c>
      <c r="M351" s="1101"/>
      <c r="N351" s="663">
        <f>SUMIF(M339:M348,"&gt;31/12/2025",N339:N348)</f>
        <v>0</v>
      </c>
      <c r="O351" s="664">
        <f>SUMIF(M339:M348,"&gt;31/12/2025",O339:O348)</f>
        <v>0</v>
      </c>
      <c r="R351" s="128"/>
      <c r="S351" s="132"/>
      <c r="T351" s="603"/>
      <c r="U351" s="527"/>
      <c r="V351" s="526"/>
    </row>
    <row r="352" spans="1:22" ht="15.75" thickBot="1" x14ac:dyDescent="0.3">
      <c r="A352" s="528"/>
      <c r="B352" s="529"/>
      <c r="C352" s="455"/>
      <c r="D352" s="455"/>
      <c r="E352" s="455"/>
      <c r="F352" s="529"/>
      <c r="G352" s="455"/>
      <c r="H352" s="455"/>
      <c r="I352" s="529"/>
      <c r="J352" s="529"/>
      <c r="K352" s="455"/>
      <c r="L352" s="455"/>
      <c r="M352" s="455"/>
      <c r="N352" s="455"/>
      <c r="O352" s="455"/>
      <c r="P352" s="455"/>
      <c r="Q352" s="455"/>
      <c r="R352" s="455"/>
      <c r="S352" s="530"/>
      <c r="T352" s="455"/>
      <c r="U352" s="531"/>
    </row>
    <row r="353" spans="1:21" ht="15.75" thickBot="1" x14ac:dyDescent="0.3">
      <c r="A353" s="502"/>
      <c r="B353" s="503"/>
      <c r="C353" s="504"/>
      <c r="D353" s="504"/>
      <c r="E353" s="504"/>
      <c r="F353" s="503"/>
      <c r="G353" s="504"/>
      <c r="H353" s="504"/>
      <c r="I353" s="503"/>
      <c r="J353" s="503"/>
      <c r="K353" s="504"/>
      <c r="L353" s="504"/>
      <c r="M353" s="504"/>
      <c r="N353" s="504"/>
      <c r="O353" s="504"/>
      <c r="P353" s="504"/>
      <c r="Q353" s="504"/>
      <c r="R353" s="504"/>
      <c r="S353" s="504"/>
      <c r="T353" s="504"/>
      <c r="U353" s="505"/>
    </row>
    <row r="354" spans="1:21" ht="15.75" thickBot="1" x14ac:dyDescent="0.3">
      <c r="A354" s="171" t="s">
        <v>9</v>
      </c>
      <c r="B354" s="1116" t="s">
        <v>38</v>
      </c>
      <c r="C354" s="1117"/>
      <c r="E354" s="1118" t="s">
        <v>342</v>
      </c>
      <c r="F354" s="1119"/>
      <c r="G354" s="1120">
        <f>VLOOKUP(B354,'Urbano.Piano inv. forn'!$D$20:$H$49,3,FALSE)</f>
        <v>0</v>
      </c>
      <c r="H354" s="1121"/>
      <c r="I354" s="115"/>
      <c r="J354" s="1118" t="s">
        <v>343</v>
      </c>
      <c r="K354" s="1119"/>
      <c r="L354" s="1120">
        <f>VLOOKUP(B354,'Urbano.Piano inv. forn'!$D$20:$H$49,4,FALSE)</f>
        <v>0</v>
      </c>
      <c r="M354" s="1121"/>
      <c r="O354" s="178" t="s">
        <v>344</v>
      </c>
      <c r="P354" s="506"/>
      <c r="R354" s="179" t="s">
        <v>345</v>
      </c>
      <c r="S354" s="1108"/>
      <c r="T354" s="1109"/>
      <c r="U354" s="507"/>
    </row>
    <row r="355" spans="1:21" ht="15.75" thickBot="1" x14ac:dyDescent="0.3">
      <c r="A355" s="149"/>
      <c r="B355" s="129"/>
      <c r="C355" s="129"/>
      <c r="E355" s="130"/>
      <c r="F355" s="130"/>
      <c r="G355" s="131"/>
      <c r="H355" s="131"/>
      <c r="I355" s="115"/>
      <c r="J355" s="130"/>
      <c r="K355" s="130"/>
      <c r="L355" s="131"/>
      <c r="M355" s="131"/>
      <c r="O355" s="132"/>
      <c r="R355" s="128"/>
      <c r="S355" s="501"/>
      <c r="U355" s="150"/>
    </row>
    <row r="356" spans="1:21" ht="28.5" customHeight="1" thickBot="1" x14ac:dyDescent="0.3">
      <c r="A356" s="1102" t="s">
        <v>346</v>
      </c>
      <c r="B356" s="1103"/>
      <c r="C356" s="1103"/>
      <c r="D356" s="1104"/>
      <c r="E356" s="1105">
        <f>VLOOKUP(B354,'Urbano.Piano inv. forn'!$D$20:$V$49,17,FALSE)</f>
        <v>0</v>
      </c>
      <c r="F356" s="1106"/>
      <c r="G356" s="1106"/>
      <c r="H356" s="1107"/>
      <c r="I356" s="115"/>
      <c r="J356" s="1102" t="s">
        <v>60</v>
      </c>
      <c r="K356" s="1103"/>
      <c r="L356" s="1105">
        <f>VLOOKUP(B354,'Urbano.Piano inv. forn'!$D$20:$V$49,19,FALSE)</f>
        <v>0</v>
      </c>
      <c r="M356" s="1107"/>
      <c r="N356" s="146"/>
      <c r="O356" s="177" t="s">
        <v>347</v>
      </c>
      <c r="P356" s="151">
        <f>L356+E356</f>
        <v>0</v>
      </c>
      <c r="R356" s="179" t="s">
        <v>348</v>
      </c>
      <c r="S356" s="1108"/>
      <c r="T356" s="1109"/>
      <c r="U356" s="150"/>
    </row>
    <row r="357" spans="1:21" ht="15.75" thickBot="1" x14ac:dyDescent="0.3">
      <c r="A357" s="149"/>
      <c r="U357" s="507"/>
    </row>
    <row r="358" spans="1:21" ht="45" x14ac:dyDescent="0.25">
      <c r="A358" s="1110" t="s">
        <v>349</v>
      </c>
      <c r="B358" s="1112" t="s">
        <v>350</v>
      </c>
      <c r="C358" s="1112" t="s">
        <v>351</v>
      </c>
      <c r="D358" s="172" t="s">
        <v>352</v>
      </c>
      <c r="E358" s="173" t="s">
        <v>353</v>
      </c>
      <c r="F358" s="172" t="s">
        <v>354</v>
      </c>
      <c r="G358" s="172" t="s">
        <v>355</v>
      </c>
      <c r="H358" s="174" t="s">
        <v>312</v>
      </c>
      <c r="I358" s="174" t="s">
        <v>356</v>
      </c>
      <c r="J358" s="174" t="s">
        <v>357</v>
      </c>
      <c r="K358" s="174" t="s">
        <v>358</v>
      </c>
      <c r="L358" s="174" t="s">
        <v>359</v>
      </c>
      <c r="M358" s="174" t="s">
        <v>360</v>
      </c>
      <c r="N358" s="174" t="s">
        <v>361</v>
      </c>
      <c r="O358" s="174" t="s">
        <v>362</v>
      </c>
      <c r="P358" s="174" t="s">
        <v>363</v>
      </c>
      <c r="Q358" s="174" t="s">
        <v>364</v>
      </c>
      <c r="R358" s="174" t="s">
        <v>365</v>
      </c>
      <c r="S358" s="174" t="s">
        <v>366</v>
      </c>
      <c r="T358" s="175" t="s">
        <v>367</v>
      </c>
      <c r="U358" s="508"/>
    </row>
    <row r="359" spans="1:21" ht="24.75" thickBot="1" x14ac:dyDescent="0.3">
      <c r="A359" s="1111"/>
      <c r="B359" s="1113"/>
      <c r="C359" s="1113"/>
      <c r="D359" s="176" t="s">
        <v>368</v>
      </c>
      <c r="E359" s="176" t="s">
        <v>369</v>
      </c>
      <c r="F359" s="176" t="s">
        <v>370</v>
      </c>
      <c r="G359" s="176" t="s">
        <v>370</v>
      </c>
      <c r="H359" s="176" t="s">
        <v>32</v>
      </c>
      <c r="I359" s="176" t="s">
        <v>33</v>
      </c>
      <c r="J359" s="176" t="s">
        <v>371</v>
      </c>
      <c r="K359" s="176" t="s">
        <v>372</v>
      </c>
      <c r="L359" s="176" t="s">
        <v>373</v>
      </c>
      <c r="M359" s="176" t="s">
        <v>372</v>
      </c>
      <c r="N359" s="176" t="s">
        <v>374</v>
      </c>
      <c r="O359" s="176" t="s">
        <v>341</v>
      </c>
      <c r="P359" s="176" t="s">
        <v>375</v>
      </c>
      <c r="Q359" s="176" t="s">
        <v>376</v>
      </c>
      <c r="R359" s="176" t="s">
        <v>377</v>
      </c>
      <c r="S359" s="176" t="s">
        <v>377</v>
      </c>
      <c r="T359" s="509"/>
      <c r="U359" s="508"/>
    </row>
    <row r="360" spans="1:21" x14ac:dyDescent="0.25">
      <c r="A360" s="1114" t="str">
        <f>B354</f>
        <v>urb.m.3</v>
      </c>
      <c r="B360" s="160">
        <v>1</v>
      </c>
      <c r="C360" s="208"/>
      <c r="D360" s="134"/>
      <c r="E360" s="134"/>
      <c r="F360" s="208"/>
      <c r="G360" s="510"/>
      <c r="H360" s="135"/>
      <c r="I360" s="511"/>
      <c r="J360" s="512"/>
      <c r="K360" s="513"/>
      <c r="L360" s="511"/>
      <c r="M360" s="513"/>
      <c r="N360" s="164"/>
      <c r="O360" s="164"/>
      <c r="P360" s="511"/>
      <c r="Q360" s="511"/>
      <c r="R360" s="511"/>
      <c r="S360" s="511"/>
      <c r="T360" s="514"/>
      <c r="U360" s="507"/>
    </row>
    <row r="361" spans="1:21" x14ac:dyDescent="0.25">
      <c r="A361" s="1114"/>
      <c r="B361" s="161">
        <v>2</v>
      </c>
      <c r="C361" s="133"/>
      <c r="D361" s="127"/>
      <c r="E361" s="127"/>
      <c r="F361" s="133"/>
      <c r="G361" s="515"/>
      <c r="H361" s="133"/>
      <c r="I361" s="495"/>
      <c r="J361" s="516"/>
      <c r="K361" s="517"/>
      <c r="L361" s="495"/>
      <c r="M361" s="517"/>
      <c r="N361" s="155"/>
      <c r="O361" s="155"/>
      <c r="P361" s="495"/>
      <c r="Q361" s="495" t="s">
        <v>378</v>
      </c>
      <c r="R361" s="495"/>
      <c r="S361" s="495"/>
      <c r="T361" s="518"/>
      <c r="U361" s="507"/>
    </row>
    <row r="362" spans="1:21" x14ac:dyDescent="0.25">
      <c r="A362" s="1114"/>
      <c r="B362" s="161">
        <v>3</v>
      </c>
      <c r="C362" s="133"/>
      <c r="D362" s="127"/>
      <c r="E362" s="127"/>
      <c r="F362" s="133"/>
      <c r="G362" s="515"/>
      <c r="H362" s="133"/>
      <c r="I362" s="495"/>
      <c r="J362" s="516"/>
      <c r="K362" s="517"/>
      <c r="L362" s="495"/>
      <c r="M362" s="517"/>
      <c r="N362" s="155"/>
      <c r="O362" s="155"/>
      <c r="P362" s="495"/>
      <c r="Q362" s="495"/>
      <c r="R362" s="495"/>
      <c r="S362" s="495"/>
      <c r="T362" s="518"/>
      <c r="U362" s="507"/>
    </row>
    <row r="363" spans="1:21" x14ac:dyDescent="0.25">
      <c r="A363" s="1114"/>
      <c r="B363" s="161">
        <v>4</v>
      </c>
      <c r="C363" s="133"/>
      <c r="D363" s="127"/>
      <c r="E363" s="127"/>
      <c r="F363" s="133"/>
      <c r="G363" s="515"/>
      <c r="H363" s="133"/>
      <c r="I363" s="495"/>
      <c r="J363" s="516"/>
      <c r="K363" s="517"/>
      <c r="L363" s="495"/>
      <c r="M363" s="517"/>
      <c r="N363" s="155"/>
      <c r="O363" s="155"/>
      <c r="P363" s="495"/>
      <c r="Q363" s="495"/>
      <c r="R363" s="495"/>
      <c r="S363" s="495"/>
      <c r="T363" s="518"/>
      <c r="U363" s="507"/>
    </row>
    <row r="364" spans="1:21" x14ac:dyDescent="0.25">
      <c r="A364" s="1114"/>
      <c r="B364" s="161">
        <v>5</v>
      </c>
      <c r="C364" s="133"/>
      <c r="D364" s="127"/>
      <c r="E364" s="127"/>
      <c r="F364" s="133"/>
      <c r="G364" s="515"/>
      <c r="H364" s="133"/>
      <c r="I364" s="495"/>
      <c r="J364" s="516"/>
      <c r="K364" s="517"/>
      <c r="L364" s="495"/>
      <c r="M364" s="517"/>
      <c r="N364" s="155"/>
      <c r="O364" s="155"/>
      <c r="P364" s="495"/>
      <c r="Q364" s="495"/>
      <c r="R364" s="495"/>
      <c r="S364" s="495"/>
      <c r="T364" s="518"/>
      <c r="U364" s="507"/>
    </row>
    <row r="365" spans="1:21" x14ac:dyDescent="0.25">
      <c r="A365" s="1114"/>
      <c r="B365" s="161">
        <v>6</v>
      </c>
      <c r="C365" s="133"/>
      <c r="D365" s="127"/>
      <c r="E365" s="127"/>
      <c r="F365" s="133"/>
      <c r="G365" s="515"/>
      <c r="H365" s="133"/>
      <c r="I365" s="495"/>
      <c r="J365" s="516"/>
      <c r="K365" s="517"/>
      <c r="L365" s="495"/>
      <c r="M365" s="517"/>
      <c r="N365" s="155"/>
      <c r="O365" s="155"/>
      <c r="P365" s="495"/>
      <c r="Q365" s="495"/>
      <c r="R365" s="495"/>
      <c r="S365" s="495"/>
      <c r="T365" s="518"/>
      <c r="U365" s="507"/>
    </row>
    <row r="366" spans="1:21" x14ac:dyDescent="0.25">
      <c r="A366" s="1114"/>
      <c r="B366" s="161">
        <v>7</v>
      </c>
      <c r="C366" s="133"/>
      <c r="D366" s="127"/>
      <c r="E366" s="127"/>
      <c r="F366" s="133"/>
      <c r="G366" s="515"/>
      <c r="H366" s="133"/>
      <c r="I366" s="495"/>
      <c r="J366" s="516"/>
      <c r="K366" s="517"/>
      <c r="L366" s="495"/>
      <c r="M366" s="517"/>
      <c r="N366" s="155"/>
      <c r="O366" s="155"/>
      <c r="P366" s="495"/>
      <c r="Q366" s="495"/>
      <c r="R366" s="495"/>
      <c r="S366" s="495"/>
      <c r="T366" s="518"/>
      <c r="U366" s="507"/>
    </row>
    <row r="367" spans="1:21" x14ac:dyDescent="0.25">
      <c r="A367" s="1114"/>
      <c r="B367" s="161">
        <v>8</v>
      </c>
      <c r="C367" s="133"/>
      <c r="D367" s="127"/>
      <c r="E367" s="127"/>
      <c r="F367" s="133"/>
      <c r="G367" s="515"/>
      <c r="H367" s="133"/>
      <c r="I367" s="495"/>
      <c r="J367" s="516"/>
      <c r="K367" s="517"/>
      <c r="L367" s="495"/>
      <c r="M367" s="517"/>
      <c r="N367" s="155"/>
      <c r="O367" s="155"/>
      <c r="P367" s="495"/>
      <c r="Q367" s="495"/>
      <c r="R367" s="495"/>
      <c r="S367" s="495"/>
      <c r="T367" s="518"/>
      <c r="U367" s="507"/>
    </row>
    <row r="368" spans="1:21" x14ac:dyDescent="0.25">
      <c r="A368" s="1114"/>
      <c r="B368" s="161">
        <v>9</v>
      </c>
      <c r="C368" s="133"/>
      <c r="D368" s="127"/>
      <c r="E368" s="127"/>
      <c r="F368" s="133"/>
      <c r="G368" s="515"/>
      <c r="H368" s="133"/>
      <c r="I368" s="495"/>
      <c r="J368" s="516"/>
      <c r="K368" s="517"/>
      <c r="L368" s="495"/>
      <c r="M368" s="517"/>
      <c r="N368" s="155"/>
      <c r="O368" s="155"/>
      <c r="P368" s="495"/>
      <c r="Q368" s="495"/>
      <c r="R368" s="495"/>
      <c r="S368" s="495"/>
      <c r="T368" s="518"/>
      <c r="U368" s="507"/>
    </row>
    <row r="369" spans="1:22" ht="15.75" thickBot="1" x14ac:dyDescent="0.3">
      <c r="A369" s="1115"/>
      <c r="B369" s="162">
        <v>10</v>
      </c>
      <c r="C369" s="148"/>
      <c r="D369" s="147"/>
      <c r="E369" s="147"/>
      <c r="F369" s="148"/>
      <c r="G369" s="519"/>
      <c r="H369" s="148"/>
      <c r="I369" s="520"/>
      <c r="J369" s="521"/>
      <c r="K369" s="522"/>
      <c r="L369" s="520"/>
      <c r="M369" s="522"/>
      <c r="N369" s="156"/>
      <c r="O369" s="156"/>
      <c r="P369" s="520"/>
      <c r="Q369" s="520"/>
      <c r="R369" s="520"/>
      <c r="S369" s="520"/>
      <c r="T369" s="523"/>
      <c r="U369" s="507"/>
    </row>
    <row r="370" spans="1:22" ht="25.5" thickBot="1" x14ac:dyDescent="0.3">
      <c r="A370" s="654"/>
      <c r="C370" s="655"/>
      <c r="D370" s="656"/>
      <c r="E370" s="484" t="s">
        <v>379</v>
      </c>
      <c r="F370" s="485">
        <f>COUNTA(F360:F369)</f>
        <v>0</v>
      </c>
      <c r="G370" s="486">
        <f>COUNTA(G360:G369)</f>
        <v>0</v>
      </c>
      <c r="H370" s="655"/>
      <c r="I370" s="501"/>
      <c r="J370" s="657"/>
      <c r="K370" s="658"/>
      <c r="L370" s="1096" t="s">
        <v>655</v>
      </c>
      <c r="M370" s="1097"/>
      <c r="N370" s="659">
        <f>SUM(N360:N369)</f>
        <v>0</v>
      </c>
      <c r="O370" s="660">
        <f>SUM(O360:O369)</f>
        <v>0</v>
      </c>
      <c r="P370" s="501"/>
      <c r="R370" s="128"/>
      <c r="S370" s="132"/>
      <c r="T370" s="603"/>
      <c r="U370" s="527"/>
      <c r="V370" s="526"/>
    </row>
    <row r="371" spans="1:22" ht="23.25" customHeight="1" x14ac:dyDescent="0.25">
      <c r="A371" s="149"/>
      <c r="B371" s="128"/>
      <c r="C371" s="128"/>
      <c r="D371" s="128"/>
      <c r="H371" s="524"/>
      <c r="I371" s="524"/>
      <c r="J371" s="525"/>
      <c r="K371" s="524"/>
      <c r="L371" s="1098" t="s">
        <v>656</v>
      </c>
      <c r="M371" s="1099"/>
      <c r="N371" s="661">
        <f>SUMIF(M360:M369,"&lt;=31/12/2025",N360:N369)</f>
        <v>0</v>
      </c>
      <c r="O371" s="662">
        <f>SUMIF(M360:M369,"&lt;=31/12/2025",O360:O369)</f>
        <v>0</v>
      </c>
      <c r="P371" s="128"/>
      <c r="R371" s="128"/>
      <c r="S371" s="132"/>
      <c r="T371" s="603"/>
      <c r="U371" s="527"/>
      <c r="V371" s="526"/>
    </row>
    <row r="372" spans="1:22" ht="23.25" customHeight="1" thickBot="1" x14ac:dyDescent="0.3">
      <c r="A372" s="149"/>
      <c r="L372" s="1100" t="s">
        <v>660</v>
      </c>
      <c r="M372" s="1101"/>
      <c r="N372" s="663">
        <f>SUMIF(M360:M369,"&gt;31/12/2025",N360:N369)</f>
        <v>0</v>
      </c>
      <c r="O372" s="664">
        <f>SUMIF(M360:M369,"&gt;31/12/2025",O360:O369)</f>
        <v>0</v>
      </c>
      <c r="R372" s="128"/>
      <c r="S372" s="132"/>
      <c r="T372" s="603"/>
      <c r="U372" s="527"/>
      <c r="V372" s="526"/>
    </row>
    <row r="373" spans="1:22" ht="15.75" thickBot="1" x14ac:dyDescent="0.3">
      <c r="A373" s="528"/>
      <c r="B373" s="529"/>
      <c r="C373" s="455"/>
      <c r="D373" s="455"/>
      <c r="E373" s="455"/>
      <c r="F373" s="529"/>
      <c r="G373" s="455"/>
      <c r="H373" s="455"/>
      <c r="I373" s="529"/>
      <c r="J373" s="529"/>
      <c r="K373" s="455"/>
      <c r="L373" s="455"/>
      <c r="M373" s="455"/>
      <c r="N373" s="455"/>
      <c r="O373" s="455"/>
      <c r="P373" s="455"/>
      <c r="Q373" s="455"/>
      <c r="R373" s="455"/>
      <c r="S373" s="530"/>
      <c r="T373" s="455"/>
      <c r="U373" s="531"/>
    </row>
    <row r="374" spans="1:22" ht="15.75" thickBot="1" x14ac:dyDescent="0.3">
      <c r="A374" s="502"/>
      <c r="B374" s="503"/>
      <c r="C374" s="504"/>
      <c r="D374" s="504"/>
      <c r="E374" s="504"/>
      <c r="F374" s="503"/>
      <c r="G374" s="504"/>
      <c r="H374" s="504"/>
      <c r="I374" s="503"/>
      <c r="J374" s="503"/>
      <c r="K374" s="504"/>
      <c r="L374" s="504"/>
      <c r="M374" s="504"/>
      <c r="N374" s="504"/>
      <c r="O374" s="504"/>
      <c r="P374" s="504"/>
      <c r="Q374" s="504"/>
      <c r="R374" s="504"/>
      <c r="S374" s="504"/>
      <c r="T374" s="504"/>
      <c r="U374" s="505"/>
    </row>
    <row r="375" spans="1:22" ht="15.75" thickBot="1" x14ac:dyDescent="0.3">
      <c r="A375" s="171" t="s">
        <v>9</v>
      </c>
      <c r="B375" s="1116" t="s">
        <v>38</v>
      </c>
      <c r="C375" s="1117"/>
      <c r="E375" s="1118" t="s">
        <v>342</v>
      </c>
      <c r="F375" s="1119"/>
      <c r="G375" s="1120">
        <f>VLOOKUP(B375,'Urbano.Piano inv. forn'!$D$20:$H$49,3,FALSE)</f>
        <v>0</v>
      </c>
      <c r="H375" s="1121"/>
      <c r="I375" s="115"/>
      <c r="J375" s="1118" t="s">
        <v>343</v>
      </c>
      <c r="K375" s="1119"/>
      <c r="L375" s="1120">
        <f>VLOOKUP(B375,'Urbano.Piano inv. forn'!$D$20:$H$49,4,FALSE)</f>
        <v>0</v>
      </c>
      <c r="M375" s="1121"/>
      <c r="O375" s="178" t="s">
        <v>344</v>
      </c>
      <c r="P375" s="506"/>
      <c r="R375" s="179" t="s">
        <v>345</v>
      </c>
      <c r="S375" s="1108"/>
      <c r="T375" s="1109"/>
      <c r="U375" s="507"/>
    </row>
    <row r="376" spans="1:22" ht="15.75" thickBot="1" x14ac:dyDescent="0.3">
      <c r="A376" s="149"/>
      <c r="B376" s="129"/>
      <c r="C376" s="129"/>
      <c r="E376" s="130"/>
      <c r="F376" s="130"/>
      <c r="G376" s="131"/>
      <c r="H376" s="131"/>
      <c r="I376" s="115"/>
      <c r="J376" s="130"/>
      <c r="K376" s="130"/>
      <c r="L376" s="131"/>
      <c r="M376" s="131"/>
      <c r="O376" s="132"/>
      <c r="R376" s="128"/>
      <c r="S376" s="501"/>
      <c r="U376" s="150"/>
    </row>
    <row r="377" spans="1:22" ht="28.5" customHeight="1" thickBot="1" x14ac:dyDescent="0.3">
      <c r="A377" s="1102" t="s">
        <v>346</v>
      </c>
      <c r="B377" s="1103"/>
      <c r="C377" s="1103"/>
      <c r="D377" s="1104"/>
      <c r="E377" s="1105">
        <f>VLOOKUP(B375,'Urbano.Piano inv. forn'!$D$20:$V$49,17,FALSE)</f>
        <v>0</v>
      </c>
      <c r="F377" s="1106"/>
      <c r="G377" s="1106"/>
      <c r="H377" s="1107"/>
      <c r="I377" s="115"/>
      <c r="J377" s="1102" t="s">
        <v>60</v>
      </c>
      <c r="K377" s="1103"/>
      <c r="L377" s="1105">
        <f>VLOOKUP(B375,'Urbano.Piano inv. forn'!$D$20:$V$49,19,FALSE)</f>
        <v>0</v>
      </c>
      <c r="M377" s="1107"/>
      <c r="N377" s="146"/>
      <c r="O377" s="177" t="s">
        <v>347</v>
      </c>
      <c r="P377" s="151">
        <f>L377+E377</f>
        <v>0</v>
      </c>
      <c r="R377" s="179" t="s">
        <v>348</v>
      </c>
      <c r="S377" s="1108"/>
      <c r="T377" s="1109"/>
      <c r="U377" s="150"/>
    </row>
    <row r="378" spans="1:22" ht="15.75" thickBot="1" x14ac:dyDescent="0.3">
      <c r="A378" s="149"/>
      <c r="U378" s="507"/>
    </row>
    <row r="379" spans="1:22" ht="45" x14ac:dyDescent="0.25">
      <c r="A379" s="1110" t="s">
        <v>349</v>
      </c>
      <c r="B379" s="1112" t="s">
        <v>350</v>
      </c>
      <c r="C379" s="1112" t="s">
        <v>351</v>
      </c>
      <c r="D379" s="172" t="s">
        <v>352</v>
      </c>
      <c r="E379" s="173" t="s">
        <v>353</v>
      </c>
      <c r="F379" s="172" t="s">
        <v>354</v>
      </c>
      <c r="G379" s="172" t="s">
        <v>355</v>
      </c>
      <c r="H379" s="174" t="s">
        <v>312</v>
      </c>
      <c r="I379" s="174" t="s">
        <v>356</v>
      </c>
      <c r="J379" s="174" t="s">
        <v>357</v>
      </c>
      <c r="K379" s="174" t="s">
        <v>358</v>
      </c>
      <c r="L379" s="174" t="s">
        <v>359</v>
      </c>
      <c r="M379" s="174" t="s">
        <v>360</v>
      </c>
      <c r="N379" s="174" t="s">
        <v>361</v>
      </c>
      <c r="O379" s="174" t="s">
        <v>362</v>
      </c>
      <c r="P379" s="174" t="s">
        <v>363</v>
      </c>
      <c r="Q379" s="174" t="s">
        <v>364</v>
      </c>
      <c r="R379" s="174" t="s">
        <v>365</v>
      </c>
      <c r="S379" s="174" t="s">
        <v>366</v>
      </c>
      <c r="T379" s="175" t="s">
        <v>367</v>
      </c>
      <c r="U379" s="508"/>
    </row>
    <row r="380" spans="1:22" ht="24.75" thickBot="1" x14ac:dyDescent="0.3">
      <c r="A380" s="1111"/>
      <c r="B380" s="1113"/>
      <c r="C380" s="1113"/>
      <c r="D380" s="176" t="s">
        <v>368</v>
      </c>
      <c r="E380" s="176" t="s">
        <v>369</v>
      </c>
      <c r="F380" s="176" t="s">
        <v>370</v>
      </c>
      <c r="G380" s="176" t="s">
        <v>370</v>
      </c>
      <c r="H380" s="176" t="s">
        <v>32</v>
      </c>
      <c r="I380" s="176" t="s">
        <v>33</v>
      </c>
      <c r="J380" s="176" t="s">
        <v>371</v>
      </c>
      <c r="K380" s="176" t="s">
        <v>372</v>
      </c>
      <c r="L380" s="176" t="s">
        <v>373</v>
      </c>
      <c r="M380" s="176" t="s">
        <v>372</v>
      </c>
      <c r="N380" s="176" t="s">
        <v>374</v>
      </c>
      <c r="O380" s="176" t="s">
        <v>341</v>
      </c>
      <c r="P380" s="176" t="s">
        <v>375</v>
      </c>
      <c r="Q380" s="176" t="s">
        <v>376</v>
      </c>
      <c r="R380" s="176" t="s">
        <v>377</v>
      </c>
      <c r="S380" s="176" t="s">
        <v>377</v>
      </c>
      <c r="T380" s="509"/>
      <c r="U380" s="508"/>
    </row>
    <row r="381" spans="1:22" x14ac:dyDescent="0.25">
      <c r="A381" s="1114" t="str">
        <f>B375</f>
        <v>urb.m.3</v>
      </c>
      <c r="B381" s="160">
        <v>1</v>
      </c>
      <c r="C381" s="208"/>
      <c r="D381" s="134"/>
      <c r="E381" s="134"/>
      <c r="F381" s="208"/>
      <c r="G381" s="510"/>
      <c r="H381" s="135"/>
      <c r="I381" s="511"/>
      <c r="J381" s="512"/>
      <c r="K381" s="513"/>
      <c r="L381" s="511"/>
      <c r="M381" s="513"/>
      <c r="N381" s="164"/>
      <c r="O381" s="164"/>
      <c r="P381" s="511"/>
      <c r="Q381" s="511"/>
      <c r="R381" s="511"/>
      <c r="S381" s="511"/>
      <c r="T381" s="514"/>
      <c r="U381" s="507"/>
    </row>
    <row r="382" spans="1:22" x14ac:dyDescent="0.25">
      <c r="A382" s="1114"/>
      <c r="B382" s="161">
        <v>2</v>
      </c>
      <c r="C382" s="133"/>
      <c r="D382" s="127"/>
      <c r="E382" s="127"/>
      <c r="F382" s="133"/>
      <c r="G382" s="515"/>
      <c r="H382" s="133"/>
      <c r="I382" s="495"/>
      <c r="J382" s="516"/>
      <c r="K382" s="517"/>
      <c r="L382" s="495"/>
      <c r="M382" s="517"/>
      <c r="N382" s="155"/>
      <c r="O382" s="155"/>
      <c r="P382" s="495"/>
      <c r="Q382" s="495" t="s">
        <v>378</v>
      </c>
      <c r="R382" s="495"/>
      <c r="S382" s="495"/>
      <c r="T382" s="518"/>
      <c r="U382" s="507"/>
    </row>
    <row r="383" spans="1:22" x14ac:dyDescent="0.25">
      <c r="A383" s="1114"/>
      <c r="B383" s="161">
        <v>3</v>
      </c>
      <c r="C383" s="133"/>
      <c r="D383" s="127"/>
      <c r="E383" s="127"/>
      <c r="F383" s="133"/>
      <c r="G383" s="515"/>
      <c r="H383" s="133"/>
      <c r="I383" s="495"/>
      <c r="J383" s="516"/>
      <c r="K383" s="517"/>
      <c r="L383" s="495"/>
      <c r="M383" s="517"/>
      <c r="N383" s="155"/>
      <c r="O383" s="155"/>
      <c r="P383" s="495"/>
      <c r="Q383" s="495"/>
      <c r="R383" s="495"/>
      <c r="S383" s="495"/>
      <c r="T383" s="518"/>
      <c r="U383" s="507"/>
    </row>
    <row r="384" spans="1:22" x14ac:dyDescent="0.25">
      <c r="A384" s="1114"/>
      <c r="B384" s="161">
        <v>4</v>
      </c>
      <c r="C384" s="133"/>
      <c r="D384" s="127"/>
      <c r="E384" s="127"/>
      <c r="F384" s="133"/>
      <c r="G384" s="515"/>
      <c r="H384" s="133"/>
      <c r="I384" s="495"/>
      <c r="J384" s="516"/>
      <c r="K384" s="517"/>
      <c r="L384" s="495"/>
      <c r="M384" s="517"/>
      <c r="N384" s="155"/>
      <c r="O384" s="155"/>
      <c r="P384" s="495"/>
      <c r="Q384" s="495"/>
      <c r="R384" s="495"/>
      <c r="S384" s="495"/>
      <c r="T384" s="518"/>
      <c r="U384" s="507"/>
    </row>
    <row r="385" spans="1:22" x14ac:dyDescent="0.25">
      <c r="A385" s="1114"/>
      <c r="B385" s="161">
        <v>5</v>
      </c>
      <c r="C385" s="133"/>
      <c r="D385" s="127"/>
      <c r="E385" s="127"/>
      <c r="F385" s="133"/>
      <c r="G385" s="515"/>
      <c r="H385" s="133"/>
      <c r="I385" s="495"/>
      <c r="J385" s="516"/>
      <c r="K385" s="517"/>
      <c r="L385" s="495"/>
      <c r="M385" s="517"/>
      <c r="N385" s="155"/>
      <c r="O385" s="155"/>
      <c r="P385" s="495"/>
      <c r="Q385" s="495"/>
      <c r="R385" s="495"/>
      <c r="S385" s="495"/>
      <c r="T385" s="518"/>
      <c r="U385" s="507"/>
    </row>
    <row r="386" spans="1:22" x14ac:dyDescent="0.25">
      <c r="A386" s="1114"/>
      <c r="B386" s="161">
        <v>6</v>
      </c>
      <c r="C386" s="133"/>
      <c r="D386" s="127"/>
      <c r="E386" s="127"/>
      <c r="F386" s="133"/>
      <c r="G386" s="515"/>
      <c r="H386" s="133"/>
      <c r="I386" s="495"/>
      <c r="J386" s="516"/>
      <c r="K386" s="517"/>
      <c r="L386" s="495"/>
      <c r="M386" s="517"/>
      <c r="N386" s="155"/>
      <c r="O386" s="155"/>
      <c r="P386" s="495"/>
      <c r="Q386" s="495"/>
      <c r="R386" s="495"/>
      <c r="S386" s="495"/>
      <c r="T386" s="518"/>
      <c r="U386" s="507"/>
    </row>
    <row r="387" spans="1:22" x14ac:dyDescent="0.25">
      <c r="A387" s="1114"/>
      <c r="B387" s="161">
        <v>7</v>
      </c>
      <c r="C387" s="133"/>
      <c r="D387" s="127"/>
      <c r="E387" s="127"/>
      <c r="F387" s="133"/>
      <c r="G387" s="515"/>
      <c r="H387" s="133"/>
      <c r="I387" s="495"/>
      <c r="J387" s="516"/>
      <c r="K387" s="517"/>
      <c r="L387" s="495"/>
      <c r="M387" s="517"/>
      <c r="N387" s="155"/>
      <c r="O387" s="155"/>
      <c r="P387" s="495"/>
      <c r="Q387" s="495"/>
      <c r="R387" s="495"/>
      <c r="S387" s="495"/>
      <c r="T387" s="518"/>
      <c r="U387" s="507"/>
    </row>
    <row r="388" spans="1:22" x14ac:dyDescent="0.25">
      <c r="A388" s="1114"/>
      <c r="B388" s="161">
        <v>8</v>
      </c>
      <c r="C388" s="133"/>
      <c r="D388" s="127"/>
      <c r="E388" s="127"/>
      <c r="F388" s="133"/>
      <c r="G388" s="515"/>
      <c r="H388" s="133"/>
      <c r="I388" s="495"/>
      <c r="J388" s="516"/>
      <c r="K388" s="517"/>
      <c r="L388" s="495"/>
      <c r="M388" s="517"/>
      <c r="N388" s="155"/>
      <c r="O388" s="155"/>
      <c r="P388" s="495"/>
      <c r="Q388" s="495"/>
      <c r="R388" s="495"/>
      <c r="S388" s="495"/>
      <c r="T388" s="518"/>
      <c r="U388" s="507"/>
    </row>
    <row r="389" spans="1:22" x14ac:dyDescent="0.25">
      <c r="A389" s="1114"/>
      <c r="B389" s="161">
        <v>9</v>
      </c>
      <c r="C389" s="133"/>
      <c r="D389" s="127"/>
      <c r="E389" s="127"/>
      <c r="F389" s="133"/>
      <c r="G389" s="515"/>
      <c r="H389" s="133"/>
      <c r="I389" s="495"/>
      <c r="J389" s="516"/>
      <c r="K389" s="517"/>
      <c r="L389" s="495"/>
      <c r="M389" s="517"/>
      <c r="N389" s="155"/>
      <c r="O389" s="155"/>
      <c r="P389" s="495"/>
      <c r="Q389" s="495"/>
      <c r="R389" s="495"/>
      <c r="S389" s="495"/>
      <c r="T389" s="518"/>
      <c r="U389" s="507"/>
    </row>
    <row r="390" spans="1:22" ht="15.75" thickBot="1" x14ac:dyDescent="0.3">
      <c r="A390" s="1115"/>
      <c r="B390" s="162">
        <v>10</v>
      </c>
      <c r="C390" s="148"/>
      <c r="D390" s="147"/>
      <c r="E390" s="147"/>
      <c r="F390" s="148"/>
      <c r="G390" s="519"/>
      <c r="H390" s="148"/>
      <c r="I390" s="520"/>
      <c r="J390" s="521"/>
      <c r="K390" s="522"/>
      <c r="L390" s="520"/>
      <c r="M390" s="522"/>
      <c r="N390" s="156"/>
      <c r="O390" s="156"/>
      <c r="P390" s="520"/>
      <c r="Q390" s="520"/>
      <c r="R390" s="520"/>
      <c r="S390" s="520"/>
      <c r="T390" s="523"/>
      <c r="U390" s="507"/>
    </row>
    <row r="391" spans="1:22" ht="25.5" thickBot="1" x14ac:dyDescent="0.3">
      <c r="A391" s="654"/>
      <c r="C391" s="655"/>
      <c r="D391" s="656"/>
      <c r="E391" s="484" t="s">
        <v>379</v>
      </c>
      <c r="F391" s="485">
        <f>COUNTA(F381:F390)</f>
        <v>0</v>
      </c>
      <c r="G391" s="486">
        <f>COUNTA(G381:G390)</f>
        <v>0</v>
      </c>
      <c r="H391" s="655"/>
      <c r="I391" s="501"/>
      <c r="J391" s="657"/>
      <c r="K391" s="658"/>
      <c r="L391" s="1096" t="s">
        <v>655</v>
      </c>
      <c r="M391" s="1097"/>
      <c r="N391" s="659">
        <f>SUM(N381:N390)</f>
        <v>0</v>
      </c>
      <c r="O391" s="660">
        <f>SUM(O381:O390)</f>
        <v>0</v>
      </c>
      <c r="P391" s="501"/>
      <c r="R391" s="128"/>
      <c r="S391" s="132"/>
      <c r="T391" s="603"/>
      <c r="U391" s="527"/>
      <c r="V391" s="526"/>
    </row>
    <row r="392" spans="1:22" ht="23.25" customHeight="1" x14ac:dyDescent="0.25">
      <c r="A392" s="149"/>
      <c r="B392" s="128"/>
      <c r="C392" s="128"/>
      <c r="D392" s="128"/>
      <c r="H392" s="524"/>
      <c r="I392" s="524"/>
      <c r="J392" s="525"/>
      <c r="K392" s="524"/>
      <c r="L392" s="1098" t="s">
        <v>656</v>
      </c>
      <c r="M392" s="1099"/>
      <c r="N392" s="661">
        <f>SUMIF(M381:M390,"&lt;=31/12/2025",N381:N390)</f>
        <v>0</v>
      </c>
      <c r="O392" s="662">
        <f>SUMIF(M381:M390,"&lt;=31/12/2025",O381:O390)</f>
        <v>0</v>
      </c>
      <c r="P392" s="128"/>
      <c r="R392" s="128"/>
      <c r="S392" s="132"/>
      <c r="T392" s="603"/>
      <c r="U392" s="527"/>
      <c r="V392" s="526"/>
    </row>
    <row r="393" spans="1:22" ht="23.25" customHeight="1" thickBot="1" x14ac:dyDescent="0.3">
      <c r="A393" s="149"/>
      <c r="L393" s="1100" t="s">
        <v>660</v>
      </c>
      <c r="M393" s="1101"/>
      <c r="N393" s="663">
        <f>SUMIF(M381:M390,"&gt;31/12/2025",N381:N390)</f>
        <v>0</v>
      </c>
      <c r="O393" s="664">
        <f>SUMIF(M381:M390,"&gt;31/12/2025",O381:O390)</f>
        <v>0</v>
      </c>
      <c r="R393" s="128"/>
      <c r="S393" s="132"/>
      <c r="T393" s="603"/>
      <c r="U393" s="527"/>
      <c r="V393" s="526"/>
    </row>
    <row r="394" spans="1:22" ht="15.75" thickBot="1" x14ac:dyDescent="0.3">
      <c r="A394" s="528"/>
      <c r="B394" s="529"/>
      <c r="C394" s="455"/>
      <c r="D394" s="455"/>
      <c r="E394" s="455"/>
      <c r="F394" s="529"/>
      <c r="G394" s="455"/>
      <c r="H394" s="455"/>
      <c r="I394" s="529"/>
      <c r="J394" s="529"/>
      <c r="K394" s="455"/>
      <c r="L394" s="455"/>
      <c r="M394" s="455"/>
      <c r="N394" s="455"/>
      <c r="O394" s="455"/>
      <c r="P394" s="455"/>
      <c r="Q394" s="455"/>
      <c r="R394" s="455"/>
      <c r="S394" s="530"/>
      <c r="T394" s="455"/>
      <c r="U394" s="531"/>
    </row>
    <row r="395" spans="1:22" ht="15.75" thickBot="1" x14ac:dyDescent="0.3">
      <c r="A395" s="502"/>
      <c r="B395" s="503"/>
      <c r="C395" s="504"/>
      <c r="D395" s="504"/>
      <c r="E395" s="504"/>
      <c r="F395" s="503"/>
      <c r="G395" s="504"/>
      <c r="H395" s="504"/>
      <c r="I395" s="503"/>
      <c r="J395" s="503"/>
      <c r="K395" s="504"/>
      <c r="L395" s="504"/>
      <c r="M395" s="504"/>
      <c r="N395" s="504"/>
      <c r="O395" s="504"/>
      <c r="P395" s="504"/>
      <c r="Q395" s="504"/>
      <c r="R395" s="504"/>
      <c r="S395" s="504"/>
      <c r="T395" s="504"/>
      <c r="U395" s="505"/>
    </row>
    <row r="396" spans="1:22" ht="15.75" thickBot="1" x14ac:dyDescent="0.3">
      <c r="A396" s="171" t="s">
        <v>9</v>
      </c>
      <c r="B396" s="1116" t="s">
        <v>38</v>
      </c>
      <c r="C396" s="1117"/>
      <c r="E396" s="1118" t="s">
        <v>342</v>
      </c>
      <c r="F396" s="1119"/>
      <c r="G396" s="1120">
        <f>VLOOKUP(B396,'Urbano.Piano inv. forn'!$D$20:$H$49,3,FALSE)</f>
        <v>0</v>
      </c>
      <c r="H396" s="1121"/>
      <c r="I396" s="115"/>
      <c r="J396" s="1118" t="s">
        <v>343</v>
      </c>
      <c r="K396" s="1119"/>
      <c r="L396" s="1120">
        <f>VLOOKUP(B396,'Urbano.Piano inv. forn'!$D$20:$H$49,4,FALSE)</f>
        <v>0</v>
      </c>
      <c r="M396" s="1121"/>
      <c r="O396" s="178" t="s">
        <v>344</v>
      </c>
      <c r="P396" s="506"/>
      <c r="R396" s="179" t="s">
        <v>345</v>
      </c>
      <c r="S396" s="1108"/>
      <c r="T396" s="1109"/>
      <c r="U396" s="507"/>
    </row>
    <row r="397" spans="1:22" ht="15.75" thickBot="1" x14ac:dyDescent="0.3">
      <c r="A397" s="149"/>
      <c r="B397" s="129"/>
      <c r="C397" s="129"/>
      <c r="E397" s="130"/>
      <c r="F397" s="130"/>
      <c r="G397" s="131"/>
      <c r="H397" s="131"/>
      <c r="I397" s="115"/>
      <c r="J397" s="130"/>
      <c r="K397" s="130"/>
      <c r="L397" s="131"/>
      <c r="M397" s="131"/>
      <c r="O397" s="132"/>
      <c r="R397" s="128"/>
      <c r="S397" s="501"/>
      <c r="U397" s="150"/>
    </row>
    <row r="398" spans="1:22" ht="28.5" customHeight="1" thickBot="1" x14ac:dyDescent="0.3">
      <c r="A398" s="1102" t="s">
        <v>346</v>
      </c>
      <c r="B398" s="1103"/>
      <c r="C398" s="1103"/>
      <c r="D398" s="1104"/>
      <c r="E398" s="1105">
        <f>VLOOKUP(B396,'Urbano.Piano inv. forn'!$D$20:$V$49,17,FALSE)</f>
        <v>0</v>
      </c>
      <c r="F398" s="1106"/>
      <c r="G398" s="1106"/>
      <c r="H398" s="1107"/>
      <c r="I398" s="115"/>
      <c r="J398" s="1102" t="s">
        <v>60</v>
      </c>
      <c r="K398" s="1103"/>
      <c r="L398" s="1105">
        <f>VLOOKUP(B396,'Urbano.Piano inv. forn'!$D$20:$V$49,19,FALSE)</f>
        <v>0</v>
      </c>
      <c r="M398" s="1107"/>
      <c r="N398" s="146"/>
      <c r="O398" s="177" t="s">
        <v>347</v>
      </c>
      <c r="P398" s="151">
        <f>L398+E398</f>
        <v>0</v>
      </c>
      <c r="R398" s="179" t="s">
        <v>348</v>
      </c>
      <c r="S398" s="1108"/>
      <c r="T398" s="1109"/>
      <c r="U398" s="150"/>
    </row>
    <row r="399" spans="1:22" ht="15.75" thickBot="1" x14ac:dyDescent="0.3">
      <c r="A399" s="149"/>
      <c r="U399" s="507"/>
    </row>
    <row r="400" spans="1:22" ht="45" x14ac:dyDescent="0.25">
      <c r="A400" s="1110" t="s">
        <v>349</v>
      </c>
      <c r="B400" s="1112" t="s">
        <v>350</v>
      </c>
      <c r="C400" s="1112" t="s">
        <v>351</v>
      </c>
      <c r="D400" s="172" t="s">
        <v>352</v>
      </c>
      <c r="E400" s="173" t="s">
        <v>353</v>
      </c>
      <c r="F400" s="172" t="s">
        <v>354</v>
      </c>
      <c r="G400" s="172" t="s">
        <v>355</v>
      </c>
      <c r="H400" s="174" t="s">
        <v>312</v>
      </c>
      <c r="I400" s="174" t="s">
        <v>356</v>
      </c>
      <c r="J400" s="174" t="s">
        <v>357</v>
      </c>
      <c r="K400" s="174" t="s">
        <v>358</v>
      </c>
      <c r="L400" s="174" t="s">
        <v>359</v>
      </c>
      <c r="M400" s="174" t="s">
        <v>360</v>
      </c>
      <c r="N400" s="174" t="s">
        <v>361</v>
      </c>
      <c r="O400" s="174" t="s">
        <v>362</v>
      </c>
      <c r="P400" s="174" t="s">
        <v>363</v>
      </c>
      <c r="Q400" s="174" t="s">
        <v>364</v>
      </c>
      <c r="R400" s="174" t="s">
        <v>365</v>
      </c>
      <c r="S400" s="174" t="s">
        <v>366</v>
      </c>
      <c r="T400" s="175" t="s">
        <v>367</v>
      </c>
      <c r="U400" s="508"/>
    </row>
    <row r="401" spans="1:22" ht="24.75" thickBot="1" x14ac:dyDescent="0.3">
      <c r="A401" s="1111"/>
      <c r="B401" s="1113"/>
      <c r="C401" s="1113"/>
      <c r="D401" s="176" t="s">
        <v>368</v>
      </c>
      <c r="E401" s="176" t="s">
        <v>369</v>
      </c>
      <c r="F401" s="176" t="s">
        <v>370</v>
      </c>
      <c r="G401" s="176" t="s">
        <v>370</v>
      </c>
      <c r="H401" s="176" t="s">
        <v>32</v>
      </c>
      <c r="I401" s="176" t="s">
        <v>33</v>
      </c>
      <c r="J401" s="176" t="s">
        <v>371</v>
      </c>
      <c r="K401" s="176" t="s">
        <v>372</v>
      </c>
      <c r="L401" s="176" t="s">
        <v>373</v>
      </c>
      <c r="M401" s="176" t="s">
        <v>372</v>
      </c>
      <c r="N401" s="176" t="s">
        <v>374</v>
      </c>
      <c r="O401" s="176" t="s">
        <v>341</v>
      </c>
      <c r="P401" s="176" t="s">
        <v>375</v>
      </c>
      <c r="Q401" s="176" t="s">
        <v>376</v>
      </c>
      <c r="R401" s="176" t="s">
        <v>377</v>
      </c>
      <c r="S401" s="176" t="s">
        <v>377</v>
      </c>
      <c r="T401" s="509"/>
      <c r="U401" s="508"/>
    </row>
    <row r="402" spans="1:22" x14ac:dyDescent="0.25">
      <c r="A402" s="1114" t="str">
        <f>B396</f>
        <v>urb.m.3</v>
      </c>
      <c r="B402" s="160">
        <v>1</v>
      </c>
      <c r="C402" s="208"/>
      <c r="D402" s="134"/>
      <c r="E402" s="134"/>
      <c r="F402" s="208"/>
      <c r="G402" s="510"/>
      <c r="H402" s="135"/>
      <c r="I402" s="511"/>
      <c r="J402" s="512"/>
      <c r="K402" s="513"/>
      <c r="L402" s="511"/>
      <c r="M402" s="513"/>
      <c r="N402" s="164"/>
      <c r="O402" s="164"/>
      <c r="P402" s="511"/>
      <c r="Q402" s="511"/>
      <c r="R402" s="511"/>
      <c r="S402" s="511"/>
      <c r="T402" s="514"/>
      <c r="U402" s="507"/>
    </row>
    <row r="403" spans="1:22" x14ac:dyDescent="0.25">
      <c r="A403" s="1114"/>
      <c r="B403" s="161">
        <v>2</v>
      </c>
      <c r="C403" s="133"/>
      <c r="D403" s="127"/>
      <c r="E403" s="127"/>
      <c r="F403" s="133"/>
      <c r="G403" s="515"/>
      <c r="H403" s="133"/>
      <c r="I403" s="495"/>
      <c r="J403" s="516"/>
      <c r="K403" s="517"/>
      <c r="L403" s="495"/>
      <c r="M403" s="517"/>
      <c r="N403" s="155"/>
      <c r="O403" s="155"/>
      <c r="P403" s="495"/>
      <c r="Q403" s="495" t="s">
        <v>378</v>
      </c>
      <c r="R403" s="495"/>
      <c r="S403" s="495"/>
      <c r="T403" s="518"/>
      <c r="U403" s="507"/>
    </row>
    <row r="404" spans="1:22" x14ac:dyDescent="0.25">
      <c r="A404" s="1114"/>
      <c r="B404" s="161">
        <v>3</v>
      </c>
      <c r="C404" s="133"/>
      <c r="D404" s="127"/>
      <c r="E404" s="127"/>
      <c r="F404" s="133"/>
      <c r="G404" s="515"/>
      <c r="H404" s="133"/>
      <c r="I404" s="495"/>
      <c r="J404" s="516"/>
      <c r="K404" s="517"/>
      <c r="L404" s="495"/>
      <c r="M404" s="517"/>
      <c r="N404" s="155"/>
      <c r="O404" s="155"/>
      <c r="P404" s="495"/>
      <c r="Q404" s="495"/>
      <c r="R404" s="495"/>
      <c r="S404" s="495"/>
      <c r="T404" s="518"/>
      <c r="U404" s="507"/>
    </row>
    <row r="405" spans="1:22" x14ac:dyDescent="0.25">
      <c r="A405" s="1114"/>
      <c r="B405" s="161">
        <v>4</v>
      </c>
      <c r="C405" s="133"/>
      <c r="D405" s="127"/>
      <c r="E405" s="127"/>
      <c r="F405" s="133"/>
      <c r="G405" s="515"/>
      <c r="H405" s="133"/>
      <c r="I405" s="495"/>
      <c r="J405" s="516"/>
      <c r="K405" s="517"/>
      <c r="L405" s="495"/>
      <c r="M405" s="517"/>
      <c r="N405" s="155"/>
      <c r="O405" s="155"/>
      <c r="P405" s="495"/>
      <c r="Q405" s="495"/>
      <c r="R405" s="495"/>
      <c r="S405" s="495"/>
      <c r="T405" s="518"/>
      <c r="U405" s="507"/>
    </row>
    <row r="406" spans="1:22" x14ac:dyDescent="0.25">
      <c r="A406" s="1114"/>
      <c r="B406" s="161">
        <v>5</v>
      </c>
      <c r="C406" s="133"/>
      <c r="D406" s="127"/>
      <c r="E406" s="127"/>
      <c r="F406" s="133"/>
      <c r="G406" s="515"/>
      <c r="H406" s="133"/>
      <c r="I406" s="495"/>
      <c r="J406" s="516"/>
      <c r="K406" s="517"/>
      <c r="L406" s="495"/>
      <c r="M406" s="517"/>
      <c r="N406" s="155"/>
      <c r="O406" s="155"/>
      <c r="P406" s="495"/>
      <c r="Q406" s="495"/>
      <c r="R406" s="495"/>
      <c r="S406" s="495"/>
      <c r="T406" s="518"/>
      <c r="U406" s="507"/>
    </row>
    <row r="407" spans="1:22" x14ac:dyDescent="0.25">
      <c r="A407" s="1114"/>
      <c r="B407" s="161">
        <v>6</v>
      </c>
      <c r="C407" s="133"/>
      <c r="D407" s="127"/>
      <c r="E407" s="127"/>
      <c r="F407" s="133"/>
      <c r="G407" s="515"/>
      <c r="H407" s="133"/>
      <c r="I407" s="495"/>
      <c r="J407" s="516"/>
      <c r="K407" s="517"/>
      <c r="L407" s="495"/>
      <c r="M407" s="517"/>
      <c r="N407" s="155"/>
      <c r="O407" s="155"/>
      <c r="P407" s="495"/>
      <c r="Q407" s="495"/>
      <c r="R407" s="495"/>
      <c r="S407" s="495"/>
      <c r="T407" s="518"/>
      <c r="U407" s="507"/>
    </row>
    <row r="408" spans="1:22" x14ac:dyDescent="0.25">
      <c r="A408" s="1114"/>
      <c r="B408" s="161">
        <v>7</v>
      </c>
      <c r="C408" s="133"/>
      <c r="D408" s="127"/>
      <c r="E408" s="127"/>
      <c r="F408" s="133"/>
      <c r="G408" s="515"/>
      <c r="H408" s="133"/>
      <c r="I408" s="495"/>
      <c r="J408" s="516"/>
      <c r="K408" s="517"/>
      <c r="L408" s="495"/>
      <c r="M408" s="517"/>
      <c r="N408" s="155"/>
      <c r="O408" s="155"/>
      <c r="P408" s="495"/>
      <c r="Q408" s="495"/>
      <c r="R408" s="495"/>
      <c r="S408" s="495"/>
      <c r="T408" s="518"/>
      <c r="U408" s="507"/>
    </row>
    <row r="409" spans="1:22" x14ac:dyDescent="0.25">
      <c r="A409" s="1114"/>
      <c r="B409" s="161">
        <v>8</v>
      </c>
      <c r="C409" s="133"/>
      <c r="D409" s="127"/>
      <c r="E409" s="127"/>
      <c r="F409" s="133"/>
      <c r="G409" s="515"/>
      <c r="H409" s="133"/>
      <c r="I409" s="495"/>
      <c r="J409" s="516"/>
      <c r="K409" s="517"/>
      <c r="L409" s="495"/>
      <c r="M409" s="517"/>
      <c r="N409" s="155"/>
      <c r="O409" s="155"/>
      <c r="P409" s="495"/>
      <c r="Q409" s="495"/>
      <c r="R409" s="495"/>
      <c r="S409" s="495"/>
      <c r="T409" s="518"/>
      <c r="U409" s="507"/>
    </row>
    <row r="410" spans="1:22" x14ac:dyDescent="0.25">
      <c r="A410" s="1114"/>
      <c r="B410" s="161">
        <v>9</v>
      </c>
      <c r="C410" s="133"/>
      <c r="D410" s="127"/>
      <c r="E410" s="127"/>
      <c r="F410" s="133"/>
      <c r="G410" s="515"/>
      <c r="H410" s="133"/>
      <c r="I410" s="495"/>
      <c r="J410" s="516"/>
      <c r="K410" s="517"/>
      <c r="L410" s="495"/>
      <c r="M410" s="517"/>
      <c r="N410" s="155"/>
      <c r="O410" s="155"/>
      <c r="P410" s="495"/>
      <c r="Q410" s="495"/>
      <c r="R410" s="495"/>
      <c r="S410" s="495"/>
      <c r="T410" s="518"/>
      <c r="U410" s="507"/>
    </row>
    <row r="411" spans="1:22" ht="15.75" thickBot="1" x14ac:dyDescent="0.3">
      <c r="A411" s="1115"/>
      <c r="B411" s="162">
        <v>10</v>
      </c>
      <c r="C411" s="148"/>
      <c r="D411" s="147"/>
      <c r="E411" s="147"/>
      <c r="F411" s="148"/>
      <c r="G411" s="519"/>
      <c r="H411" s="148"/>
      <c r="I411" s="520"/>
      <c r="J411" s="521"/>
      <c r="K411" s="522"/>
      <c r="L411" s="520"/>
      <c r="M411" s="522"/>
      <c r="N411" s="156"/>
      <c r="O411" s="156"/>
      <c r="P411" s="520"/>
      <c r="Q411" s="520"/>
      <c r="R411" s="520"/>
      <c r="S411" s="520"/>
      <c r="T411" s="523"/>
      <c r="U411" s="507"/>
    </row>
    <row r="412" spans="1:22" ht="25.5" thickBot="1" x14ac:dyDescent="0.3">
      <c r="A412" s="654"/>
      <c r="C412" s="655"/>
      <c r="D412" s="656"/>
      <c r="E412" s="484" t="s">
        <v>379</v>
      </c>
      <c r="F412" s="485">
        <f>COUNTA(F402:F411)</f>
        <v>0</v>
      </c>
      <c r="G412" s="486">
        <f>COUNTA(G402:G411)</f>
        <v>0</v>
      </c>
      <c r="H412" s="655"/>
      <c r="I412" s="501"/>
      <c r="J412" s="657"/>
      <c r="K412" s="658"/>
      <c r="L412" s="1096" t="s">
        <v>655</v>
      </c>
      <c r="M412" s="1097"/>
      <c r="N412" s="659">
        <f>SUM(N402:N411)</f>
        <v>0</v>
      </c>
      <c r="O412" s="660">
        <f>SUM(O402:O411)</f>
        <v>0</v>
      </c>
      <c r="P412" s="501"/>
      <c r="R412" s="128"/>
      <c r="S412" s="132"/>
      <c r="T412" s="603"/>
      <c r="U412" s="527"/>
      <c r="V412" s="526"/>
    </row>
    <row r="413" spans="1:22" ht="23.25" customHeight="1" x14ac:dyDescent="0.25">
      <c r="A413" s="149"/>
      <c r="B413" s="128"/>
      <c r="C413" s="128"/>
      <c r="D413" s="128"/>
      <c r="H413" s="524"/>
      <c r="I413" s="524"/>
      <c r="J413" s="525"/>
      <c r="K413" s="524"/>
      <c r="L413" s="1098" t="s">
        <v>656</v>
      </c>
      <c r="M413" s="1099"/>
      <c r="N413" s="661">
        <f>SUMIF(M402:M411,"&lt;=31/12/2025",N402:N411)</f>
        <v>0</v>
      </c>
      <c r="O413" s="662">
        <f>SUMIF(M402:M411,"&lt;=31/12/2025",O402:O411)</f>
        <v>0</v>
      </c>
      <c r="P413" s="128"/>
      <c r="R413" s="128"/>
      <c r="S413" s="132"/>
      <c r="T413" s="603"/>
      <c r="U413" s="527"/>
      <c r="V413" s="526"/>
    </row>
    <row r="414" spans="1:22" ht="23.25" customHeight="1" thickBot="1" x14ac:dyDescent="0.3">
      <c r="A414" s="149"/>
      <c r="L414" s="1100" t="s">
        <v>660</v>
      </c>
      <c r="M414" s="1101"/>
      <c r="N414" s="663">
        <f>SUMIF(M402:M411,"&gt;31/12/2025",N402:N411)</f>
        <v>0</v>
      </c>
      <c r="O414" s="664">
        <f>SUMIF(M402:M411,"&gt;31/12/2025",O402:O411)</f>
        <v>0</v>
      </c>
      <c r="R414" s="128"/>
      <c r="S414" s="132"/>
      <c r="T414" s="603"/>
      <c r="U414" s="527"/>
      <c r="V414" s="526"/>
    </row>
    <row r="415" spans="1:22" ht="15.75" thickBot="1" x14ac:dyDescent="0.3">
      <c r="A415" s="528"/>
      <c r="B415" s="529"/>
      <c r="C415" s="455"/>
      <c r="D415" s="455"/>
      <c r="E415" s="455"/>
      <c r="F415" s="529"/>
      <c r="G415" s="455"/>
      <c r="H415" s="455"/>
      <c r="I415" s="529"/>
      <c r="J415" s="529"/>
      <c r="K415" s="455"/>
      <c r="L415" s="455"/>
      <c r="M415" s="455"/>
      <c r="N415" s="455"/>
      <c r="O415" s="455"/>
      <c r="P415" s="455"/>
      <c r="Q415" s="455"/>
      <c r="R415" s="455"/>
      <c r="S415" s="530"/>
      <c r="T415" s="455"/>
      <c r="U415" s="531"/>
    </row>
    <row r="416" spans="1:22" ht="15.75" thickBot="1" x14ac:dyDescent="0.3">
      <c r="A416" s="502"/>
      <c r="B416" s="503"/>
      <c r="C416" s="504"/>
      <c r="D416" s="504"/>
      <c r="E416" s="504"/>
      <c r="F416" s="503"/>
      <c r="G416" s="504"/>
      <c r="H416" s="504"/>
      <c r="I416" s="503"/>
      <c r="J416" s="503"/>
      <c r="K416" s="504"/>
      <c r="L416" s="504"/>
      <c r="M416" s="504"/>
      <c r="N416" s="504"/>
      <c r="O416" s="504"/>
      <c r="P416" s="504"/>
      <c r="Q416" s="504"/>
      <c r="R416" s="504"/>
      <c r="S416" s="504"/>
      <c r="T416" s="504"/>
      <c r="U416" s="505"/>
    </row>
    <row r="417" spans="1:21" ht="15.75" thickBot="1" x14ac:dyDescent="0.3">
      <c r="A417" s="171" t="s">
        <v>9</v>
      </c>
      <c r="B417" s="1116" t="s">
        <v>38</v>
      </c>
      <c r="C417" s="1117"/>
      <c r="E417" s="1118" t="s">
        <v>342</v>
      </c>
      <c r="F417" s="1119"/>
      <c r="G417" s="1120">
        <f>VLOOKUP(B417,'Urbano.Piano inv. forn'!$D$20:$H$49,3,FALSE)</f>
        <v>0</v>
      </c>
      <c r="H417" s="1121"/>
      <c r="I417" s="115"/>
      <c r="J417" s="1118" t="s">
        <v>343</v>
      </c>
      <c r="K417" s="1119"/>
      <c r="L417" s="1120">
        <f>VLOOKUP(B417,'Urbano.Piano inv. forn'!$D$20:$H$49,4,FALSE)</f>
        <v>0</v>
      </c>
      <c r="M417" s="1121"/>
      <c r="O417" s="178" t="s">
        <v>344</v>
      </c>
      <c r="P417" s="506"/>
      <c r="R417" s="179" t="s">
        <v>345</v>
      </c>
      <c r="S417" s="1108"/>
      <c r="T417" s="1109"/>
      <c r="U417" s="507"/>
    </row>
    <row r="418" spans="1:21" ht="15.75" thickBot="1" x14ac:dyDescent="0.3">
      <c r="A418" s="149"/>
      <c r="B418" s="129"/>
      <c r="C418" s="129"/>
      <c r="E418" s="130"/>
      <c r="F418" s="130"/>
      <c r="G418" s="131"/>
      <c r="H418" s="131"/>
      <c r="I418" s="115"/>
      <c r="J418" s="130"/>
      <c r="K418" s="130"/>
      <c r="L418" s="131"/>
      <c r="M418" s="131"/>
      <c r="O418" s="132"/>
      <c r="R418" s="128"/>
      <c r="S418" s="501"/>
      <c r="U418" s="150"/>
    </row>
    <row r="419" spans="1:21" ht="28.5" customHeight="1" thickBot="1" x14ac:dyDescent="0.3">
      <c r="A419" s="1102" t="s">
        <v>346</v>
      </c>
      <c r="B419" s="1103"/>
      <c r="C419" s="1103"/>
      <c r="D419" s="1104"/>
      <c r="E419" s="1105">
        <f>VLOOKUP(B417,'Urbano.Piano inv. forn'!$D$20:$V$49,17,FALSE)</f>
        <v>0</v>
      </c>
      <c r="F419" s="1106"/>
      <c r="G419" s="1106"/>
      <c r="H419" s="1107"/>
      <c r="I419" s="115"/>
      <c r="J419" s="1102" t="s">
        <v>60</v>
      </c>
      <c r="K419" s="1103"/>
      <c r="L419" s="1105">
        <f>VLOOKUP(B417,'Urbano.Piano inv. forn'!$D$20:$V$49,19,FALSE)</f>
        <v>0</v>
      </c>
      <c r="M419" s="1107"/>
      <c r="N419" s="146"/>
      <c r="O419" s="177" t="s">
        <v>347</v>
      </c>
      <c r="P419" s="151">
        <f>L419+E419</f>
        <v>0</v>
      </c>
      <c r="R419" s="179" t="s">
        <v>348</v>
      </c>
      <c r="S419" s="1108"/>
      <c r="T419" s="1109"/>
      <c r="U419" s="150"/>
    </row>
    <row r="420" spans="1:21" ht="15.75" thickBot="1" x14ac:dyDescent="0.3">
      <c r="A420" s="149"/>
      <c r="U420" s="507"/>
    </row>
    <row r="421" spans="1:21" ht="45" x14ac:dyDescent="0.25">
      <c r="A421" s="1110" t="s">
        <v>349</v>
      </c>
      <c r="B421" s="1112" t="s">
        <v>350</v>
      </c>
      <c r="C421" s="1112" t="s">
        <v>351</v>
      </c>
      <c r="D421" s="172" t="s">
        <v>352</v>
      </c>
      <c r="E421" s="173" t="s">
        <v>353</v>
      </c>
      <c r="F421" s="172" t="s">
        <v>354</v>
      </c>
      <c r="G421" s="172" t="s">
        <v>355</v>
      </c>
      <c r="H421" s="174" t="s">
        <v>312</v>
      </c>
      <c r="I421" s="174" t="s">
        <v>356</v>
      </c>
      <c r="J421" s="174" t="s">
        <v>357</v>
      </c>
      <c r="K421" s="174" t="s">
        <v>358</v>
      </c>
      <c r="L421" s="174" t="s">
        <v>359</v>
      </c>
      <c r="M421" s="174" t="s">
        <v>360</v>
      </c>
      <c r="N421" s="174" t="s">
        <v>361</v>
      </c>
      <c r="O421" s="174" t="s">
        <v>362</v>
      </c>
      <c r="P421" s="174" t="s">
        <v>363</v>
      </c>
      <c r="Q421" s="174" t="s">
        <v>364</v>
      </c>
      <c r="R421" s="174" t="s">
        <v>365</v>
      </c>
      <c r="S421" s="174" t="s">
        <v>366</v>
      </c>
      <c r="T421" s="175" t="s">
        <v>367</v>
      </c>
      <c r="U421" s="508"/>
    </row>
    <row r="422" spans="1:21" ht="24.75" thickBot="1" x14ac:dyDescent="0.3">
      <c r="A422" s="1111"/>
      <c r="B422" s="1113"/>
      <c r="C422" s="1113"/>
      <c r="D422" s="176" t="s">
        <v>368</v>
      </c>
      <c r="E422" s="176" t="s">
        <v>369</v>
      </c>
      <c r="F422" s="176" t="s">
        <v>370</v>
      </c>
      <c r="G422" s="176" t="s">
        <v>370</v>
      </c>
      <c r="H422" s="176" t="s">
        <v>32</v>
      </c>
      <c r="I422" s="176" t="s">
        <v>33</v>
      </c>
      <c r="J422" s="176" t="s">
        <v>371</v>
      </c>
      <c r="K422" s="176" t="s">
        <v>372</v>
      </c>
      <c r="L422" s="176" t="s">
        <v>373</v>
      </c>
      <c r="M422" s="176" t="s">
        <v>372</v>
      </c>
      <c r="N422" s="176" t="s">
        <v>374</v>
      </c>
      <c r="O422" s="176" t="s">
        <v>341</v>
      </c>
      <c r="P422" s="176" t="s">
        <v>375</v>
      </c>
      <c r="Q422" s="176" t="s">
        <v>376</v>
      </c>
      <c r="R422" s="176" t="s">
        <v>377</v>
      </c>
      <c r="S422" s="176" t="s">
        <v>377</v>
      </c>
      <c r="T422" s="509"/>
      <c r="U422" s="508"/>
    </row>
    <row r="423" spans="1:21" x14ac:dyDescent="0.25">
      <c r="A423" s="1114" t="str">
        <f>B417</f>
        <v>urb.m.3</v>
      </c>
      <c r="B423" s="160">
        <v>1</v>
      </c>
      <c r="C423" s="208"/>
      <c r="D423" s="134"/>
      <c r="E423" s="134"/>
      <c r="F423" s="208"/>
      <c r="G423" s="510"/>
      <c r="H423" s="135"/>
      <c r="I423" s="511"/>
      <c r="J423" s="512"/>
      <c r="K423" s="513"/>
      <c r="L423" s="511"/>
      <c r="M423" s="513"/>
      <c r="N423" s="164"/>
      <c r="O423" s="164"/>
      <c r="P423" s="511"/>
      <c r="Q423" s="511"/>
      <c r="R423" s="511"/>
      <c r="S423" s="511"/>
      <c r="T423" s="514"/>
      <c r="U423" s="507"/>
    </row>
    <row r="424" spans="1:21" x14ac:dyDescent="0.25">
      <c r="A424" s="1114"/>
      <c r="B424" s="161">
        <v>2</v>
      </c>
      <c r="C424" s="133"/>
      <c r="D424" s="127"/>
      <c r="E424" s="127"/>
      <c r="F424" s="133"/>
      <c r="G424" s="515"/>
      <c r="H424" s="133"/>
      <c r="I424" s="495"/>
      <c r="J424" s="516"/>
      <c r="K424" s="517"/>
      <c r="L424" s="495"/>
      <c r="M424" s="517"/>
      <c r="N424" s="155"/>
      <c r="O424" s="155"/>
      <c r="P424" s="495"/>
      <c r="Q424" s="495" t="s">
        <v>378</v>
      </c>
      <c r="R424" s="495"/>
      <c r="S424" s="495"/>
      <c r="T424" s="518"/>
      <c r="U424" s="507"/>
    </row>
    <row r="425" spans="1:21" x14ac:dyDescent="0.25">
      <c r="A425" s="1114"/>
      <c r="B425" s="161">
        <v>3</v>
      </c>
      <c r="C425" s="133"/>
      <c r="D425" s="127"/>
      <c r="E425" s="127"/>
      <c r="F425" s="133"/>
      <c r="G425" s="515"/>
      <c r="H425" s="133"/>
      <c r="I425" s="495"/>
      <c r="J425" s="516"/>
      <c r="K425" s="517"/>
      <c r="L425" s="495"/>
      <c r="M425" s="517"/>
      <c r="N425" s="155"/>
      <c r="O425" s="155"/>
      <c r="P425" s="495"/>
      <c r="Q425" s="495"/>
      <c r="R425" s="495"/>
      <c r="S425" s="495"/>
      <c r="T425" s="518"/>
      <c r="U425" s="507"/>
    </row>
    <row r="426" spans="1:21" x14ac:dyDescent="0.25">
      <c r="A426" s="1114"/>
      <c r="B426" s="161">
        <v>4</v>
      </c>
      <c r="C426" s="133"/>
      <c r="D426" s="127"/>
      <c r="E426" s="127"/>
      <c r="F426" s="133"/>
      <c r="G426" s="515"/>
      <c r="H426" s="133"/>
      <c r="I426" s="495"/>
      <c r="J426" s="516"/>
      <c r="K426" s="517"/>
      <c r="L426" s="495"/>
      <c r="M426" s="517"/>
      <c r="N426" s="155"/>
      <c r="O426" s="155"/>
      <c r="P426" s="495"/>
      <c r="Q426" s="495"/>
      <c r="R426" s="495"/>
      <c r="S426" s="495"/>
      <c r="T426" s="518"/>
      <c r="U426" s="507"/>
    </row>
    <row r="427" spans="1:21" x14ac:dyDescent="0.25">
      <c r="A427" s="1114"/>
      <c r="B427" s="161">
        <v>5</v>
      </c>
      <c r="C427" s="133"/>
      <c r="D427" s="127"/>
      <c r="E427" s="127"/>
      <c r="F427" s="133"/>
      <c r="G427" s="515"/>
      <c r="H427" s="133"/>
      <c r="I427" s="495"/>
      <c r="J427" s="516"/>
      <c r="K427" s="517"/>
      <c r="L427" s="495"/>
      <c r="M427" s="517"/>
      <c r="N427" s="155"/>
      <c r="O427" s="155"/>
      <c r="P427" s="495"/>
      <c r="Q427" s="495"/>
      <c r="R427" s="495"/>
      <c r="S427" s="495"/>
      <c r="T427" s="518"/>
      <c r="U427" s="507"/>
    </row>
    <row r="428" spans="1:21" x14ac:dyDescent="0.25">
      <c r="A428" s="1114"/>
      <c r="B428" s="161">
        <v>6</v>
      </c>
      <c r="C428" s="133"/>
      <c r="D428" s="127"/>
      <c r="E428" s="127"/>
      <c r="F428" s="133"/>
      <c r="G428" s="515"/>
      <c r="H428" s="133"/>
      <c r="I428" s="495"/>
      <c r="J428" s="516"/>
      <c r="K428" s="517"/>
      <c r="L428" s="495"/>
      <c r="M428" s="517"/>
      <c r="N428" s="155"/>
      <c r="O428" s="155"/>
      <c r="P428" s="495"/>
      <c r="Q428" s="495"/>
      <c r="R428" s="495"/>
      <c r="S428" s="495"/>
      <c r="T428" s="518"/>
      <c r="U428" s="507"/>
    </row>
    <row r="429" spans="1:21" x14ac:dyDescent="0.25">
      <c r="A429" s="1114"/>
      <c r="B429" s="161">
        <v>7</v>
      </c>
      <c r="C429" s="133"/>
      <c r="D429" s="127"/>
      <c r="E429" s="127"/>
      <c r="F429" s="133"/>
      <c r="G429" s="515"/>
      <c r="H429" s="133"/>
      <c r="I429" s="495"/>
      <c r="J429" s="516"/>
      <c r="K429" s="517"/>
      <c r="L429" s="495"/>
      <c r="M429" s="517"/>
      <c r="N429" s="155"/>
      <c r="O429" s="155"/>
      <c r="P429" s="495"/>
      <c r="Q429" s="495"/>
      <c r="R429" s="495"/>
      <c r="S429" s="495"/>
      <c r="T429" s="518"/>
      <c r="U429" s="507"/>
    </row>
    <row r="430" spans="1:21" x14ac:dyDescent="0.25">
      <c r="A430" s="1114"/>
      <c r="B430" s="161">
        <v>8</v>
      </c>
      <c r="C430" s="133"/>
      <c r="D430" s="127"/>
      <c r="E430" s="127"/>
      <c r="F430" s="133"/>
      <c r="G430" s="515"/>
      <c r="H430" s="133"/>
      <c r="I430" s="495"/>
      <c r="J430" s="516"/>
      <c r="K430" s="517"/>
      <c r="L430" s="495"/>
      <c r="M430" s="517"/>
      <c r="N430" s="155"/>
      <c r="O430" s="155"/>
      <c r="P430" s="495"/>
      <c r="Q430" s="495"/>
      <c r="R430" s="495"/>
      <c r="S430" s="495"/>
      <c r="T430" s="518"/>
      <c r="U430" s="507"/>
    </row>
    <row r="431" spans="1:21" x14ac:dyDescent="0.25">
      <c r="A431" s="1114"/>
      <c r="B431" s="161">
        <v>9</v>
      </c>
      <c r="C431" s="133"/>
      <c r="D431" s="127"/>
      <c r="E431" s="127"/>
      <c r="F431" s="133"/>
      <c r="G431" s="515"/>
      <c r="H431" s="133"/>
      <c r="I431" s="495"/>
      <c r="J431" s="516"/>
      <c r="K431" s="517"/>
      <c r="L431" s="495"/>
      <c r="M431" s="517"/>
      <c r="N431" s="155"/>
      <c r="O431" s="155"/>
      <c r="P431" s="495"/>
      <c r="Q431" s="495"/>
      <c r="R431" s="495"/>
      <c r="S431" s="495"/>
      <c r="T431" s="518"/>
      <c r="U431" s="507"/>
    </row>
    <row r="432" spans="1:21" ht="15.75" thickBot="1" x14ac:dyDescent="0.3">
      <c r="A432" s="1115"/>
      <c r="B432" s="162">
        <v>10</v>
      </c>
      <c r="C432" s="148"/>
      <c r="D432" s="147"/>
      <c r="E432" s="147"/>
      <c r="F432" s="148"/>
      <c r="G432" s="519"/>
      <c r="H432" s="148"/>
      <c r="I432" s="520"/>
      <c r="J432" s="521"/>
      <c r="K432" s="522"/>
      <c r="L432" s="520"/>
      <c r="M432" s="522"/>
      <c r="N432" s="156"/>
      <c r="O432" s="156"/>
      <c r="P432" s="520"/>
      <c r="Q432" s="520"/>
      <c r="R432" s="520"/>
      <c r="S432" s="520"/>
      <c r="T432" s="523"/>
      <c r="U432" s="507"/>
    </row>
    <row r="433" spans="1:22" ht="25.5" thickBot="1" x14ac:dyDescent="0.3">
      <c r="A433" s="654"/>
      <c r="C433" s="655"/>
      <c r="D433" s="656"/>
      <c r="E433" s="484" t="s">
        <v>379</v>
      </c>
      <c r="F433" s="485">
        <f>COUNTA(F423:F432)</f>
        <v>0</v>
      </c>
      <c r="G433" s="486">
        <f>COUNTA(G423:G432)</f>
        <v>0</v>
      </c>
      <c r="H433" s="655"/>
      <c r="I433" s="501"/>
      <c r="J433" s="657"/>
      <c r="K433" s="658"/>
      <c r="L433" s="1096" t="s">
        <v>655</v>
      </c>
      <c r="M433" s="1097"/>
      <c r="N433" s="659">
        <f>SUM(N423:N432)</f>
        <v>0</v>
      </c>
      <c r="O433" s="660">
        <f>SUM(O423:O432)</f>
        <v>0</v>
      </c>
      <c r="P433" s="501"/>
      <c r="R433" s="128"/>
      <c r="S433" s="132"/>
      <c r="T433" s="603"/>
      <c r="U433" s="527"/>
      <c r="V433" s="526"/>
    </row>
    <row r="434" spans="1:22" ht="23.25" customHeight="1" x14ac:dyDescent="0.25">
      <c r="A434" s="149"/>
      <c r="B434" s="128"/>
      <c r="C434" s="128"/>
      <c r="D434" s="128"/>
      <c r="H434" s="524"/>
      <c r="I434" s="524"/>
      <c r="J434" s="525"/>
      <c r="K434" s="524"/>
      <c r="L434" s="1098" t="s">
        <v>656</v>
      </c>
      <c r="M434" s="1099"/>
      <c r="N434" s="661">
        <f>SUMIF(M423:M432,"&lt;=31/12/2025",N423:N432)</f>
        <v>0</v>
      </c>
      <c r="O434" s="662">
        <f>SUMIF(M423:M432,"&lt;=31/12/2025",O423:O432)</f>
        <v>0</v>
      </c>
      <c r="P434" s="128"/>
      <c r="R434" s="128"/>
      <c r="S434" s="132"/>
      <c r="T434" s="603"/>
      <c r="U434" s="527"/>
      <c r="V434" s="526"/>
    </row>
    <row r="435" spans="1:22" ht="23.25" customHeight="1" thickBot="1" x14ac:dyDescent="0.3">
      <c r="A435" s="149"/>
      <c r="L435" s="1100" t="s">
        <v>660</v>
      </c>
      <c r="M435" s="1101"/>
      <c r="N435" s="663">
        <f>SUMIF(M423:M432,"&gt;31/12/2025",N423:N432)</f>
        <v>0</v>
      </c>
      <c r="O435" s="664">
        <f>SUMIF(M423:M432,"&gt;31/12/2025",O423:O432)</f>
        <v>0</v>
      </c>
      <c r="R435" s="128"/>
      <c r="S435" s="132"/>
      <c r="T435" s="603"/>
      <c r="U435" s="527"/>
      <c r="V435" s="526"/>
    </row>
    <row r="436" spans="1:22" ht="15.75" thickBot="1" x14ac:dyDescent="0.3">
      <c r="A436" s="528"/>
      <c r="B436" s="529"/>
      <c r="C436" s="455"/>
      <c r="D436" s="455"/>
      <c r="E436" s="455"/>
      <c r="F436" s="529"/>
      <c r="G436" s="455"/>
      <c r="H436" s="455"/>
      <c r="I436" s="529"/>
      <c r="J436" s="529"/>
      <c r="K436" s="455"/>
      <c r="L436" s="455"/>
      <c r="M436" s="455"/>
      <c r="N436" s="455"/>
      <c r="O436" s="455"/>
      <c r="P436" s="455"/>
      <c r="Q436" s="455"/>
      <c r="R436" s="455"/>
      <c r="S436" s="530"/>
      <c r="T436" s="455"/>
      <c r="U436" s="531"/>
    </row>
    <row r="437" spans="1:22" ht="15.75" thickBot="1" x14ac:dyDescent="0.3">
      <c r="A437" s="502"/>
      <c r="B437" s="503"/>
      <c r="C437" s="504"/>
      <c r="D437" s="504"/>
      <c r="E437" s="504"/>
      <c r="F437" s="503"/>
      <c r="G437" s="504"/>
      <c r="H437" s="504"/>
      <c r="I437" s="503"/>
      <c r="J437" s="503"/>
      <c r="K437" s="504"/>
      <c r="L437" s="504"/>
      <c r="M437" s="504"/>
      <c r="N437" s="504"/>
      <c r="O437" s="504"/>
      <c r="P437" s="504"/>
      <c r="Q437" s="504"/>
      <c r="R437" s="504"/>
      <c r="S437" s="504"/>
      <c r="T437" s="504"/>
      <c r="U437" s="505"/>
    </row>
    <row r="438" spans="1:22" ht="15.75" thickBot="1" x14ac:dyDescent="0.3">
      <c r="A438" s="171" t="s">
        <v>9</v>
      </c>
      <c r="B438" s="1116" t="s">
        <v>38</v>
      </c>
      <c r="C438" s="1117"/>
      <c r="E438" s="1118" t="s">
        <v>342</v>
      </c>
      <c r="F438" s="1119"/>
      <c r="G438" s="1120">
        <f>VLOOKUP(B438,'Urbano.Piano inv. forn'!$D$20:$H$49,3,FALSE)</f>
        <v>0</v>
      </c>
      <c r="H438" s="1121"/>
      <c r="I438" s="115"/>
      <c r="J438" s="1118" t="s">
        <v>343</v>
      </c>
      <c r="K438" s="1119"/>
      <c r="L438" s="1120">
        <f>VLOOKUP(B438,'Urbano.Piano inv. forn'!$D$20:$H$49,4,FALSE)</f>
        <v>0</v>
      </c>
      <c r="M438" s="1121"/>
      <c r="O438" s="178" t="s">
        <v>344</v>
      </c>
      <c r="P438" s="506"/>
      <c r="R438" s="179" t="s">
        <v>345</v>
      </c>
      <c r="S438" s="1108"/>
      <c r="T438" s="1109"/>
      <c r="U438" s="507"/>
    </row>
    <row r="439" spans="1:22" ht="15.75" thickBot="1" x14ac:dyDescent="0.3">
      <c r="A439" s="149"/>
      <c r="B439" s="129"/>
      <c r="C439" s="129"/>
      <c r="E439" s="130"/>
      <c r="F439" s="130"/>
      <c r="G439" s="131"/>
      <c r="H439" s="131"/>
      <c r="I439" s="115"/>
      <c r="J439" s="130"/>
      <c r="K439" s="130"/>
      <c r="L439" s="131"/>
      <c r="M439" s="131"/>
      <c r="O439" s="132"/>
      <c r="R439" s="128"/>
      <c r="S439" s="501"/>
      <c r="U439" s="150"/>
    </row>
    <row r="440" spans="1:22" ht="28.5" customHeight="1" thickBot="1" x14ac:dyDescent="0.3">
      <c r="A440" s="1102" t="s">
        <v>346</v>
      </c>
      <c r="B440" s="1103"/>
      <c r="C440" s="1103"/>
      <c r="D440" s="1104"/>
      <c r="E440" s="1105">
        <f>VLOOKUP(B438,'Urbano.Piano inv. forn'!$D$20:$V$49,17,FALSE)</f>
        <v>0</v>
      </c>
      <c r="F440" s="1106"/>
      <c r="G440" s="1106"/>
      <c r="H440" s="1107"/>
      <c r="I440" s="115"/>
      <c r="J440" s="1102" t="s">
        <v>60</v>
      </c>
      <c r="K440" s="1103"/>
      <c r="L440" s="1105">
        <f>VLOOKUP(B438,'Urbano.Piano inv. forn'!$D$20:$V$49,19,FALSE)</f>
        <v>0</v>
      </c>
      <c r="M440" s="1107"/>
      <c r="N440" s="146"/>
      <c r="O440" s="177" t="s">
        <v>347</v>
      </c>
      <c r="P440" s="151">
        <f>L440+E440</f>
        <v>0</v>
      </c>
      <c r="R440" s="179" t="s">
        <v>348</v>
      </c>
      <c r="S440" s="1108"/>
      <c r="T440" s="1109"/>
      <c r="U440" s="150"/>
    </row>
    <row r="441" spans="1:22" ht="15.75" thickBot="1" x14ac:dyDescent="0.3">
      <c r="A441" s="149"/>
      <c r="U441" s="507"/>
    </row>
    <row r="442" spans="1:22" ht="45" x14ac:dyDescent="0.25">
      <c r="A442" s="1110" t="s">
        <v>349</v>
      </c>
      <c r="B442" s="1112" t="s">
        <v>350</v>
      </c>
      <c r="C442" s="1112" t="s">
        <v>351</v>
      </c>
      <c r="D442" s="172" t="s">
        <v>352</v>
      </c>
      <c r="E442" s="173" t="s">
        <v>353</v>
      </c>
      <c r="F442" s="172" t="s">
        <v>354</v>
      </c>
      <c r="G442" s="172" t="s">
        <v>355</v>
      </c>
      <c r="H442" s="174" t="s">
        <v>312</v>
      </c>
      <c r="I442" s="174" t="s">
        <v>356</v>
      </c>
      <c r="J442" s="174" t="s">
        <v>357</v>
      </c>
      <c r="K442" s="174" t="s">
        <v>358</v>
      </c>
      <c r="L442" s="174" t="s">
        <v>359</v>
      </c>
      <c r="M442" s="174" t="s">
        <v>360</v>
      </c>
      <c r="N442" s="174" t="s">
        <v>361</v>
      </c>
      <c r="O442" s="174" t="s">
        <v>362</v>
      </c>
      <c r="P442" s="174" t="s">
        <v>363</v>
      </c>
      <c r="Q442" s="174" t="s">
        <v>364</v>
      </c>
      <c r="R442" s="174" t="s">
        <v>365</v>
      </c>
      <c r="S442" s="174" t="s">
        <v>366</v>
      </c>
      <c r="T442" s="175" t="s">
        <v>367</v>
      </c>
      <c r="U442" s="508"/>
    </row>
    <row r="443" spans="1:22" ht="24.75" thickBot="1" x14ac:dyDescent="0.3">
      <c r="A443" s="1111"/>
      <c r="B443" s="1113"/>
      <c r="C443" s="1113"/>
      <c r="D443" s="176" t="s">
        <v>368</v>
      </c>
      <c r="E443" s="176" t="s">
        <v>369</v>
      </c>
      <c r="F443" s="176" t="s">
        <v>370</v>
      </c>
      <c r="G443" s="176" t="s">
        <v>370</v>
      </c>
      <c r="H443" s="176" t="s">
        <v>32</v>
      </c>
      <c r="I443" s="176" t="s">
        <v>33</v>
      </c>
      <c r="J443" s="176" t="s">
        <v>371</v>
      </c>
      <c r="K443" s="176" t="s">
        <v>372</v>
      </c>
      <c r="L443" s="176" t="s">
        <v>373</v>
      </c>
      <c r="M443" s="176" t="s">
        <v>372</v>
      </c>
      <c r="N443" s="176" t="s">
        <v>374</v>
      </c>
      <c r="O443" s="176" t="s">
        <v>341</v>
      </c>
      <c r="P443" s="176" t="s">
        <v>375</v>
      </c>
      <c r="Q443" s="176" t="s">
        <v>376</v>
      </c>
      <c r="R443" s="176" t="s">
        <v>377</v>
      </c>
      <c r="S443" s="176" t="s">
        <v>377</v>
      </c>
      <c r="T443" s="509"/>
      <c r="U443" s="508"/>
    </row>
    <row r="444" spans="1:22" x14ac:dyDescent="0.25">
      <c r="A444" s="1114" t="str">
        <f>B438</f>
        <v>urb.m.3</v>
      </c>
      <c r="B444" s="160">
        <v>1</v>
      </c>
      <c r="C444" s="208"/>
      <c r="D444" s="134"/>
      <c r="E444" s="134"/>
      <c r="F444" s="208"/>
      <c r="G444" s="510"/>
      <c r="H444" s="135"/>
      <c r="I444" s="511"/>
      <c r="J444" s="512"/>
      <c r="K444" s="513"/>
      <c r="L444" s="511"/>
      <c r="M444" s="513"/>
      <c r="N444" s="164"/>
      <c r="O444" s="164"/>
      <c r="P444" s="511"/>
      <c r="Q444" s="511"/>
      <c r="R444" s="511"/>
      <c r="S444" s="511"/>
      <c r="T444" s="514"/>
      <c r="U444" s="507"/>
    </row>
    <row r="445" spans="1:22" x14ac:dyDescent="0.25">
      <c r="A445" s="1114"/>
      <c r="B445" s="161">
        <v>2</v>
      </c>
      <c r="C445" s="133"/>
      <c r="D445" s="127"/>
      <c r="E445" s="127"/>
      <c r="F445" s="133"/>
      <c r="G445" s="515"/>
      <c r="H445" s="133"/>
      <c r="I445" s="495"/>
      <c r="J445" s="516"/>
      <c r="K445" s="517"/>
      <c r="L445" s="495"/>
      <c r="M445" s="517"/>
      <c r="N445" s="155"/>
      <c r="O445" s="155"/>
      <c r="P445" s="495"/>
      <c r="Q445" s="495" t="s">
        <v>378</v>
      </c>
      <c r="R445" s="495"/>
      <c r="S445" s="495"/>
      <c r="T445" s="518"/>
      <c r="U445" s="507"/>
    </row>
    <row r="446" spans="1:22" x14ac:dyDescent="0.25">
      <c r="A446" s="1114"/>
      <c r="B446" s="161">
        <v>3</v>
      </c>
      <c r="C446" s="133"/>
      <c r="D446" s="127"/>
      <c r="E446" s="127"/>
      <c r="F446" s="133"/>
      <c r="G446" s="515"/>
      <c r="H446" s="133"/>
      <c r="I446" s="495"/>
      <c r="J446" s="516"/>
      <c r="K446" s="517"/>
      <c r="L446" s="495"/>
      <c r="M446" s="517"/>
      <c r="N446" s="155"/>
      <c r="O446" s="155"/>
      <c r="P446" s="495"/>
      <c r="Q446" s="495"/>
      <c r="R446" s="495"/>
      <c r="S446" s="495"/>
      <c r="T446" s="518"/>
      <c r="U446" s="507"/>
    </row>
    <row r="447" spans="1:22" x14ac:dyDescent="0.25">
      <c r="A447" s="1114"/>
      <c r="B447" s="161">
        <v>4</v>
      </c>
      <c r="C447" s="133"/>
      <c r="D447" s="127"/>
      <c r="E447" s="127"/>
      <c r="F447" s="133"/>
      <c r="G447" s="515"/>
      <c r="H447" s="133"/>
      <c r="I447" s="495"/>
      <c r="J447" s="516"/>
      <c r="K447" s="517"/>
      <c r="L447" s="495"/>
      <c r="M447" s="517"/>
      <c r="N447" s="155"/>
      <c r="O447" s="155"/>
      <c r="P447" s="495"/>
      <c r="Q447" s="495"/>
      <c r="R447" s="495"/>
      <c r="S447" s="495"/>
      <c r="T447" s="518"/>
      <c r="U447" s="507"/>
    </row>
    <row r="448" spans="1:22" x14ac:dyDescent="0.25">
      <c r="A448" s="1114"/>
      <c r="B448" s="161">
        <v>5</v>
      </c>
      <c r="C448" s="133"/>
      <c r="D448" s="127"/>
      <c r="E448" s="127"/>
      <c r="F448" s="133"/>
      <c r="G448" s="515"/>
      <c r="H448" s="133"/>
      <c r="I448" s="495"/>
      <c r="J448" s="516"/>
      <c r="K448" s="517"/>
      <c r="L448" s="495"/>
      <c r="M448" s="517"/>
      <c r="N448" s="155"/>
      <c r="O448" s="155"/>
      <c r="P448" s="495"/>
      <c r="Q448" s="495"/>
      <c r="R448" s="495"/>
      <c r="S448" s="495"/>
      <c r="T448" s="518"/>
      <c r="U448" s="507"/>
    </row>
    <row r="449" spans="1:22" x14ac:dyDescent="0.25">
      <c r="A449" s="1114"/>
      <c r="B449" s="161">
        <v>6</v>
      </c>
      <c r="C449" s="133"/>
      <c r="D449" s="127"/>
      <c r="E449" s="127"/>
      <c r="F449" s="133"/>
      <c r="G449" s="515"/>
      <c r="H449" s="133"/>
      <c r="I449" s="495"/>
      <c r="J449" s="516"/>
      <c r="K449" s="517"/>
      <c r="L449" s="495"/>
      <c r="M449" s="517"/>
      <c r="N449" s="155"/>
      <c r="O449" s="155"/>
      <c r="P449" s="495"/>
      <c r="Q449" s="495"/>
      <c r="R449" s="495"/>
      <c r="S449" s="495"/>
      <c r="T449" s="518"/>
      <c r="U449" s="507"/>
    </row>
    <row r="450" spans="1:22" x14ac:dyDescent="0.25">
      <c r="A450" s="1114"/>
      <c r="B450" s="161">
        <v>7</v>
      </c>
      <c r="C450" s="133"/>
      <c r="D450" s="127"/>
      <c r="E450" s="127"/>
      <c r="F450" s="133"/>
      <c r="G450" s="515"/>
      <c r="H450" s="133"/>
      <c r="I450" s="495"/>
      <c r="J450" s="516"/>
      <c r="K450" s="517"/>
      <c r="L450" s="495"/>
      <c r="M450" s="517"/>
      <c r="N450" s="155"/>
      <c r="O450" s="155"/>
      <c r="P450" s="495"/>
      <c r="Q450" s="495"/>
      <c r="R450" s="495"/>
      <c r="S450" s="495"/>
      <c r="T450" s="518"/>
      <c r="U450" s="507"/>
    </row>
    <row r="451" spans="1:22" x14ac:dyDescent="0.25">
      <c r="A451" s="1114"/>
      <c r="B451" s="161">
        <v>8</v>
      </c>
      <c r="C451" s="133"/>
      <c r="D451" s="127"/>
      <c r="E451" s="127"/>
      <c r="F451" s="133"/>
      <c r="G451" s="515"/>
      <c r="H451" s="133"/>
      <c r="I451" s="495"/>
      <c r="J451" s="516"/>
      <c r="K451" s="517"/>
      <c r="L451" s="495"/>
      <c r="M451" s="517"/>
      <c r="N451" s="155"/>
      <c r="O451" s="155"/>
      <c r="P451" s="495"/>
      <c r="Q451" s="495"/>
      <c r="R451" s="495"/>
      <c r="S451" s="495"/>
      <c r="T451" s="518"/>
      <c r="U451" s="507"/>
    </row>
    <row r="452" spans="1:22" x14ac:dyDescent="0.25">
      <c r="A452" s="1114"/>
      <c r="B452" s="161">
        <v>9</v>
      </c>
      <c r="C452" s="133"/>
      <c r="D452" s="127"/>
      <c r="E452" s="127"/>
      <c r="F452" s="133"/>
      <c r="G452" s="515"/>
      <c r="H452" s="133"/>
      <c r="I452" s="495"/>
      <c r="J452" s="516"/>
      <c r="K452" s="517"/>
      <c r="L452" s="495"/>
      <c r="M452" s="517"/>
      <c r="N452" s="155"/>
      <c r="O452" s="155"/>
      <c r="P452" s="495"/>
      <c r="Q452" s="495"/>
      <c r="R452" s="495"/>
      <c r="S452" s="495"/>
      <c r="T452" s="518"/>
      <c r="U452" s="507"/>
    </row>
    <row r="453" spans="1:22" ht="15.75" thickBot="1" x14ac:dyDescent="0.3">
      <c r="A453" s="1115"/>
      <c r="B453" s="162">
        <v>10</v>
      </c>
      <c r="C453" s="148"/>
      <c r="D453" s="147"/>
      <c r="E453" s="147"/>
      <c r="F453" s="148"/>
      <c r="G453" s="519"/>
      <c r="H453" s="148"/>
      <c r="I453" s="520"/>
      <c r="J453" s="521"/>
      <c r="K453" s="522"/>
      <c r="L453" s="520"/>
      <c r="M453" s="522"/>
      <c r="N453" s="156"/>
      <c r="O453" s="156"/>
      <c r="P453" s="520"/>
      <c r="Q453" s="520"/>
      <c r="R453" s="520"/>
      <c r="S453" s="520"/>
      <c r="T453" s="523"/>
      <c r="U453" s="507"/>
    </row>
    <row r="454" spans="1:22" ht="25.5" thickBot="1" x14ac:dyDescent="0.3">
      <c r="A454" s="654"/>
      <c r="C454" s="655"/>
      <c r="D454" s="656"/>
      <c r="E454" s="484" t="s">
        <v>379</v>
      </c>
      <c r="F454" s="485">
        <f>COUNTA(F444:F453)</f>
        <v>0</v>
      </c>
      <c r="G454" s="486">
        <f>COUNTA(G444:G453)</f>
        <v>0</v>
      </c>
      <c r="H454" s="655"/>
      <c r="I454" s="501"/>
      <c r="J454" s="657"/>
      <c r="K454" s="658"/>
      <c r="L454" s="1096" t="s">
        <v>655</v>
      </c>
      <c r="M454" s="1097"/>
      <c r="N454" s="659">
        <f>SUM(N444:N453)</f>
        <v>0</v>
      </c>
      <c r="O454" s="660">
        <f>SUM(O444:O453)</f>
        <v>0</v>
      </c>
      <c r="P454" s="501"/>
      <c r="R454" s="128"/>
      <c r="S454" s="132"/>
      <c r="T454" s="603"/>
      <c r="U454" s="527"/>
      <c r="V454" s="526"/>
    </row>
    <row r="455" spans="1:22" ht="23.25" customHeight="1" x14ac:dyDescent="0.25">
      <c r="A455" s="149"/>
      <c r="B455" s="128"/>
      <c r="C455" s="128"/>
      <c r="D455" s="128"/>
      <c r="H455" s="524"/>
      <c r="I455" s="524"/>
      <c r="J455" s="525"/>
      <c r="K455" s="524"/>
      <c r="L455" s="1098" t="s">
        <v>656</v>
      </c>
      <c r="M455" s="1099"/>
      <c r="N455" s="661">
        <f>SUMIF(M444:M453,"&lt;=31/12/2025",N444:N453)</f>
        <v>0</v>
      </c>
      <c r="O455" s="662">
        <f>SUMIF(M444:M453,"&lt;=31/12/2025",O444:O453)</f>
        <v>0</v>
      </c>
      <c r="P455" s="128"/>
      <c r="R455" s="128"/>
      <c r="S455" s="132"/>
      <c r="T455" s="603"/>
      <c r="U455" s="527"/>
      <c r="V455" s="526"/>
    </row>
    <row r="456" spans="1:22" ht="23.25" customHeight="1" thickBot="1" x14ac:dyDescent="0.3">
      <c r="A456" s="149"/>
      <c r="L456" s="1100" t="s">
        <v>660</v>
      </c>
      <c r="M456" s="1101"/>
      <c r="N456" s="663">
        <f>SUMIF(M444:M453,"&gt;31/12/2025",N444:N453)</f>
        <v>0</v>
      </c>
      <c r="O456" s="664">
        <f>SUMIF(M444:M453,"&gt;31/12/2025",O444:O453)</f>
        <v>0</v>
      </c>
      <c r="R456" s="128"/>
      <c r="S456" s="132"/>
      <c r="T456" s="603"/>
      <c r="U456" s="527"/>
      <c r="V456" s="526"/>
    </row>
    <row r="457" spans="1:22" ht="15.75" thickBot="1" x14ac:dyDescent="0.3">
      <c r="A457" s="528"/>
      <c r="B457" s="529"/>
      <c r="C457" s="455"/>
      <c r="D457" s="455"/>
      <c r="E457" s="455"/>
      <c r="F457" s="529"/>
      <c r="G457" s="455"/>
      <c r="H457" s="455"/>
      <c r="I457" s="529"/>
      <c r="J457" s="529"/>
      <c r="K457" s="455"/>
      <c r="L457" s="455"/>
      <c r="M457" s="455"/>
      <c r="N457" s="455"/>
      <c r="O457" s="455"/>
      <c r="P457" s="455"/>
      <c r="Q457" s="455"/>
      <c r="R457" s="455"/>
      <c r="S457" s="530"/>
      <c r="T457" s="455"/>
      <c r="U457" s="531"/>
    </row>
    <row r="458" spans="1:22" ht="15.75" thickBot="1" x14ac:dyDescent="0.3">
      <c r="A458" s="502"/>
      <c r="B458" s="503"/>
      <c r="C458" s="504"/>
      <c r="D458" s="504"/>
      <c r="E458" s="504"/>
      <c r="F458" s="503"/>
      <c r="G458" s="504"/>
      <c r="H458" s="504"/>
      <c r="I458" s="503"/>
      <c r="J458" s="503"/>
      <c r="K458" s="504"/>
      <c r="L458" s="504"/>
      <c r="M458" s="504"/>
      <c r="N458" s="504"/>
      <c r="O458" s="504"/>
      <c r="P458" s="504"/>
      <c r="Q458" s="504"/>
      <c r="R458" s="504"/>
      <c r="S458" s="504"/>
      <c r="T458" s="504"/>
      <c r="U458" s="505"/>
    </row>
    <row r="459" spans="1:22" ht="15.75" thickBot="1" x14ac:dyDescent="0.3">
      <c r="A459" s="171" t="s">
        <v>9</v>
      </c>
      <c r="B459" s="1116" t="s">
        <v>38</v>
      </c>
      <c r="C459" s="1117"/>
      <c r="E459" s="1118" t="s">
        <v>342</v>
      </c>
      <c r="F459" s="1119"/>
      <c r="G459" s="1120">
        <f>VLOOKUP(B459,'Urbano.Piano inv. forn'!$D$20:$H$49,3,FALSE)</f>
        <v>0</v>
      </c>
      <c r="H459" s="1121"/>
      <c r="I459" s="115"/>
      <c r="J459" s="1118" t="s">
        <v>343</v>
      </c>
      <c r="K459" s="1119"/>
      <c r="L459" s="1120">
        <f>VLOOKUP(B459,'Urbano.Piano inv. forn'!$D$20:$H$49,4,FALSE)</f>
        <v>0</v>
      </c>
      <c r="M459" s="1121"/>
      <c r="O459" s="178" t="s">
        <v>344</v>
      </c>
      <c r="P459" s="506"/>
      <c r="R459" s="179" t="s">
        <v>345</v>
      </c>
      <c r="S459" s="1108"/>
      <c r="T459" s="1109"/>
      <c r="U459" s="507"/>
    </row>
    <row r="460" spans="1:22" ht="15.75" thickBot="1" x14ac:dyDescent="0.3">
      <c r="A460" s="149"/>
      <c r="B460" s="129"/>
      <c r="C460" s="129"/>
      <c r="E460" s="130"/>
      <c r="F460" s="130"/>
      <c r="G460" s="131"/>
      <c r="H460" s="131"/>
      <c r="I460" s="115"/>
      <c r="J460" s="130"/>
      <c r="K460" s="130"/>
      <c r="L460" s="131"/>
      <c r="M460" s="131"/>
      <c r="O460" s="132"/>
      <c r="R460" s="128"/>
      <c r="S460" s="501"/>
      <c r="U460" s="150"/>
    </row>
    <row r="461" spans="1:22" ht="28.5" customHeight="1" thickBot="1" x14ac:dyDescent="0.3">
      <c r="A461" s="1102" t="s">
        <v>346</v>
      </c>
      <c r="B461" s="1103"/>
      <c r="C461" s="1103"/>
      <c r="D461" s="1104"/>
      <c r="E461" s="1105">
        <f>VLOOKUP(B459,'Urbano.Piano inv. forn'!$D$20:$V$49,17,FALSE)</f>
        <v>0</v>
      </c>
      <c r="F461" s="1106"/>
      <c r="G461" s="1106"/>
      <c r="H461" s="1107"/>
      <c r="I461" s="115"/>
      <c r="J461" s="1102" t="s">
        <v>60</v>
      </c>
      <c r="K461" s="1103"/>
      <c r="L461" s="1105">
        <f>VLOOKUP(B459,'Urbano.Piano inv. forn'!$D$20:$V$49,19,FALSE)</f>
        <v>0</v>
      </c>
      <c r="M461" s="1107"/>
      <c r="N461" s="146"/>
      <c r="O461" s="177" t="s">
        <v>347</v>
      </c>
      <c r="P461" s="151">
        <f>L461+E461</f>
        <v>0</v>
      </c>
      <c r="R461" s="179" t="s">
        <v>348</v>
      </c>
      <c r="S461" s="1108"/>
      <c r="T461" s="1109"/>
      <c r="U461" s="150"/>
    </row>
    <row r="462" spans="1:22" ht="15.75" thickBot="1" x14ac:dyDescent="0.3">
      <c r="A462" s="149"/>
      <c r="U462" s="507"/>
    </row>
    <row r="463" spans="1:22" ht="45" x14ac:dyDescent="0.25">
      <c r="A463" s="1110" t="s">
        <v>349</v>
      </c>
      <c r="B463" s="1112" t="s">
        <v>350</v>
      </c>
      <c r="C463" s="1112" t="s">
        <v>351</v>
      </c>
      <c r="D463" s="172" t="s">
        <v>352</v>
      </c>
      <c r="E463" s="173" t="s">
        <v>353</v>
      </c>
      <c r="F463" s="172" t="s">
        <v>354</v>
      </c>
      <c r="G463" s="172" t="s">
        <v>355</v>
      </c>
      <c r="H463" s="174" t="s">
        <v>312</v>
      </c>
      <c r="I463" s="174" t="s">
        <v>356</v>
      </c>
      <c r="J463" s="174" t="s">
        <v>357</v>
      </c>
      <c r="K463" s="174" t="s">
        <v>358</v>
      </c>
      <c r="L463" s="174" t="s">
        <v>359</v>
      </c>
      <c r="M463" s="174" t="s">
        <v>360</v>
      </c>
      <c r="N463" s="174" t="s">
        <v>361</v>
      </c>
      <c r="O463" s="174" t="s">
        <v>362</v>
      </c>
      <c r="P463" s="174" t="s">
        <v>363</v>
      </c>
      <c r="Q463" s="174" t="s">
        <v>364</v>
      </c>
      <c r="R463" s="174" t="s">
        <v>365</v>
      </c>
      <c r="S463" s="174" t="s">
        <v>366</v>
      </c>
      <c r="T463" s="175" t="s">
        <v>367</v>
      </c>
      <c r="U463" s="508"/>
    </row>
    <row r="464" spans="1:22" ht="24.75" thickBot="1" x14ac:dyDescent="0.3">
      <c r="A464" s="1111"/>
      <c r="B464" s="1113"/>
      <c r="C464" s="1113"/>
      <c r="D464" s="176" t="s">
        <v>368</v>
      </c>
      <c r="E464" s="176" t="s">
        <v>369</v>
      </c>
      <c r="F464" s="176" t="s">
        <v>370</v>
      </c>
      <c r="G464" s="176" t="s">
        <v>370</v>
      </c>
      <c r="H464" s="176" t="s">
        <v>32</v>
      </c>
      <c r="I464" s="176" t="s">
        <v>33</v>
      </c>
      <c r="J464" s="176" t="s">
        <v>371</v>
      </c>
      <c r="K464" s="176" t="s">
        <v>372</v>
      </c>
      <c r="L464" s="176" t="s">
        <v>373</v>
      </c>
      <c r="M464" s="176" t="s">
        <v>372</v>
      </c>
      <c r="N464" s="176" t="s">
        <v>374</v>
      </c>
      <c r="O464" s="176" t="s">
        <v>341</v>
      </c>
      <c r="P464" s="176" t="s">
        <v>375</v>
      </c>
      <c r="Q464" s="176" t="s">
        <v>376</v>
      </c>
      <c r="R464" s="176" t="s">
        <v>377</v>
      </c>
      <c r="S464" s="176" t="s">
        <v>377</v>
      </c>
      <c r="T464" s="509"/>
      <c r="U464" s="508"/>
    </row>
    <row r="465" spans="1:22" x14ac:dyDescent="0.25">
      <c r="A465" s="1114" t="str">
        <f>B459</f>
        <v>urb.m.3</v>
      </c>
      <c r="B465" s="160">
        <v>1</v>
      </c>
      <c r="C465" s="208"/>
      <c r="D465" s="134"/>
      <c r="E465" s="134"/>
      <c r="F465" s="208"/>
      <c r="G465" s="510"/>
      <c r="H465" s="135"/>
      <c r="I465" s="511"/>
      <c r="J465" s="512"/>
      <c r="K465" s="513"/>
      <c r="L465" s="511"/>
      <c r="M465" s="513"/>
      <c r="N465" s="164"/>
      <c r="O465" s="164"/>
      <c r="P465" s="511"/>
      <c r="Q465" s="511"/>
      <c r="R465" s="511"/>
      <c r="S465" s="511"/>
      <c r="T465" s="514"/>
      <c r="U465" s="507"/>
    </row>
    <row r="466" spans="1:22" x14ac:dyDescent="0.25">
      <c r="A466" s="1114"/>
      <c r="B466" s="161">
        <v>2</v>
      </c>
      <c r="C466" s="133"/>
      <c r="D466" s="127"/>
      <c r="E466" s="127"/>
      <c r="F466" s="133"/>
      <c r="G466" s="515"/>
      <c r="H466" s="133"/>
      <c r="I466" s="495"/>
      <c r="J466" s="516"/>
      <c r="K466" s="517"/>
      <c r="L466" s="495"/>
      <c r="M466" s="517"/>
      <c r="N466" s="155"/>
      <c r="O466" s="155"/>
      <c r="P466" s="495"/>
      <c r="Q466" s="495" t="s">
        <v>378</v>
      </c>
      <c r="R466" s="495"/>
      <c r="S466" s="495"/>
      <c r="T466" s="518"/>
      <c r="U466" s="507"/>
    </row>
    <row r="467" spans="1:22" x14ac:dyDescent="0.25">
      <c r="A467" s="1114"/>
      <c r="B467" s="161">
        <v>3</v>
      </c>
      <c r="C467" s="133"/>
      <c r="D467" s="127"/>
      <c r="E467" s="127"/>
      <c r="F467" s="133"/>
      <c r="G467" s="515"/>
      <c r="H467" s="133"/>
      <c r="I467" s="495"/>
      <c r="J467" s="516"/>
      <c r="K467" s="517"/>
      <c r="L467" s="495"/>
      <c r="M467" s="517"/>
      <c r="N467" s="155"/>
      <c r="O467" s="155"/>
      <c r="P467" s="495"/>
      <c r="Q467" s="495"/>
      <c r="R467" s="495"/>
      <c r="S467" s="495"/>
      <c r="T467" s="518"/>
      <c r="U467" s="507"/>
    </row>
    <row r="468" spans="1:22" x14ac:dyDescent="0.25">
      <c r="A468" s="1114"/>
      <c r="B468" s="161">
        <v>4</v>
      </c>
      <c r="C468" s="133"/>
      <c r="D468" s="127"/>
      <c r="E468" s="127"/>
      <c r="F468" s="133"/>
      <c r="G468" s="515"/>
      <c r="H468" s="133"/>
      <c r="I468" s="495"/>
      <c r="J468" s="516"/>
      <c r="K468" s="517"/>
      <c r="L468" s="495"/>
      <c r="M468" s="517"/>
      <c r="N468" s="155"/>
      <c r="O468" s="155"/>
      <c r="P468" s="495"/>
      <c r="Q468" s="495"/>
      <c r="R468" s="495"/>
      <c r="S468" s="495"/>
      <c r="T468" s="518"/>
      <c r="U468" s="507"/>
    </row>
    <row r="469" spans="1:22" x14ac:dyDescent="0.25">
      <c r="A469" s="1114"/>
      <c r="B469" s="161">
        <v>5</v>
      </c>
      <c r="C469" s="133"/>
      <c r="D469" s="127"/>
      <c r="E469" s="127"/>
      <c r="F469" s="133"/>
      <c r="G469" s="515"/>
      <c r="H469" s="133"/>
      <c r="I469" s="495"/>
      <c r="J469" s="516"/>
      <c r="K469" s="517"/>
      <c r="L469" s="495"/>
      <c r="M469" s="517"/>
      <c r="N469" s="155"/>
      <c r="O469" s="155"/>
      <c r="P469" s="495"/>
      <c r="Q469" s="495"/>
      <c r="R469" s="495"/>
      <c r="S469" s="495"/>
      <c r="T469" s="518"/>
      <c r="U469" s="507"/>
    </row>
    <row r="470" spans="1:22" x14ac:dyDescent="0.25">
      <c r="A470" s="1114"/>
      <c r="B470" s="161">
        <v>6</v>
      </c>
      <c r="C470" s="133"/>
      <c r="D470" s="127"/>
      <c r="E470" s="127"/>
      <c r="F470" s="133"/>
      <c r="G470" s="515"/>
      <c r="H470" s="133"/>
      <c r="I470" s="495"/>
      <c r="J470" s="516"/>
      <c r="K470" s="517"/>
      <c r="L470" s="495"/>
      <c r="M470" s="517"/>
      <c r="N470" s="155"/>
      <c r="O470" s="155"/>
      <c r="P470" s="495"/>
      <c r="Q470" s="495"/>
      <c r="R470" s="495"/>
      <c r="S470" s="495"/>
      <c r="T470" s="518"/>
      <c r="U470" s="507"/>
    </row>
    <row r="471" spans="1:22" x14ac:dyDescent="0.25">
      <c r="A471" s="1114"/>
      <c r="B471" s="161">
        <v>7</v>
      </c>
      <c r="C471" s="133"/>
      <c r="D471" s="127"/>
      <c r="E471" s="127"/>
      <c r="F471" s="133"/>
      <c r="G471" s="515"/>
      <c r="H471" s="133"/>
      <c r="I471" s="495"/>
      <c r="J471" s="516"/>
      <c r="K471" s="517"/>
      <c r="L471" s="495"/>
      <c r="M471" s="517"/>
      <c r="N471" s="155"/>
      <c r="O471" s="155"/>
      <c r="P471" s="495"/>
      <c r="Q471" s="495"/>
      <c r="R471" s="495"/>
      <c r="S471" s="495"/>
      <c r="T471" s="518"/>
      <c r="U471" s="507"/>
    </row>
    <row r="472" spans="1:22" x14ac:dyDescent="0.25">
      <c r="A472" s="1114"/>
      <c r="B472" s="161">
        <v>8</v>
      </c>
      <c r="C472" s="133"/>
      <c r="D472" s="127"/>
      <c r="E472" s="127"/>
      <c r="F472" s="133"/>
      <c r="G472" s="515"/>
      <c r="H472" s="133"/>
      <c r="I472" s="495"/>
      <c r="J472" s="516"/>
      <c r="K472" s="517"/>
      <c r="L472" s="495"/>
      <c r="M472" s="517"/>
      <c r="N472" s="155"/>
      <c r="O472" s="155"/>
      <c r="P472" s="495"/>
      <c r="Q472" s="495"/>
      <c r="R472" s="495"/>
      <c r="S472" s="495"/>
      <c r="T472" s="518"/>
      <c r="U472" s="507"/>
    </row>
    <row r="473" spans="1:22" x14ac:dyDescent="0.25">
      <c r="A473" s="1114"/>
      <c r="B473" s="161">
        <v>9</v>
      </c>
      <c r="C473" s="133"/>
      <c r="D473" s="127"/>
      <c r="E473" s="127"/>
      <c r="F473" s="133"/>
      <c r="G473" s="515"/>
      <c r="H473" s="133"/>
      <c r="I473" s="495"/>
      <c r="J473" s="516"/>
      <c r="K473" s="517"/>
      <c r="L473" s="495"/>
      <c r="M473" s="517"/>
      <c r="N473" s="155"/>
      <c r="O473" s="155"/>
      <c r="P473" s="495"/>
      <c r="Q473" s="495"/>
      <c r="R473" s="495"/>
      <c r="S473" s="495"/>
      <c r="T473" s="518"/>
      <c r="U473" s="507"/>
    </row>
    <row r="474" spans="1:22" ht="15.75" thickBot="1" x14ac:dyDescent="0.3">
      <c r="A474" s="1115"/>
      <c r="B474" s="162">
        <v>10</v>
      </c>
      <c r="C474" s="148"/>
      <c r="D474" s="147"/>
      <c r="E474" s="147"/>
      <c r="F474" s="148"/>
      <c r="G474" s="519"/>
      <c r="H474" s="148"/>
      <c r="I474" s="520"/>
      <c r="J474" s="521"/>
      <c r="K474" s="522"/>
      <c r="L474" s="520"/>
      <c r="M474" s="522"/>
      <c r="N474" s="156"/>
      <c r="O474" s="156"/>
      <c r="P474" s="520"/>
      <c r="Q474" s="520"/>
      <c r="R474" s="520"/>
      <c r="S474" s="520"/>
      <c r="T474" s="523"/>
      <c r="U474" s="507"/>
    </row>
    <row r="475" spans="1:22" ht="25.5" thickBot="1" x14ac:dyDescent="0.3">
      <c r="A475" s="654"/>
      <c r="C475" s="655"/>
      <c r="D475" s="656"/>
      <c r="E475" s="484" t="s">
        <v>379</v>
      </c>
      <c r="F475" s="485">
        <f>COUNTA(F465:F474)</f>
        <v>0</v>
      </c>
      <c r="G475" s="486">
        <f>COUNTA(G465:G474)</f>
        <v>0</v>
      </c>
      <c r="H475" s="655"/>
      <c r="I475" s="501"/>
      <c r="J475" s="657"/>
      <c r="K475" s="658"/>
      <c r="L475" s="1096" t="s">
        <v>655</v>
      </c>
      <c r="M475" s="1097"/>
      <c r="N475" s="659">
        <f>SUM(N465:N474)</f>
        <v>0</v>
      </c>
      <c r="O475" s="660">
        <f>SUM(O465:O474)</f>
        <v>0</v>
      </c>
      <c r="P475" s="501"/>
      <c r="R475" s="128"/>
      <c r="S475" s="132"/>
      <c r="T475" s="603"/>
      <c r="U475" s="527"/>
      <c r="V475" s="526"/>
    </row>
    <row r="476" spans="1:22" ht="23.25" customHeight="1" x14ac:dyDescent="0.25">
      <c r="A476" s="149"/>
      <c r="B476" s="128"/>
      <c r="C476" s="128"/>
      <c r="D476" s="128"/>
      <c r="H476" s="524"/>
      <c r="I476" s="524"/>
      <c r="J476" s="525"/>
      <c r="K476" s="524"/>
      <c r="L476" s="1098" t="s">
        <v>656</v>
      </c>
      <c r="M476" s="1099"/>
      <c r="N476" s="661">
        <f>SUMIF(M465:M474,"&lt;=31/12/2025",N465:N474)</f>
        <v>0</v>
      </c>
      <c r="O476" s="662">
        <f>SUMIF(M465:M474,"&lt;=31/12/2025",O465:O474)</f>
        <v>0</v>
      </c>
      <c r="P476" s="128"/>
      <c r="R476" s="128"/>
      <c r="S476" s="132"/>
      <c r="T476" s="603"/>
      <c r="U476" s="527"/>
      <c r="V476" s="526"/>
    </row>
    <row r="477" spans="1:22" ht="23.25" customHeight="1" thickBot="1" x14ac:dyDescent="0.3">
      <c r="A477" s="149"/>
      <c r="L477" s="1100" t="s">
        <v>660</v>
      </c>
      <c r="M477" s="1101"/>
      <c r="N477" s="663">
        <f>SUMIF(M465:M474,"&gt;31/12/2025",N465:N474)</f>
        <v>0</v>
      </c>
      <c r="O477" s="664">
        <f>SUMIF(M465:M474,"&gt;31/12/2025",O465:O474)</f>
        <v>0</v>
      </c>
      <c r="R477" s="128"/>
      <c r="S477" s="132"/>
      <c r="T477" s="603"/>
      <c r="U477" s="527"/>
      <c r="V477" s="526"/>
    </row>
    <row r="478" spans="1:22" ht="15.75" thickBot="1" x14ac:dyDescent="0.3">
      <c r="A478" s="528"/>
      <c r="B478" s="529"/>
      <c r="C478" s="455"/>
      <c r="D478" s="455"/>
      <c r="E478" s="455"/>
      <c r="F478" s="529"/>
      <c r="G478" s="455"/>
      <c r="H478" s="455"/>
      <c r="I478" s="529"/>
      <c r="J478" s="529"/>
      <c r="K478" s="455"/>
      <c r="L478" s="455"/>
      <c r="M478" s="455"/>
      <c r="N478" s="455"/>
      <c r="O478" s="455"/>
      <c r="P478" s="455"/>
      <c r="Q478" s="455"/>
      <c r="R478" s="455"/>
      <c r="S478" s="530"/>
      <c r="T478" s="455"/>
      <c r="U478" s="531"/>
    </row>
    <row r="479" spans="1:22" ht="15.75" thickBot="1" x14ac:dyDescent="0.3">
      <c r="A479" s="502"/>
      <c r="B479" s="503"/>
      <c r="C479" s="504"/>
      <c r="D479" s="504"/>
      <c r="E479" s="504"/>
      <c r="F479" s="503"/>
      <c r="G479" s="504"/>
      <c r="H479" s="504"/>
      <c r="I479" s="503"/>
      <c r="J479" s="503"/>
      <c r="K479" s="504"/>
      <c r="L479" s="504"/>
      <c r="M479" s="504"/>
      <c r="N479" s="504"/>
      <c r="O479" s="504"/>
      <c r="P479" s="504"/>
      <c r="Q479" s="504"/>
      <c r="R479" s="504"/>
      <c r="S479" s="504"/>
      <c r="T479" s="504"/>
      <c r="U479" s="505"/>
    </row>
    <row r="480" spans="1:22" ht="15.75" thickBot="1" x14ac:dyDescent="0.3">
      <c r="A480" s="171" t="s">
        <v>9</v>
      </c>
      <c r="B480" s="1116" t="s">
        <v>38</v>
      </c>
      <c r="C480" s="1117"/>
      <c r="E480" s="1118" t="s">
        <v>342</v>
      </c>
      <c r="F480" s="1119"/>
      <c r="G480" s="1120">
        <f>VLOOKUP(B480,'Urbano.Piano inv. forn'!$D$20:$H$49,3,FALSE)</f>
        <v>0</v>
      </c>
      <c r="H480" s="1121"/>
      <c r="I480" s="115"/>
      <c r="J480" s="1118" t="s">
        <v>343</v>
      </c>
      <c r="K480" s="1119"/>
      <c r="L480" s="1120">
        <f>VLOOKUP(B480,'Urbano.Piano inv. forn'!$D$20:$H$49,4,FALSE)</f>
        <v>0</v>
      </c>
      <c r="M480" s="1121"/>
      <c r="O480" s="178" t="s">
        <v>344</v>
      </c>
      <c r="P480" s="506"/>
      <c r="R480" s="179" t="s">
        <v>345</v>
      </c>
      <c r="S480" s="1108"/>
      <c r="T480" s="1109"/>
      <c r="U480" s="507"/>
    </row>
    <row r="481" spans="1:22" ht="15.75" thickBot="1" x14ac:dyDescent="0.3">
      <c r="A481" s="149"/>
      <c r="B481" s="129"/>
      <c r="C481" s="129"/>
      <c r="E481" s="130"/>
      <c r="F481" s="130"/>
      <c r="G481" s="131"/>
      <c r="H481" s="131"/>
      <c r="I481" s="115"/>
      <c r="J481" s="130"/>
      <c r="K481" s="130"/>
      <c r="L481" s="131"/>
      <c r="M481" s="131"/>
      <c r="O481" s="132"/>
      <c r="R481" s="128"/>
      <c r="S481" s="501"/>
      <c r="U481" s="150"/>
    </row>
    <row r="482" spans="1:22" ht="28.5" customHeight="1" thickBot="1" x14ac:dyDescent="0.3">
      <c r="A482" s="1102" t="s">
        <v>346</v>
      </c>
      <c r="B482" s="1103"/>
      <c r="C482" s="1103"/>
      <c r="D482" s="1104"/>
      <c r="E482" s="1105">
        <f>VLOOKUP(B480,'Urbano.Piano inv. forn'!$D$20:$V$49,17,FALSE)</f>
        <v>0</v>
      </c>
      <c r="F482" s="1106"/>
      <c r="G482" s="1106"/>
      <c r="H482" s="1107"/>
      <c r="I482" s="115"/>
      <c r="J482" s="1102" t="s">
        <v>60</v>
      </c>
      <c r="K482" s="1103"/>
      <c r="L482" s="1105">
        <f>VLOOKUP(B480,'Urbano.Piano inv. forn'!$D$20:$V$49,19,FALSE)</f>
        <v>0</v>
      </c>
      <c r="M482" s="1107"/>
      <c r="N482" s="146"/>
      <c r="O482" s="177" t="s">
        <v>347</v>
      </c>
      <c r="P482" s="151">
        <f>L482+E482</f>
        <v>0</v>
      </c>
      <c r="R482" s="179" t="s">
        <v>348</v>
      </c>
      <c r="S482" s="1108"/>
      <c r="T482" s="1109"/>
      <c r="U482" s="150"/>
    </row>
    <row r="483" spans="1:22" ht="15.75" thickBot="1" x14ac:dyDescent="0.3">
      <c r="A483" s="149"/>
      <c r="U483" s="507"/>
    </row>
    <row r="484" spans="1:22" ht="45" x14ac:dyDescent="0.25">
      <c r="A484" s="1110" t="s">
        <v>349</v>
      </c>
      <c r="B484" s="1112" t="s">
        <v>350</v>
      </c>
      <c r="C484" s="1112" t="s">
        <v>351</v>
      </c>
      <c r="D484" s="172" t="s">
        <v>352</v>
      </c>
      <c r="E484" s="173" t="s">
        <v>353</v>
      </c>
      <c r="F484" s="172" t="s">
        <v>354</v>
      </c>
      <c r="G484" s="172" t="s">
        <v>355</v>
      </c>
      <c r="H484" s="174" t="s">
        <v>312</v>
      </c>
      <c r="I484" s="174" t="s">
        <v>356</v>
      </c>
      <c r="J484" s="174" t="s">
        <v>357</v>
      </c>
      <c r="K484" s="174" t="s">
        <v>358</v>
      </c>
      <c r="L484" s="174" t="s">
        <v>359</v>
      </c>
      <c r="M484" s="174" t="s">
        <v>360</v>
      </c>
      <c r="N484" s="174" t="s">
        <v>361</v>
      </c>
      <c r="O484" s="174" t="s">
        <v>362</v>
      </c>
      <c r="P484" s="174" t="s">
        <v>363</v>
      </c>
      <c r="Q484" s="174" t="s">
        <v>364</v>
      </c>
      <c r="R484" s="174" t="s">
        <v>365</v>
      </c>
      <c r="S484" s="174" t="s">
        <v>366</v>
      </c>
      <c r="T484" s="175" t="s">
        <v>367</v>
      </c>
      <c r="U484" s="508"/>
    </row>
    <row r="485" spans="1:22" ht="24.75" thickBot="1" x14ac:dyDescent="0.3">
      <c r="A485" s="1111"/>
      <c r="B485" s="1113"/>
      <c r="C485" s="1113"/>
      <c r="D485" s="176" t="s">
        <v>368</v>
      </c>
      <c r="E485" s="176" t="s">
        <v>369</v>
      </c>
      <c r="F485" s="176" t="s">
        <v>370</v>
      </c>
      <c r="G485" s="176" t="s">
        <v>370</v>
      </c>
      <c r="H485" s="176" t="s">
        <v>32</v>
      </c>
      <c r="I485" s="176" t="s">
        <v>33</v>
      </c>
      <c r="J485" s="176" t="s">
        <v>371</v>
      </c>
      <c r="K485" s="176" t="s">
        <v>372</v>
      </c>
      <c r="L485" s="176" t="s">
        <v>373</v>
      </c>
      <c r="M485" s="176" t="s">
        <v>372</v>
      </c>
      <c r="N485" s="176" t="s">
        <v>374</v>
      </c>
      <c r="O485" s="176" t="s">
        <v>341</v>
      </c>
      <c r="P485" s="176" t="s">
        <v>375</v>
      </c>
      <c r="Q485" s="176" t="s">
        <v>376</v>
      </c>
      <c r="R485" s="176" t="s">
        <v>377</v>
      </c>
      <c r="S485" s="176" t="s">
        <v>377</v>
      </c>
      <c r="T485" s="509"/>
      <c r="U485" s="508"/>
    </row>
    <row r="486" spans="1:22" x14ac:dyDescent="0.25">
      <c r="A486" s="1114" t="str">
        <f>B480</f>
        <v>urb.m.3</v>
      </c>
      <c r="B486" s="160">
        <v>1</v>
      </c>
      <c r="C486" s="208"/>
      <c r="D486" s="134"/>
      <c r="E486" s="134"/>
      <c r="F486" s="208"/>
      <c r="G486" s="510"/>
      <c r="H486" s="135"/>
      <c r="I486" s="511"/>
      <c r="J486" s="512"/>
      <c r="K486" s="513"/>
      <c r="L486" s="511"/>
      <c r="M486" s="513"/>
      <c r="N486" s="164"/>
      <c r="O486" s="164"/>
      <c r="P486" s="511"/>
      <c r="Q486" s="511"/>
      <c r="R486" s="511"/>
      <c r="S486" s="511"/>
      <c r="T486" s="514"/>
      <c r="U486" s="507"/>
    </row>
    <row r="487" spans="1:22" x14ac:dyDescent="0.25">
      <c r="A487" s="1114"/>
      <c r="B487" s="161">
        <v>2</v>
      </c>
      <c r="C487" s="133"/>
      <c r="D487" s="127"/>
      <c r="E487" s="127"/>
      <c r="F487" s="133"/>
      <c r="G487" s="515"/>
      <c r="H487" s="133"/>
      <c r="I487" s="495"/>
      <c r="J487" s="516"/>
      <c r="K487" s="517"/>
      <c r="L487" s="495"/>
      <c r="M487" s="517"/>
      <c r="N487" s="155"/>
      <c r="O487" s="155"/>
      <c r="P487" s="495"/>
      <c r="Q487" s="495" t="s">
        <v>378</v>
      </c>
      <c r="R487" s="495"/>
      <c r="S487" s="495"/>
      <c r="T487" s="518"/>
      <c r="U487" s="507"/>
    </row>
    <row r="488" spans="1:22" x14ac:dyDescent="0.25">
      <c r="A488" s="1114"/>
      <c r="B488" s="161">
        <v>3</v>
      </c>
      <c r="C488" s="133"/>
      <c r="D488" s="127"/>
      <c r="E488" s="127"/>
      <c r="F488" s="133"/>
      <c r="G488" s="515"/>
      <c r="H488" s="133"/>
      <c r="I488" s="495"/>
      <c r="J488" s="516"/>
      <c r="K488" s="517"/>
      <c r="L488" s="495"/>
      <c r="M488" s="517"/>
      <c r="N488" s="155"/>
      <c r="O488" s="155"/>
      <c r="P488" s="495"/>
      <c r="Q488" s="495"/>
      <c r="R488" s="495"/>
      <c r="S488" s="495"/>
      <c r="T488" s="518"/>
      <c r="U488" s="507"/>
    </row>
    <row r="489" spans="1:22" x14ac:dyDescent="0.25">
      <c r="A489" s="1114"/>
      <c r="B489" s="161">
        <v>4</v>
      </c>
      <c r="C489" s="133"/>
      <c r="D489" s="127"/>
      <c r="E489" s="127"/>
      <c r="F489" s="133"/>
      <c r="G489" s="515"/>
      <c r="H489" s="133"/>
      <c r="I489" s="495"/>
      <c r="J489" s="516"/>
      <c r="K489" s="517"/>
      <c r="L489" s="495"/>
      <c r="M489" s="517"/>
      <c r="N489" s="155"/>
      <c r="O489" s="155"/>
      <c r="P489" s="495"/>
      <c r="Q489" s="495"/>
      <c r="R489" s="495"/>
      <c r="S489" s="495"/>
      <c r="T489" s="518"/>
      <c r="U489" s="507"/>
    </row>
    <row r="490" spans="1:22" x14ac:dyDescent="0.25">
      <c r="A490" s="1114"/>
      <c r="B490" s="161">
        <v>5</v>
      </c>
      <c r="C490" s="133"/>
      <c r="D490" s="127"/>
      <c r="E490" s="127"/>
      <c r="F490" s="133"/>
      <c r="G490" s="515"/>
      <c r="H490" s="133"/>
      <c r="I490" s="495"/>
      <c r="J490" s="516"/>
      <c r="K490" s="517"/>
      <c r="L490" s="495"/>
      <c r="M490" s="517"/>
      <c r="N490" s="155"/>
      <c r="O490" s="155"/>
      <c r="P490" s="495"/>
      <c r="Q490" s="495"/>
      <c r="R490" s="495"/>
      <c r="S490" s="495"/>
      <c r="T490" s="518"/>
      <c r="U490" s="507"/>
    </row>
    <row r="491" spans="1:22" x14ac:dyDescent="0.25">
      <c r="A491" s="1114"/>
      <c r="B491" s="161">
        <v>6</v>
      </c>
      <c r="C491" s="133"/>
      <c r="D491" s="127"/>
      <c r="E491" s="127"/>
      <c r="F491" s="133"/>
      <c r="G491" s="515"/>
      <c r="H491" s="133"/>
      <c r="I491" s="495"/>
      <c r="J491" s="516"/>
      <c r="K491" s="517"/>
      <c r="L491" s="495"/>
      <c r="M491" s="517"/>
      <c r="N491" s="155"/>
      <c r="O491" s="155"/>
      <c r="P491" s="495"/>
      <c r="Q491" s="495"/>
      <c r="R491" s="495"/>
      <c r="S491" s="495"/>
      <c r="T491" s="518"/>
      <c r="U491" s="507"/>
    </row>
    <row r="492" spans="1:22" x14ac:dyDescent="0.25">
      <c r="A492" s="1114"/>
      <c r="B492" s="161">
        <v>7</v>
      </c>
      <c r="C492" s="133"/>
      <c r="D492" s="127"/>
      <c r="E492" s="127"/>
      <c r="F492" s="133"/>
      <c r="G492" s="515"/>
      <c r="H492" s="133"/>
      <c r="I492" s="495"/>
      <c r="J492" s="516"/>
      <c r="K492" s="517"/>
      <c r="L492" s="495"/>
      <c r="M492" s="517"/>
      <c r="N492" s="155"/>
      <c r="O492" s="155"/>
      <c r="P492" s="495"/>
      <c r="Q492" s="495"/>
      <c r="R492" s="495"/>
      <c r="S492" s="495"/>
      <c r="T492" s="518"/>
      <c r="U492" s="507"/>
    </row>
    <row r="493" spans="1:22" x14ac:dyDescent="0.25">
      <c r="A493" s="1114"/>
      <c r="B493" s="161">
        <v>8</v>
      </c>
      <c r="C493" s="133"/>
      <c r="D493" s="127"/>
      <c r="E493" s="127"/>
      <c r="F493" s="133"/>
      <c r="G493" s="515"/>
      <c r="H493" s="133"/>
      <c r="I493" s="495"/>
      <c r="J493" s="516"/>
      <c r="K493" s="517"/>
      <c r="L493" s="495"/>
      <c r="M493" s="517"/>
      <c r="N493" s="155"/>
      <c r="O493" s="155"/>
      <c r="P493" s="495"/>
      <c r="Q493" s="495"/>
      <c r="R493" s="495"/>
      <c r="S493" s="495"/>
      <c r="T493" s="518"/>
      <c r="U493" s="507"/>
    </row>
    <row r="494" spans="1:22" x14ac:dyDescent="0.25">
      <c r="A494" s="1114"/>
      <c r="B494" s="161">
        <v>9</v>
      </c>
      <c r="C494" s="133"/>
      <c r="D494" s="127"/>
      <c r="E494" s="127"/>
      <c r="F494" s="133"/>
      <c r="G494" s="515"/>
      <c r="H494" s="133"/>
      <c r="I494" s="495"/>
      <c r="J494" s="516"/>
      <c r="K494" s="517"/>
      <c r="L494" s="495"/>
      <c r="M494" s="517"/>
      <c r="N494" s="155"/>
      <c r="O494" s="155"/>
      <c r="P494" s="495"/>
      <c r="Q494" s="495"/>
      <c r="R494" s="495"/>
      <c r="S494" s="495"/>
      <c r="T494" s="518"/>
      <c r="U494" s="507"/>
    </row>
    <row r="495" spans="1:22" ht="15.75" thickBot="1" x14ac:dyDescent="0.3">
      <c r="A495" s="1115"/>
      <c r="B495" s="162">
        <v>10</v>
      </c>
      <c r="C495" s="148"/>
      <c r="D495" s="147"/>
      <c r="E495" s="147"/>
      <c r="F495" s="148"/>
      <c r="G495" s="519"/>
      <c r="H495" s="148"/>
      <c r="I495" s="520"/>
      <c r="J495" s="521"/>
      <c r="K495" s="522"/>
      <c r="L495" s="520"/>
      <c r="M495" s="522"/>
      <c r="N495" s="156"/>
      <c r="O495" s="156"/>
      <c r="P495" s="520"/>
      <c r="Q495" s="520"/>
      <c r="R495" s="520"/>
      <c r="S495" s="520"/>
      <c r="T495" s="523"/>
      <c r="U495" s="507"/>
    </row>
    <row r="496" spans="1:22" ht="25.5" thickBot="1" x14ac:dyDescent="0.3">
      <c r="A496" s="654"/>
      <c r="C496" s="655"/>
      <c r="D496" s="656"/>
      <c r="E496" s="484" t="s">
        <v>379</v>
      </c>
      <c r="F496" s="485">
        <f>COUNTA(F486:F495)</f>
        <v>0</v>
      </c>
      <c r="G496" s="486">
        <f>COUNTA(G486:G495)</f>
        <v>0</v>
      </c>
      <c r="H496" s="655"/>
      <c r="I496" s="501"/>
      <c r="J496" s="657"/>
      <c r="K496" s="658"/>
      <c r="L496" s="1096" t="s">
        <v>655</v>
      </c>
      <c r="M496" s="1097"/>
      <c r="N496" s="659">
        <f>SUM(N486:N495)</f>
        <v>0</v>
      </c>
      <c r="O496" s="660">
        <f>SUM(O486:O495)</f>
        <v>0</v>
      </c>
      <c r="P496" s="501"/>
      <c r="R496" s="128"/>
      <c r="S496" s="132"/>
      <c r="T496" s="603"/>
      <c r="U496" s="527"/>
      <c r="V496" s="526"/>
    </row>
    <row r="497" spans="1:22" ht="23.25" customHeight="1" x14ac:dyDescent="0.25">
      <c r="A497" s="149"/>
      <c r="B497" s="128"/>
      <c r="C497" s="128"/>
      <c r="D497" s="128"/>
      <c r="H497" s="524"/>
      <c r="I497" s="524"/>
      <c r="J497" s="525"/>
      <c r="K497" s="524"/>
      <c r="L497" s="1098" t="s">
        <v>656</v>
      </c>
      <c r="M497" s="1099"/>
      <c r="N497" s="661">
        <f>SUMIF(M486:M495,"&lt;=31/12/2025",N486:N495)</f>
        <v>0</v>
      </c>
      <c r="O497" s="662">
        <f>SUMIF(M486:M495,"&lt;=31/12/2025",O486:O495)</f>
        <v>0</v>
      </c>
      <c r="P497" s="128"/>
      <c r="R497" s="128"/>
      <c r="S497" s="132"/>
      <c r="T497" s="603"/>
      <c r="U497" s="527"/>
      <c r="V497" s="526"/>
    </row>
    <row r="498" spans="1:22" ht="23.25" customHeight="1" thickBot="1" x14ac:dyDescent="0.3">
      <c r="A498" s="149"/>
      <c r="L498" s="1100" t="s">
        <v>660</v>
      </c>
      <c r="M498" s="1101"/>
      <c r="N498" s="663">
        <f>SUMIF(M486:M495,"&gt;31/12/2025",N486:N495)</f>
        <v>0</v>
      </c>
      <c r="O498" s="664">
        <f>SUMIF(M486:M495,"&gt;31/12/2025",O486:O495)</f>
        <v>0</v>
      </c>
      <c r="R498" s="128"/>
      <c r="S498" s="132"/>
      <c r="T498" s="603"/>
      <c r="U498" s="527"/>
      <c r="V498" s="526"/>
    </row>
    <row r="499" spans="1:22" ht="15.75" thickBot="1" x14ac:dyDescent="0.3">
      <c r="A499" s="528"/>
      <c r="B499" s="529"/>
      <c r="C499" s="455"/>
      <c r="D499" s="455"/>
      <c r="E499" s="455"/>
      <c r="F499" s="529"/>
      <c r="G499" s="455"/>
      <c r="H499" s="455"/>
      <c r="I499" s="529"/>
      <c r="J499" s="529"/>
      <c r="K499" s="455"/>
      <c r="L499" s="455"/>
      <c r="M499" s="455"/>
      <c r="N499" s="455"/>
      <c r="O499" s="455"/>
      <c r="P499" s="455"/>
      <c r="Q499" s="455"/>
      <c r="R499" s="455"/>
      <c r="S499" s="530"/>
      <c r="T499" s="455"/>
      <c r="U499" s="531"/>
    </row>
    <row r="500" spans="1:22" ht="15.75" thickBot="1" x14ac:dyDescent="0.3">
      <c r="A500" s="502"/>
      <c r="B500" s="503"/>
      <c r="C500" s="504"/>
      <c r="D500" s="504"/>
      <c r="E500" s="504"/>
      <c r="F500" s="503"/>
      <c r="G500" s="504"/>
      <c r="H500" s="504"/>
      <c r="I500" s="503"/>
      <c r="J500" s="503"/>
      <c r="K500" s="504"/>
      <c r="L500" s="504"/>
      <c r="M500" s="504"/>
      <c r="N500" s="504"/>
      <c r="O500" s="504"/>
      <c r="P500" s="504"/>
      <c r="Q500" s="504"/>
      <c r="R500" s="504"/>
      <c r="S500" s="504"/>
      <c r="T500" s="504"/>
      <c r="U500" s="505"/>
    </row>
    <row r="501" spans="1:22" ht="15.75" thickBot="1" x14ac:dyDescent="0.3">
      <c r="A501" s="171" t="s">
        <v>9</v>
      </c>
      <c r="B501" s="1116" t="s">
        <v>38</v>
      </c>
      <c r="C501" s="1117"/>
      <c r="E501" s="1118" t="s">
        <v>342</v>
      </c>
      <c r="F501" s="1119"/>
      <c r="G501" s="1120">
        <f>VLOOKUP(B501,'Urbano.Piano inv. forn'!$D$20:$H$49,3,FALSE)</f>
        <v>0</v>
      </c>
      <c r="H501" s="1121"/>
      <c r="I501" s="115"/>
      <c r="J501" s="1118" t="s">
        <v>343</v>
      </c>
      <c r="K501" s="1119"/>
      <c r="L501" s="1120">
        <f>VLOOKUP(B501,'Urbano.Piano inv. forn'!$D$20:$H$49,4,FALSE)</f>
        <v>0</v>
      </c>
      <c r="M501" s="1121"/>
      <c r="O501" s="178" t="s">
        <v>344</v>
      </c>
      <c r="P501" s="506"/>
      <c r="R501" s="179" t="s">
        <v>345</v>
      </c>
      <c r="S501" s="1108"/>
      <c r="T501" s="1109"/>
      <c r="U501" s="507"/>
    </row>
    <row r="502" spans="1:22" ht="15.75" thickBot="1" x14ac:dyDescent="0.3">
      <c r="A502" s="149"/>
      <c r="B502" s="129"/>
      <c r="C502" s="129"/>
      <c r="E502" s="130"/>
      <c r="F502" s="130"/>
      <c r="G502" s="131"/>
      <c r="H502" s="131"/>
      <c r="I502" s="115"/>
      <c r="J502" s="130"/>
      <c r="K502" s="130"/>
      <c r="L502" s="131"/>
      <c r="M502" s="131"/>
      <c r="O502" s="132"/>
      <c r="R502" s="128"/>
      <c r="S502" s="501"/>
      <c r="U502" s="150"/>
    </row>
    <row r="503" spans="1:22" ht="28.5" customHeight="1" thickBot="1" x14ac:dyDescent="0.3">
      <c r="A503" s="1102" t="s">
        <v>346</v>
      </c>
      <c r="B503" s="1103"/>
      <c r="C503" s="1103"/>
      <c r="D503" s="1104"/>
      <c r="E503" s="1105">
        <f>VLOOKUP(B501,'Urbano.Piano inv. forn'!$D$20:$V$49,17,FALSE)</f>
        <v>0</v>
      </c>
      <c r="F503" s="1106"/>
      <c r="G503" s="1106"/>
      <c r="H503" s="1107"/>
      <c r="I503" s="115"/>
      <c r="J503" s="1102" t="s">
        <v>60</v>
      </c>
      <c r="K503" s="1103"/>
      <c r="L503" s="1105">
        <f>VLOOKUP(B501,'Urbano.Piano inv. forn'!$D$20:$V$49,19,FALSE)</f>
        <v>0</v>
      </c>
      <c r="M503" s="1107"/>
      <c r="N503" s="146"/>
      <c r="O503" s="177" t="s">
        <v>347</v>
      </c>
      <c r="P503" s="151">
        <f>L503+E503</f>
        <v>0</v>
      </c>
      <c r="R503" s="179" t="s">
        <v>348</v>
      </c>
      <c r="S503" s="1108"/>
      <c r="T503" s="1109"/>
      <c r="U503" s="150"/>
    </row>
    <row r="504" spans="1:22" ht="15.75" thickBot="1" x14ac:dyDescent="0.3">
      <c r="A504" s="149"/>
      <c r="U504" s="507"/>
    </row>
    <row r="505" spans="1:22" ht="45" x14ac:dyDescent="0.25">
      <c r="A505" s="1110" t="s">
        <v>349</v>
      </c>
      <c r="B505" s="1112" t="s">
        <v>350</v>
      </c>
      <c r="C505" s="1112" t="s">
        <v>351</v>
      </c>
      <c r="D505" s="172" t="s">
        <v>352</v>
      </c>
      <c r="E505" s="173" t="s">
        <v>353</v>
      </c>
      <c r="F505" s="172" t="s">
        <v>354</v>
      </c>
      <c r="G505" s="172" t="s">
        <v>355</v>
      </c>
      <c r="H505" s="174" t="s">
        <v>312</v>
      </c>
      <c r="I505" s="174" t="s">
        <v>356</v>
      </c>
      <c r="J505" s="174" t="s">
        <v>357</v>
      </c>
      <c r="K505" s="174" t="s">
        <v>358</v>
      </c>
      <c r="L505" s="174" t="s">
        <v>359</v>
      </c>
      <c r="M505" s="174" t="s">
        <v>360</v>
      </c>
      <c r="N505" s="174" t="s">
        <v>361</v>
      </c>
      <c r="O505" s="174" t="s">
        <v>362</v>
      </c>
      <c r="P505" s="174" t="s">
        <v>363</v>
      </c>
      <c r="Q505" s="174" t="s">
        <v>364</v>
      </c>
      <c r="R505" s="174" t="s">
        <v>365</v>
      </c>
      <c r="S505" s="174" t="s">
        <v>366</v>
      </c>
      <c r="T505" s="175" t="s">
        <v>367</v>
      </c>
      <c r="U505" s="508"/>
    </row>
    <row r="506" spans="1:22" ht="24.75" thickBot="1" x14ac:dyDescent="0.3">
      <c r="A506" s="1111"/>
      <c r="B506" s="1113"/>
      <c r="C506" s="1113"/>
      <c r="D506" s="176" t="s">
        <v>368</v>
      </c>
      <c r="E506" s="176" t="s">
        <v>369</v>
      </c>
      <c r="F506" s="176" t="s">
        <v>370</v>
      </c>
      <c r="G506" s="176" t="s">
        <v>370</v>
      </c>
      <c r="H506" s="176" t="s">
        <v>32</v>
      </c>
      <c r="I506" s="176" t="s">
        <v>33</v>
      </c>
      <c r="J506" s="176" t="s">
        <v>371</v>
      </c>
      <c r="K506" s="176" t="s">
        <v>372</v>
      </c>
      <c r="L506" s="176" t="s">
        <v>373</v>
      </c>
      <c r="M506" s="176" t="s">
        <v>372</v>
      </c>
      <c r="N506" s="176" t="s">
        <v>374</v>
      </c>
      <c r="O506" s="176" t="s">
        <v>341</v>
      </c>
      <c r="P506" s="176" t="s">
        <v>375</v>
      </c>
      <c r="Q506" s="176" t="s">
        <v>376</v>
      </c>
      <c r="R506" s="176" t="s">
        <v>377</v>
      </c>
      <c r="S506" s="176" t="s">
        <v>377</v>
      </c>
      <c r="T506" s="509"/>
      <c r="U506" s="508"/>
    </row>
    <row r="507" spans="1:22" x14ac:dyDescent="0.25">
      <c r="A507" s="1114" t="str">
        <f>B501</f>
        <v>urb.m.3</v>
      </c>
      <c r="B507" s="160">
        <v>1</v>
      </c>
      <c r="C507" s="208"/>
      <c r="D507" s="134"/>
      <c r="E507" s="134"/>
      <c r="F507" s="208"/>
      <c r="G507" s="510"/>
      <c r="H507" s="135"/>
      <c r="I507" s="511"/>
      <c r="J507" s="512"/>
      <c r="K507" s="513"/>
      <c r="L507" s="511"/>
      <c r="M507" s="513"/>
      <c r="N507" s="164"/>
      <c r="O507" s="164"/>
      <c r="P507" s="511"/>
      <c r="Q507" s="511"/>
      <c r="R507" s="511"/>
      <c r="S507" s="511"/>
      <c r="T507" s="514"/>
      <c r="U507" s="507"/>
    </row>
    <row r="508" spans="1:22" x14ac:dyDescent="0.25">
      <c r="A508" s="1114"/>
      <c r="B508" s="161">
        <v>2</v>
      </c>
      <c r="C508" s="133"/>
      <c r="D508" s="127"/>
      <c r="E508" s="127"/>
      <c r="F508" s="133"/>
      <c r="G508" s="515"/>
      <c r="H508" s="133"/>
      <c r="I508" s="495"/>
      <c r="J508" s="516"/>
      <c r="K508" s="517"/>
      <c r="L508" s="495"/>
      <c r="M508" s="517"/>
      <c r="N508" s="155"/>
      <c r="O508" s="155"/>
      <c r="P508" s="495"/>
      <c r="Q508" s="495" t="s">
        <v>378</v>
      </c>
      <c r="R508" s="495"/>
      <c r="S508" s="495"/>
      <c r="T508" s="518"/>
      <c r="U508" s="507"/>
    </row>
    <row r="509" spans="1:22" x14ac:dyDescent="0.25">
      <c r="A509" s="1114"/>
      <c r="B509" s="161">
        <v>3</v>
      </c>
      <c r="C509" s="133"/>
      <c r="D509" s="127"/>
      <c r="E509" s="127"/>
      <c r="F509" s="133"/>
      <c r="G509" s="515"/>
      <c r="H509" s="133"/>
      <c r="I509" s="495"/>
      <c r="J509" s="516"/>
      <c r="K509" s="517"/>
      <c r="L509" s="495"/>
      <c r="M509" s="517"/>
      <c r="N509" s="155"/>
      <c r="O509" s="155"/>
      <c r="P509" s="495"/>
      <c r="Q509" s="495"/>
      <c r="R509" s="495"/>
      <c r="S509" s="495"/>
      <c r="T509" s="518"/>
      <c r="U509" s="507"/>
    </row>
    <row r="510" spans="1:22" x14ac:dyDescent="0.25">
      <c r="A510" s="1114"/>
      <c r="B510" s="161">
        <v>4</v>
      </c>
      <c r="C510" s="133"/>
      <c r="D510" s="127"/>
      <c r="E510" s="127"/>
      <c r="F510" s="133"/>
      <c r="G510" s="515"/>
      <c r="H510" s="133"/>
      <c r="I510" s="495"/>
      <c r="J510" s="516"/>
      <c r="K510" s="517"/>
      <c r="L510" s="495"/>
      <c r="M510" s="517"/>
      <c r="N510" s="155"/>
      <c r="O510" s="155"/>
      <c r="P510" s="495"/>
      <c r="Q510" s="495"/>
      <c r="R510" s="495"/>
      <c r="S510" s="495"/>
      <c r="T510" s="518"/>
      <c r="U510" s="507"/>
    </row>
    <row r="511" spans="1:22" x14ac:dyDescent="0.25">
      <c r="A511" s="1114"/>
      <c r="B511" s="161">
        <v>5</v>
      </c>
      <c r="C511" s="133"/>
      <c r="D511" s="127"/>
      <c r="E511" s="127"/>
      <c r="F511" s="133"/>
      <c r="G511" s="515"/>
      <c r="H511" s="133"/>
      <c r="I511" s="495"/>
      <c r="J511" s="516"/>
      <c r="K511" s="517"/>
      <c r="L511" s="495"/>
      <c r="M511" s="517"/>
      <c r="N511" s="155"/>
      <c r="O511" s="155"/>
      <c r="P511" s="495"/>
      <c r="Q511" s="495"/>
      <c r="R511" s="495"/>
      <c r="S511" s="495"/>
      <c r="T511" s="518"/>
      <c r="U511" s="507"/>
    </row>
    <row r="512" spans="1:22" x14ac:dyDescent="0.25">
      <c r="A512" s="1114"/>
      <c r="B512" s="161">
        <v>6</v>
      </c>
      <c r="C512" s="133"/>
      <c r="D512" s="127"/>
      <c r="E512" s="127"/>
      <c r="F512" s="133"/>
      <c r="G512" s="515"/>
      <c r="H512" s="133"/>
      <c r="I512" s="495"/>
      <c r="J512" s="516"/>
      <c r="K512" s="517"/>
      <c r="L512" s="495"/>
      <c r="M512" s="517"/>
      <c r="N512" s="155"/>
      <c r="O512" s="155"/>
      <c r="P512" s="495"/>
      <c r="Q512" s="495"/>
      <c r="R512" s="495"/>
      <c r="S512" s="495"/>
      <c r="T512" s="518"/>
      <c r="U512" s="507"/>
    </row>
    <row r="513" spans="1:22" x14ac:dyDescent="0.25">
      <c r="A513" s="1114"/>
      <c r="B513" s="161">
        <v>7</v>
      </c>
      <c r="C513" s="133"/>
      <c r="D513" s="127"/>
      <c r="E513" s="127"/>
      <c r="F513" s="133"/>
      <c r="G513" s="515"/>
      <c r="H513" s="133"/>
      <c r="I513" s="495"/>
      <c r="J513" s="516"/>
      <c r="K513" s="517"/>
      <c r="L513" s="495"/>
      <c r="M513" s="517"/>
      <c r="N513" s="155"/>
      <c r="O513" s="155"/>
      <c r="P513" s="495"/>
      <c r="Q513" s="495"/>
      <c r="R513" s="495"/>
      <c r="S513" s="495"/>
      <c r="T513" s="518"/>
      <c r="U513" s="507"/>
    </row>
    <row r="514" spans="1:22" x14ac:dyDescent="0.25">
      <c r="A514" s="1114"/>
      <c r="B514" s="161">
        <v>8</v>
      </c>
      <c r="C514" s="133"/>
      <c r="D514" s="127"/>
      <c r="E514" s="127"/>
      <c r="F514" s="133"/>
      <c r="G514" s="515"/>
      <c r="H514" s="133"/>
      <c r="I514" s="495"/>
      <c r="J514" s="516"/>
      <c r="K514" s="517"/>
      <c r="L514" s="495"/>
      <c r="M514" s="517"/>
      <c r="N514" s="155"/>
      <c r="O514" s="155"/>
      <c r="P514" s="495"/>
      <c r="Q514" s="495"/>
      <c r="R514" s="495"/>
      <c r="S514" s="495"/>
      <c r="T514" s="518"/>
      <c r="U514" s="507"/>
    </row>
    <row r="515" spans="1:22" x14ac:dyDescent="0.25">
      <c r="A515" s="1114"/>
      <c r="B515" s="161">
        <v>9</v>
      </c>
      <c r="C515" s="133"/>
      <c r="D515" s="127"/>
      <c r="E515" s="127"/>
      <c r="F515" s="133"/>
      <c r="G515" s="515"/>
      <c r="H515" s="133"/>
      <c r="I515" s="495"/>
      <c r="J515" s="516"/>
      <c r="K515" s="517"/>
      <c r="L515" s="495"/>
      <c r="M515" s="517"/>
      <c r="N515" s="155"/>
      <c r="O515" s="155"/>
      <c r="P515" s="495"/>
      <c r="Q515" s="495"/>
      <c r="R515" s="495"/>
      <c r="S515" s="495"/>
      <c r="T515" s="518"/>
      <c r="U515" s="507"/>
    </row>
    <row r="516" spans="1:22" ht="15.75" thickBot="1" x14ac:dyDescent="0.3">
      <c r="A516" s="1115"/>
      <c r="B516" s="162">
        <v>10</v>
      </c>
      <c r="C516" s="148"/>
      <c r="D516" s="147"/>
      <c r="E516" s="147"/>
      <c r="F516" s="148"/>
      <c r="G516" s="519"/>
      <c r="H516" s="148"/>
      <c r="I516" s="520"/>
      <c r="J516" s="521"/>
      <c r="K516" s="522"/>
      <c r="L516" s="520"/>
      <c r="M516" s="522"/>
      <c r="N516" s="156"/>
      <c r="O516" s="156"/>
      <c r="P516" s="520"/>
      <c r="Q516" s="520"/>
      <c r="R516" s="520"/>
      <c r="S516" s="520"/>
      <c r="T516" s="523"/>
      <c r="U516" s="507"/>
    </row>
    <row r="517" spans="1:22" ht="25.5" thickBot="1" x14ac:dyDescent="0.3">
      <c r="A517" s="654"/>
      <c r="C517" s="655"/>
      <c r="D517" s="656"/>
      <c r="E517" s="484" t="s">
        <v>379</v>
      </c>
      <c r="F517" s="485">
        <f>COUNTA(F507:F516)</f>
        <v>0</v>
      </c>
      <c r="G517" s="486">
        <f>COUNTA(G507:G516)</f>
        <v>0</v>
      </c>
      <c r="H517" s="655"/>
      <c r="I517" s="501"/>
      <c r="J517" s="657"/>
      <c r="K517" s="658"/>
      <c r="L517" s="1096" t="s">
        <v>655</v>
      </c>
      <c r="M517" s="1097"/>
      <c r="N517" s="659">
        <f>SUM(N507:N516)</f>
        <v>0</v>
      </c>
      <c r="O517" s="660">
        <f>SUM(O507:O516)</f>
        <v>0</v>
      </c>
      <c r="P517" s="501"/>
      <c r="R517" s="128"/>
      <c r="S517" s="132"/>
      <c r="T517" s="603"/>
      <c r="U517" s="527"/>
      <c r="V517" s="526"/>
    </row>
    <row r="518" spans="1:22" ht="23.25" customHeight="1" x14ac:dyDescent="0.25">
      <c r="A518" s="149"/>
      <c r="B518" s="128"/>
      <c r="C518" s="128"/>
      <c r="D518" s="128"/>
      <c r="H518" s="524"/>
      <c r="I518" s="524"/>
      <c r="J518" s="525"/>
      <c r="K518" s="524"/>
      <c r="L518" s="1098" t="s">
        <v>656</v>
      </c>
      <c r="M518" s="1099"/>
      <c r="N518" s="661">
        <f>SUMIF(M507:M516,"&lt;=31/12/2025",N507:N516)</f>
        <v>0</v>
      </c>
      <c r="O518" s="662">
        <f>SUMIF(M507:M516,"&lt;=31/12/2025",O507:O516)</f>
        <v>0</v>
      </c>
      <c r="P518" s="128"/>
      <c r="R518" s="128"/>
      <c r="S518" s="132"/>
      <c r="T518" s="603"/>
      <c r="U518" s="527"/>
      <c r="V518" s="526"/>
    </row>
    <row r="519" spans="1:22" ht="23.25" customHeight="1" thickBot="1" x14ac:dyDescent="0.3">
      <c r="A519" s="149"/>
      <c r="L519" s="1100" t="s">
        <v>660</v>
      </c>
      <c r="M519" s="1101"/>
      <c r="N519" s="663">
        <f>SUMIF(M507:M516,"&gt;31/12/2025",N507:N516)</f>
        <v>0</v>
      </c>
      <c r="O519" s="664">
        <f>SUMIF(M507:M516,"&gt;31/12/2025",O507:O516)</f>
        <v>0</v>
      </c>
      <c r="R519" s="128"/>
      <c r="S519" s="132"/>
      <c r="T519" s="603"/>
      <c r="U519" s="527"/>
      <c r="V519" s="526"/>
    </row>
    <row r="520" spans="1:22" ht="15.75" thickBot="1" x14ac:dyDescent="0.3">
      <c r="A520" s="528"/>
      <c r="B520" s="529"/>
      <c r="C520" s="455"/>
      <c r="D520" s="455"/>
      <c r="E520" s="455"/>
      <c r="F520" s="529"/>
      <c r="G520" s="455"/>
      <c r="H520" s="455"/>
      <c r="I520" s="529"/>
      <c r="J520" s="529"/>
      <c r="K520" s="455"/>
      <c r="L520" s="455"/>
      <c r="M520" s="455"/>
      <c r="N520" s="455"/>
      <c r="O520" s="455"/>
      <c r="P520" s="455"/>
      <c r="Q520" s="455"/>
      <c r="R520" s="455"/>
      <c r="S520" s="530"/>
      <c r="T520" s="455"/>
      <c r="U520" s="531"/>
    </row>
    <row r="521" spans="1:22" ht="15.75" thickBot="1" x14ac:dyDescent="0.3">
      <c r="A521" s="502"/>
      <c r="B521" s="503"/>
      <c r="C521" s="504"/>
      <c r="D521" s="504"/>
      <c r="E521" s="504"/>
      <c r="F521" s="503"/>
      <c r="G521" s="504"/>
      <c r="H521" s="504"/>
      <c r="I521" s="503"/>
      <c r="J521" s="503"/>
      <c r="K521" s="504"/>
      <c r="L521" s="504"/>
      <c r="M521" s="504"/>
      <c r="N521" s="504"/>
      <c r="O521" s="504"/>
      <c r="P521" s="504"/>
      <c r="Q521" s="504"/>
      <c r="R521" s="504"/>
      <c r="S521" s="504"/>
      <c r="T521" s="504"/>
      <c r="U521" s="505"/>
    </row>
    <row r="522" spans="1:22" ht="15.75" thickBot="1" x14ac:dyDescent="0.3">
      <c r="A522" s="171" t="s">
        <v>9</v>
      </c>
      <c r="B522" s="1116" t="s">
        <v>38</v>
      </c>
      <c r="C522" s="1117"/>
      <c r="E522" s="1118" t="s">
        <v>342</v>
      </c>
      <c r="F522" s="1119"/>
      <c r="G522" s="1120">
        <f>VLOOKUP(B522,'Urbano.Piano inv. forn'!$D$20:$H$49,3,FALSE)</f>
        <v>0</v>
      </c>
      <c r="H522" s="1121"/>
      <c r="I522" s="115"/>
      <c r="J522" s="1118" t="s">
        <v>343</v>
      </c>
      <c r="K522" s="1119"/>
      <c r="L522" s="1120">
        <f>VLOOKUP(B522,'Urbano.Piano inv. forn'!$D$20:$H$49,4,FALSE)</f>
        <v>0</v>
      </c>
      <c r="M522" s="1121"/>
      <c r="O522" s="178" t="s">
        <v>344</v>
      </c>
      <c r="P522" s="506"/>
      <c r="R522" s="179" t="s">
        <v>345</v>
      </c>
      <c r="S522" s="1108"/>
      <c r="T522" s="1109"/>
      <c r="U522" s="507"/>
    </row>
    <row r="523" spans="1:22" ht="15.75" thickBot="1" x14ac:dyDescent="0.3">
      <c r="A523" s="149"/>
      <c r="B523" s="129"/>
      <c r="C523" s="129"/>
      <c r="E523" s="130"/>
      <c r="F523" s="130"/>
      <c r="G523" s="131"/>
      <c r="H523" s="131"/>
      <c r="I523" s="115"/>
      <c r="J523" s="130"/>
      <c r="K523" s="130"/>
      <c r="L523" s="131"/>
      <c r="M523" s="131"/>
      <c r="O523" s="132"/>
      <c r="R523" s="128"/>
      <c r="S523" s="501"/>
      <c r="U523" s="150"/>
    </row>
    <row r="524" spans="1:22" ht="28.5" customHeight="1" thickBot="1" x14ac:dyDescent="0.3">
      <c r="A524" s="1102" t="s">
        <v>346</v>
      </c>
      <c r="B524" s="1103"/>
      <c r="C524" s="1103"/>
      <c r="D524" s="1104"/>
      <c r="E524" s="1105">
        <f>VLOOKUP(B522,'Urbano.Piano inv. forn'!$D$20:$V$49,17,FALSE)</f>
        <v>0</v>
      </c>
      <c r="F524" s="1106"/>
      <c r="G524" s="1106"/>
      <c r="H524" s="1107"/>
      <c r="I524" s="115"/>
      <c r="J524" s="1102" t="s">
        <v>60</v>
      </c>
      <c r="K524" s="1103"/>
      <c r="L524" s="1105">
        <f>VLOOKUP(B522,'Urbano.Piano inv. forn'!$D$20:$V$49,19,FALSE)</f>
        <v>0</v>
      </c>
      <c r="M524" s="1107"/>
      <c r="N524" s="146"/>
      <c r="O524" s="177" t="s">
        <v>347</v>
      </c>
      <c r="P524" s="151">
        <f>L524+E524</f>
        <v>0</v>
      </c>
      <c r="R524" s="179" t="s">
        <v>348</v>
      </c>
      <c r="S524" s="1108"/>
      <c r="T524" s="1109"/>
      <c r="U524" s="150"/>
    </row>
    <row r="525" spans="1:22" ht="15.75" thickBot="1" x14ac:dyDescent="0.3">
      <c r="A525" s="149"/>
      <c r="U525" s="507"/>
    </row>
    <row r="526" spans="1:22" ht="45" x14ac:dyDescent="0.25">
      <c r="A526" s="1110" t="s">
        <v>349</v>
      </c>
      <c r="B526" s="1112" t="s">
        <v>350</v>
      </c>
      <c r="C526" s="1112" t="s">
        <v>351</v>
      </c>
      <c r="D526" s="172" t="s">
        <v>352</v>
      </c>
      <c r="E526" s="173" t="s">
        <v>353</v>
      </c>
      <c r="F526" s="172" t="s">
        <v>354</v>
      </c>
      <c r="G526" s="172" t="s">
        <v>355</v>
      </c>
      <c r="H526" s="174" t="s">
        <v>312</v>
      </c>
      <c r="I526" s="174" t="s">
        <v>356</v>
      </c>
      <c r="J526" s="174" t="s">
        <v>357</v>
      </c>
      <c r="K526" s="174" t="s">
        <v>358</v>
      </c>
      <c r="L526" s="174" t="s">
        <v>359</v>
      </c>
      <c r="M526" s="174" t="s">
        <v>360</v>
      </c>
      <c r="N526" s="174" t="s">
        <v>361</v>
      </c>
      <c r="O526" s="174" t="s">
        <v>362</v>
      </c>
      <c r="P526" s="174" t="s">
        <v>363</v>
      </c>
      <c r="Q526" s="174" t="s">
        <v>364</v>
      </c>
      <c r="R526" s="174" t="s">
        <v>365</v>
      </c>
      <c r="S526" s="174" t="s">
        <v>366</v>
      </c>
      <c r="T526" s="175" t="s">
        <v>367</v>
      </c>
      <c r="U526" s="508"/>
    </row>
    <row r="527" spans="1:22" ht="24.75" thickBot="1" x14ac:dyDescent="0.3">
      <c r="A527" s="1111"/>
      <c r="B527" s="1113"/>
      <c r="C527" s="1113"/>
      <c r="D527" s="176" t="s">
        <v>368</v>
      </c>
      <c r="E527" s="176" t="s">
        <v>369</v>
      </c>
      <c r="F527" s="176" t="s">
        <v>370</v>
      </c>
      <c r="G527" s="176" t="s">
        <v>370</v>
      </c>
      <c r="H527" s="176" t="s">
        <v>32</v>
      </c>
      <c r="I527" s="176" t="s">
        <v>33</v>
      </c>
      <c r="J527" s="176" t="s">
        <v>371</v>
      </c>
      <c r="K527" s="176" t="s">
        <v>372</v>
      </c>
      <c r="L527" s="176" t="s">
        <v>373</v>
      </c>
      <c r="M527" s="176" t="s">
        <v>372</v>
      </c>
      <c r="N527" s="176" t="s">
        <v>374</v>
      </c>
      <c r="O527" s="176" t="s">
        <v>341</v>
      </c>
      <c r="P527" s="176" t="s">
        <v>375</v>
      </c>
      <c r="Q527" s="176" t="s">
        <v>376</v>
      </c>
      <c r="R527" s="176" t="s">
        <v>377</v>
      </c>
      <c r="S527" s="176" t="s">
        <v>377</v>
      </c>
      <c r="T527" s="509"/>
      <c r="U527" s="508"/>
    </row>
    <row r="528" spans="1:22" x14ac:dyDescent="0.25">
      <c r="A528" s="1114" t="str">
        <f>B522</f>
        <v>urb.m.3</v>
      </c>
      <c r="B528" s="160">
        <v>1</v>
      </c>
      <c r="C528" s="208"/>
      <c r="D528" s="134"/>
      <c r="E528" s="134"/>
      <c r="F528" s="208"/>
      <c r="G528" s="510"/>
      <c r="H528" s="135"/>
      <c r="I528" s="511"/>
      <c r="J528" s="512"/>
      <c r="K528" s="513"/>
      <c r="L528" s="511"/>
      <c r="M528" s="513"/>
      <c r="N528" s="164"/>
      <c r="O528" s="164"/>
      <c r="P528" s="511"/>
      <c r="Q528" s="511"/>
      <c r="R528" s="511"/>
      <c r="S528" s="511"/>
      <c r="T528" s="514"/>
      <c r="U528" s="507"/>
    </row>
    <row r="529" spans="1:22" x14ac:dyDescent="0.25">
      <c r="A529" s="1114"/>
      <c r="B529" s="161">
        <v>2</v>
      </c>
      <c r="C529" s="133"/>
      <c r="D529" s="127"/>
      <c r="E529" s="127"/>
      <c r="F529" s="133"/>
      <c r="G529" s="515"/>
      <c r="H529" s="133"/>
      <c r="I529" s="495"/>
      <c r="J529" s="516"/>
      <c r="K529" s="517"/>
      <c r="L529" s="495"/>
      <c r="M529" s="517"/>
      <c r="N529" s="155"/>
      <c r="O529" s="155"/>
      <c r="P529" s="495"/>
      <c r="Q529" s="495" t="s">
        <v>378</v>
      </c>
      <c r="R529" s="495"/>
      <c r="S529" s="495"/>
      <c r="T529" s="518"/>
      <c r="U529" s="507"/>
    </row>
    <row r="530" spans="1:22" x14ac:dyDescent="0.25">
      <c r="A530" s="1114"/>
      <c r="B530" s="161">
        <v>3</v>
      </c>
      <c r="C530" s="133"/>
      <c r="D530" s="127"/>
      <c r="E530" s="127"/>
      <c r="F530" s="133"/>
      <c r="G530" s="515"/>
      <c r="H530" s="133"/>
      <c r="I530" s="495"/>
      <c r="J530" s="516"/>
      <c r="K530" s="517"/>
      <c r="L530" s="495"/>
      <c r="M530" s="517"/>
      <c r="N530" s="155"/>
      <c r="O530" s="155"/>
      <c r="P530" s="495"/>
      <c r="Q530" s="495"/>
      <c r="R530" s="495"/>
      <c r="S530" s="495"/>
      <c r="T530" s="518"/>
      <c r="U530" s="507"/>
    </row>
    <row r="531" spans="1:22" x14ac:dyDescent="0.25">
      <c r="A531" s="1114"/>
      <c r="B531" s="161">
        <v>4</v>
      </c>
      <c r="C531" s="133"/>
      <c r="D531" s="127"/>
      <c r="E531" s="127"/>
      <c r="F531" s="133"/>
      <c r="G531" s="515"/>
      <c r="H531" s="133"/>
      <c r="I531" s="495"/>
      <c r="J531" s="516"/>
      <c r="K531" s="517"/>
      <c r="L531" s="495"/>
      <c r="M531" s="517"/>
      <c r="N531" s="155"/>
      <c r="O531" s="155"/>
      <c r="P531" s="495"/>
      <c r="Q531" s="495"/>
      <c r="R531" s="495"/>
      <c r="S531" s="495"/>
      <c r="T531" s="518"/>
      <c r="U531" s="507"/>
    </row>
    <row r="532" spans="1:22" x14ac:dyDescent="0.25">
      <c r="A532" s="1114"/>
      <c r="B532" s="161">
        <v>5</v>
      </c>
      <c r="C532" s="133"/>
      <c r="D532" s="127"/>
      <c r="E532" s="127"/>
      <c r="F532" s="133"/>
      <c r="G532" s="515"/>
      <c r="H532" s="133"/>
      <c r="I532" s="495"/>
      <c r="J532" s="516"/>
      <c r="K532" s="517"/>
      <c r="L532" s="495"/>
      <c r="M532" s="517"/>
      <c r="N532" s="155"/>
      <c r="O532" s="155"/>
      <c r="P532" s="495"/>
      <c r="Q532" s="495"/>
      <c r="R532" s="495"/>
      <c r="S532" s="495"/>
      <c r="T532" s="518"/>
      <c r="U532" s="507"/>
    </row>
    <row r="533" spans="1:22" x14ac:dyDescent="0.25">
      <c r="A533" s="1114"/>
      <c r="B533" s="161">
        <v>6</v>
      </c>
      <c r="C533" s="133"/>
      <c r="D533" s="127"/>
      <c r="E533" s="127"/>
      <c r="F533" s="133"/>
      <c r="G533" s="515"/>
      <c r="H533" s="133"/>
      <c r="I533" s="495"/>
      <c r="J533" s="516"/>
      <c r="K533" s="517"/>
      <c r="L533" s="495"/>
      <c r="M533" s="517"/>
      <c r="N533" s="155"/>
      <c r="O533" s="155"/>
      <c r="P533" s="495"/>
      <c r="Q533" s="495"/>
      <c r="R533" s="495"/>
      <c r="S533" s="495"/>
      <c r="T533" s="518"/>
      <c r="U533" s="507"/>
    </row>
    <row r="534" spans="1:22" x14ac:dyDescent="0.25">
      <c r="A534" s="1114"/>
      <c r="B534" s="161">
        <v>7</v>
      </c>
      <c r="C534" s="133"/>
      <c r="D534" s="127"/>
      <c r="E534" s="127"/>
      <c r="F534" s="133"/>
      <c r="G534" s="515"/>
      <c r="H534" s="133"/>
      <c r="I534" s="495"/>
      <c r="J534" s="516"/>
      <c r="K534" s="517"/>
      <c r="L534" s="495"/>
      <c r="M534" s="517"/>
      <c r="N534" s="155"/>
      <c r="O534" s="155"/>
      <c r="P534" s="495"/>
      <c r="Q534" s="495"/>
      <c r="R534" s="495"/>
      <c r="S534" s="495"/>
      <c r="T534" s="518"/>
      <c r="U534" s="507"/>
    </row>
    <row r="535" spans="1:22" x14ac:dyDescent="0.25">
      <c r="A535" s="1114"/>
      <c r="B535" s="161">
        <v>8</v>
      </c>
      <c r="C535" s="133"/>
      <c r="D535" s="127"/>
      <c r="E535" s="127"/>
      <c r="F535" s="133"/>
      <c r="G535" s="515"/>
      <c r="H535" s="133"/>
      <c r="I535" s="495"/>
      <c r="J535" s="516"/>
      <c r="K535" s="517"/>
      <c r="L535" s="495"/>
      <c r="M535" s="517"/>
      <c r="N535" s="155"/>
      <c r="O535" s="155"/>
      <c r="P535" s="495"/>
      <c r="Q535" s="495"/>
      <c r="R535" s="495"/>
      <c r="S535" s="495"/>
      <c r="T535" s="518"/>
      <c r="U535" s="507"/>
    </row>
    <row r="536" spans="1:22" x14ac:dyDescent="0.25">
      <c r="A536" s="1114"/>
      <c r="B536" s="161">
        <v>9</v>
      </c>
      <c r="C536" s="133"/>
      <c r="D536" s="127"/>
      <c r="E536" s="127"/>
      <c r="F536" s="133"/>
      <c r="G536" s="515"/>
      <c r="H536" s="133"/>
      <c r="I536" s="495"/>
      <c r="J536" s="516"/>
      <c r="K536" s="517"/>
      <c r="L536" s="495"/>
      <c r="M536" s="517"/>
      <c r="N536" s="155"/>
      <c r="O536" s="155"/>
      <c r="P536" s="495"/>
      <c r="Q536" s="495"/>
      <c r="R536" s="495"/>
      <c r="S536" s="495"/>
      <c r="T536" s="518"/>
      <c r="U536" s="507"/>
    </row>
    <row r="537" spans="1:22" ht="15.75" thickBot="1" x14ac:dyDescent="0.3">
      <c r="A537" s="1115"/>
      <c r="B537" s="162">
        <v>10</v>
      </c>
      <c r="C537" s="148"/>
      <c r="D537" s="147"/>
      <c r="E537" s="147"/>
      <c r="F537" s="148"/>
      <c r="G537" s="519"/>
      <c r="H537" s="148"/>
      <c r="I537" s="520"/>
      <c r="J537" s="521"/>
      <c r="K537" s="522"/>
      <c r="L537" s="520"/>
      <c r="M537" s="522"/>
      <c r="N537" s="156"/>
      <c r="O537" s="156"/>
      <c r="P537" s="520"/>
      <c r="Q537" s="520"/>
      <c r="R537" s="520"/>
      <c r="S537" s="520"/>
      <c r="T537" s="523"/>
      <c r="U537" s="507"/>
    </row>
    <row r="538" spans="1:22" ht="25.5" thickBot="1" x14ac:dyDescent="0.3">
      <c r="A538" s="654"/>
      <c r="C538" s="655"/>
      <c r="D538" s="656"/>
      <c r="E538" s="484" t="s">
        <v>379</v>
      </c>
      <c r="F538" s="485">
        <f>COUNTA(F528:F537)</f>
        <v>0</v>
      </c>
      <c r="G538" s="486">
        <f>COUNTA(G528:G537)</f>
        <v>0</v>
      </c>
      <c r="H538" s="655"/>
      <c r="I538" s="501"/>
      <c r="J538" s="657"/>
      <c r="K538" s="658"/>
      <c r="L538" s="1096" t="s">
        <v>655</v>
      </c>
      <c r="M538" s="1097"/>
      <c r="N538" s="659">
        <f>SUM(N528:N537)</f>
        <v>0</v>
      </c>
      <c r="O538" s="660">
        <f>SUM(O528:O537)</f>
        <v>0</v>
      </c>
      <c r="P538" s="501"/>
      <c r="R538" s="128"/>
      <c r="S538" s="132"/>
      <c r="T538" s="603"/>
      <c r="U538" s="527"/>
      <c r="V538" s="526"/>
    </row>
    <row r="539" spans="1:22" ht="23.25" customHeight="1" x14ac:dyDescent="0.25">
      <c r="A539" s="149"/>
      <c r="B539" s="128"/>
      <c r="C539" s="128"/>
      <c r="D539" s="128"/>
      <c r="H539" s="524"/>
      <c r="I539" s="524"/>
      <c r="J539" s="525"/>
      <c r="K539" s="524"/>
      <c r="L539" s="1098" t="s">
        <v>656</v>
      </c>
      <c r="M539" s="1099"/>
      <c r="N539" s="661">
        <f>SUMIF(M528:M537,"&lt;=31/12/2025",N528:N537)</f>
        <v>0</v>
      </c>
      <c r="O539" s="662">
        <f>SUMIF(M528:M537,"&lt;=31/12/2025",O528:O537)</f>
        <v>0</v>
      </c>
      <c r="P539" s="128"/>
      <c r="R539" s="128"/>
      <c r="S539" s="132"/>
      <c r="T539" s="603"/>
      <c r="U539" s="527"/>
      <c r="V539" s="526"/>
    </row>
    <row r="540" spans="1:22" ht="23.25" customHeight="1" thickBot="1" x14ac:dyDescent="0.3">
      <c r="A540" s="149"/>
      <c r="L540" s="1100" t="s">
        <v>660</v>
      </c>
      <c r="M540" s="1101"/>
      <c r="N540" s="663">
        <f>SUMIF(M528:M537,"&gt;31/12/2025",N528:N537)</f>
        <v>0</v>
      </c>
      <c r="O540" s="664">
        <f>SUMIF(M528:M537,"&gt;31/12/2025",O528:O537)</f>
        <v>0</v>
      </c>
      <c r="R540" s="128"/>
      <c r="S540" s="132"/>
      <c r="T540" s="603"/>
      <c r="U540" s="527"/>
      <c r="V540" s="526"/>
    </row>
    <row r="541" spans="1:22" ht="15.75" thickBot="1" x14ac:dyDescent="0.3">
      <c r="A541" s="528"/>
      <c r="B541" s="529"/>
      <c r="C541" s="455"/>
      <c r="D541" s="455"/>
      <c r="E541" s="455"/>
      <c r="F541" s="529"/>
      <c r="G541" s="455"/>
      <c r="H541" s="455"/>
      <c r="I541" s="529"/>
      <c r="J541" s="529"/>
      <c r="K541" s="455"/>
      <c r="L541" s="455"/>
      <c r="M541" s="455"/>
      <c r="N541" s="455"/>
      <c r="O541" s="455"/>
      <c r="P541" s="455"/>
      <c r="Q541" s="455"/>
      <c r="R541" s="455"/>
      <c r="S541" s="530"/>
      <c r="T541" s="455"/>
      <c r="U541" s="531"/>
    </row>
    <row r="542" spans="1:22" ht="15.75" thickBot="1" x14ac:dyDescent="0.3">
      <c r="A542" s="502"/>
      <c r="B542" s="503"/>
      <c r="C542" s="504"/>
      <c r="D542" s="504"/>
      <c r="E542" s="504"/>
      <c r="F542" s="503"/>
      <c r="G542" s="504"/>
      <c r="H542" s="504"/>
      <c r="I542" s="503"/>
      <c r="J542" s="503"/>
      <c r="K542" s="504"/>
      <c r="L542" s="504"/>
      <c r="M542" s="504"/>
      <c r="N542" s="504"/>
      <c r="O542" s="504"/>
      <c r="P542" s="504"/>
      <c r="Q542" s="504"/>
      <c r="R542" s="504"/>
      <c r="S542" s="504"/>
      <c r="T542" s="504"/>
      <c r="U542" s="505"/>
    </row>
    <row r="543" spans="1:22" ht="15.75" thickBot="1" x14ac:dyDescent="0.3">
      <c r="A543" s="171" t="s">
        <v>9</v>
      </c>
      <c r="B543" s="1116" t="s">
        <v>38</v>
      </c>
      <c r="C543" s="1117"/>
      <c r="E543" s="1118" t="s">
        <v>342</v>
      </c>
      <c r="F543" s="1119"/>
      <c r="G543" s="1120">
        <f>VLOOKUP(B543,'Urbano.Piano inv. forn'!$D$20:$H$49,3,FALSE)</f>
        <v>0</v>
      </c>
      <c r="H543" s="1121"/>
      <c r="I543" s="115"/>
      <c r="J543" s="1118" t="s">
        <v>343</v>
      </c>
      <c r="K543" s="1119"/>
      <c r="L543" s="1120">
        <f>VLOOKUP(B543,'Urbano.Piano inv. forn'!$D$20:$H$49,4,FALSE)</f>
        <v>0</v>
      </c>
      <c r="M543" s="1121"/>
      <c r="O543" s="178" t="s">
        <v>344</v>
      </c>
      <c r="P543" s="506"/>
      <c r="R543" s="179" t="s">
        <v>345</v>
      </c>
      <c r="S543" s="1108"/>
      <c r="T543" s="1109"/>
      <c r="U543" s="507"/>
    </row>
    <row r="544" spans="1:22" ht="15.75" thickBot="1" x14ac:dyDescent="0.3">
      <c r="A544" s="149"/>
      <c r="B544" s="129"/>
      <c r="C544" s="129"/>
      <c r="E544" s="130"/>
      <c r="F544" s="130"/>
      <c r="G544" s="131"/>
      <c r="H544" s="131"/>
      <c r="I544" s="115"/>
      <c r="J544" s="130"/>
      <c r="K544" s="130"/>
      <c r="L544" s="131"/>
      <c r="M544" s="131"/>
      <c r="O544" s="132"/>
      <c r="R544" s="128"/>
      <c r="S544" s="501"/>
      <c r="U544" s="150"/>
    </row>
    <row r="545" spans="1:22" ht="28.5" customHeight="1" thickBot="1" x14ac:dyDescent="0.3">
      <c r="A545" s="1102" t="s">
        <v>346</v>
      </c>
      <c r="B545" s="1103"/>
      <c r="C545" s="1103"/>
      <c r="D545" s="1104"/>
      <c r="E545" s="1105">
        <f>VLOOKUP(B543,'Urbano.Piano inv. forn'!$D$20:$V$49,17,FALSE)</f>
        <v>0</v>
      </c>
      <c r="F545" s="1106"/>
      <c r="G545" s="1106"/>
      <c r="H545" s="1107"/>
      <c r="I545" s="115"/>
      <c r="J545" s="1102" t="s">
        <v>60</v>
      </c>
      <c r="K545" s="1103"/>
      <c r="L545" s="1105">
        <f>VLOOKUP(B543,'Urbano.Piano inv. forn'!$D$20:$V$49,19,FALSE)</f>
        <v>0</v>
      </c>
      <c r="M545" s="1107"/>
      <c r="N545" s="146"/>
      <c r="O545" s="177" t="s">
        <v>347</v>
      </c>
      <c r="P545" s="151">
        <f>L545+E545</f>
        <v>0</v>
      </c>
      <c r="R545" s="179" t="s">
        <v>348</v>
      </c>
      <c r="S545" s="1108"/>
      <c r="T545" s="1109"/>
      <c r="U545" s="150"/>
    </row>
    <row r="546" spans="1:22" ht="15.75" thickBot="1" x14ac:dyDescent="0.3">
      <c r="A546" s="149"/>
      <c r="U546" s="507"/>
    </row>
    <row r="547" spans="1:22" ht="45" x14ac:dyDescent="0.25">
      <c r="A547" s="1110" t="s">
        <v>349</v>
      </c>
      <c r="B547" s="1112" t="s">
        <v>350</v>
      </c>
      <c r="C547" s="1112" t="s">
        <v>351</v>
      </c>
      <c r="D547" s="172" t="s">
        <v>352</v>
      </c>
      <c r="E547" s="173" t="s">
        <v>353</v>
      </c>
      <c r="F547" s="172" t="s">
        <v>354</v>
      </c>
      <c r="G547" s="172" t="s">
        <v>355</v>
      </c>
      <c r="H547" s="174" t="s">
        <v>312</v>
      </c>
      <c r="I547" s="174" t="s">
        <v>356</v>
      </c>
      <c r="J547" s="174" t="s">
        <v>357</v>
      </c>
      <c r="K547" s="174" t="s">
        <v>358</v>
      </c>
      <c r="L547" s="174" t="s">
        <v>359</v>
      </c>
      <c r="M547" s="174" t="s">
        <v>360</v>
      </c>
      <c r="N547" s="174" t="s">
        <v>361</v>
      </c>
      <c r="O547" s="174" t="s">
        <v>362</v>
      </c>
      <c r="P547" s="174" t="s">
        <v>363</v>
      </c>
      <c r="Q547" s="174" t="s">
        <v>364</v>
      </c>
      <c r="R547" s="174" t="s">
        <v>365</v>
      </c>
      <c r="S547" s="174" t="s">
        <v>366</v>
      </c>
      <c r="T547" s="175" t="s">
        <v>367</v>
      </c>
      <c r="U547" s="508"/>
    </row>
    <row r="548" spans="1:22" ht="24.75" thickBot="1" x14ac:dyDescent="0.3">
      <c r="A548" s="1111"/>
      <c r="B548" s="1113"/>
      <c r="C548" s="1113"/>
      <c r="D548" s="176" t="s">
        <v>368</v>
      </c>
      <c r="E548" s="176" t="s">
        <v>369</v>
      </c>
      <c r="F548" s="176" t="s">
        <v>370</v>
      </c>
      <c r="G548" s="176" t="s">
        <v>370</v>
      </c>
      <c r="H548" s="176" t="s">
        <v>32</v>
      </c>
      <c r="I548" s="176" t="s">
        <v>33</v>
      </c>
      <c r="J548" s="176" t="s">
        <v>371</v>
      </c>
      <c r="K548" s="176" t="s">
        <v>372</v>
      </c>
      <c r="L548" s="176" t="s">
        <v>373</v>
      </c>
      <c r="M548" s="176" t="s">
        <v>372</v>
      </c>
      <c r="N548" s="176" t="s">
        <v>374</v>
      </c>
      <c r="O548" s="176" t="s">
        <v>341</v>
      </c>
      <c r="P548" s="176" t="s">
        <v>375</v>
      </c>
      <c r="Q548" s="176" t="s">
        <v>376</v>
      </c>
      <c r="R548" s="176" t="s">
        <v>377</v>
      </c>
      <c r="S548" s="176" t="s">
        <v>377</v>
      </c>
      <c r="T548" s="509"/>
      <c r="U548" s="508"/>
    </row>
    <row r="549" spans="1:22" x14ac:dyDescent="0.25">
      <c r="A549" s="1114" t="str">
        <f>B543</f>
        <v>urb.m.3</v>
      </c>
      <c r="B549" s="160">
        <v>1</v>
      </c>
      <c r="C549" s="208"/>
      <c r="D549" s="134"/>
      <c r="E549" s="134"/>
      <c r="F549" s="208"/>
      <c r="G549" s="510"/>
      <c r="H549" s="135"/>
      <c r="I549" s="511"/>
      <c r="J549" s="512"/>
      <c r="K549" s="513"/>
      <c r="L549" s="511"/>
      <c r="M549" s="513"/>
      <c r="N549" s="164"/>
      <c r="O549" s="164"/>
      <c r="P549" s="511"/>
      <c r="Q549" s="511"/>
      <c r="R549" s="511"/>
      <c r="S549" s="511"/>
      <c r="T549" s="514"/>
      <c r="U549" s="507"/>
    </row>
    <row r="550" spans="1:22" x14ac:dyDescent="0.25">
      <c r="A550" s="1114"/>
      <c r="B550" s="161">
        <v>2</v>
      </c>
      <c r="C550" s="133"/>
      <c r="D550" s="127"/>
      <c r="E550" s="127"/>
      <c r="F550" s="133"/>
      <c r="G550" s="515"/>
      <c r="H550" s="133"/>
      <c r="I550" s="495"/>
      <c r="J550" s="516"/>
      <c r="K550" s="517"/>
      <c r="L550" s="495"/>
      <c r="M550" s="517"/>
      <c r="N550" s="155"/>
      <c r="O550" s="155"/>
      <c r="P550" s="495"/>
      <c r="Q550" s="495" t="s">
        <v>378</v>
      </c>
      <c r="R550" s="495"/>
      <c r="S550" s="495"/>
      <c r="T550" s="518"/>
      <c r="U550" s="507"/>
    </row>
    <row r="551" spans="1:22" x14ac:dyDescent="0.25">
      <c r="A551" s="1114"/>
      <c r="B551" s="161">
        <v>3</v>
      </c>
      <c r="C551" s="133"/>
      <c r="D551" s="127"/>
      <c r="E551" s="127"/>
      <c r="F551" s="133"/>
      <c r="G551" s="515"/>
      <c r="H551" s="133"/>
      <c r="I551" s="495"/>
      <c r="J551" s="516"/>
      <c r="K551" s="517"/>
      <c r="L551" s="495"/>
      <c r="M551" s="517"/>
      <c r="N551" s="155"/>
      <c r="O551" s="155"/>
      <c r="P551" s="495"/>
      <c r="Q551" s="495"/>
      <c r="R551" s="495"/>
      <c r="S551" s="495"/>
      <c r="T551" s="518"/>
      <c r="U551" s="507"/>
    </row>
    <row r="552" spans="1:22" x14ac:dyDescent="0.25">
      <c r="A552" s="1114"/>
      <c r="B552" s="161">
        <v>4</v>
      </c>
      <c r="C552" s="133"/>
      <c r="D552" s="127"/>
      <c r="E552" s="127"/>
      <c r="F552" s="133"/>
      <c r="G552" s="515"/>
      <c r="H552" s="133"/>
      <c r="I552" s="495"/>
      <c r="J552" s="516"/>
      <c r="K552" s="517"/>
      <c r="L552" s="495"/>
      <c r="M552" s="517"/>
      <c r="N552" s="155"/>
      <c r="O552" s="155"/>
      <c r="P552" s="495"/>
      <c r="Q552" s="495"/>
      <c r="R552" s="495"/>
      <c r="S552" s="495"/>
      <c r="T552" s="518"/>
      <c r="U552" s="507"/>
    </row>
    <row r="553" spans="1:22" x14ac:dyDescent="0.25">
      <c r="A553" s="1114"/>
      <c r="B553" s="161">
        <v>5</v>
      </c>
      <c r="C553" s="133"/>
      <c r="D553" s="127"/>
      <c r="E553" s="127"/>
      <c r="F553" s="133"/>
      <c r="G553" s="515"/>
      <c r="H553" s="133"/>
      <c r="I553" s="495"/>
      <c r="J553" s="516"/>
      <c r="K553" s="517"/>
      <c r="L553" s="495"/>
      <c r="M553" s="517"/>
      <c r="N553" s="155"/>
      <c r="O553" s="155"/>
      <c r="P553" s="495"/>
      <c r="Q553" s="495"/>
      <c r="R553" s="495"/>
      <c r="S553" s="495"/>
      <c r="T553" s="518"/>
      <c r="U553" s="507"/>
    </row>
    <row r="554" spans="1:22" x14ac:dyDescent="0.25">
      <c r="A554" s="1114"/>
      <c r="B554" s="161">
        <v>6</v>
      </c>
      <c r="C554" s="133"/>
      <c r="D554" s="127"/>
      <c r="E554" s="127"/>
      <c r="F554" s="133"/>
      <c r="G554" s="515"/>
      <c r="H554" s="133"/>
      <c r="I554" s="495"/>
      <c r="J554" s="516"/>
      <c r="K554" s="517"/>
      <c r="L554" s="495"/>
      <c r="M554" s="517"/>
      <c r="N554" s="155"/>
      <c r="O554" s="155"/>
      <c r="P554" s="495"/>
      <c r="Q554" s="495"/>
      <c r="R554" s="495"/>
      <c r="S554" s="495"/>
      <c r="T554" s="518"/>
      <c r="U554" s="507"/>
    </row>
    <row r="555" spans="1:22" x14ac:dyDescent="0.25">
      <c r="A555" s="1114"/>
      <c r="B555" s="161">
        <v>7</v>
      </c>
      <c r="C555" s="133"/>
      <c r="D555" s="127"/>
      <c r="E555" s="127"/>
      <c r="F555" s="133"/>
      <c r="G555" s="515"/>
      <c r="H555" s="133"/>
      <c r="I555" s="495"/>
      <c r="J555" s="516"/>
      <c r="K555" s="517"/>
      <c r="L555" s="495"/>
      <c r="M555" s="517"/>
      <c r="N555" s="155"/>
      <c r="O555" s="155"/>
      <c r="P555" s="495"/>
      <c r="Q555" s="495"/>
      <c r="R555" s="495"/>
      <c r="S555" s="495"/>
      <c r="T555" s="518"/>
      <c r="U555" s="507"/>
    </row>
    <row r="556" spans="1:22" x14ac:dyDescent="0.25">
      <c r="A556" s="1114"/>
      <c r="B556" s="161">
        <v>8</v>
      </c>
      <c r="C556" s="133"/>
      <c r="D556" s="127"/>
      <c r="E556" s="127"/>
      <c r="F556" s="133"/>
      <c r="G556" s="515"/>
      <c r="H556" s="133"/>
      <c r="I556" s="495"/>
      <c r="J556" s="516"/>
      <c r="K556" s="517"/>
      <c r="L556" s="495"/>
      <c r="M556" s="517"/>
      <c r="N556" s="155"/>
      <c r="O556" s="155"/>
      <c r="P556" s="495"/>
      <c r="Q556" s="495"/>
      <c r="R556" s="495"/>
      <c r="S556" s="495"/>
      <c r="T556" s="518"/>
      <c r="U556" s="507"/>
    </row>
    <row r="557" spans="1:22" x14ac:dyDescent="0.25">
      <c r="A557" s="1114"/>
      <c r="B557" s="161">
        <v>9</v>
      </c>
      <c r="C557" s="133"/>
      <c r="D557" s="127"/>
      <c r="E557" s="127"/>
      <c r="F557" s="133"/>
      <c r="G557" s="515"/>
      <c r="H557" s="133"/>
      <c r="I557" s="495"/>
      <c r="J557" s="516"/>
      <c r="K557" s="517"/>
      <c r="L557" s="495"/>
      <c r="M557" s="517"/>
      <c r="N557" s="155"/>
      <c r="O557" s="155"/>
      <c r="P557" s="495"/>
      <c r="Q557" s="495"/>
      <c r="R557" s="495"/>
      <c r="S557" s="495"/>
      <c r="T557" s="518"/>
      <c r="U557" s="507"/>
    </row>
    <row r="558" spans="1:22" ht="15.75" thickBot="1" x14ac:dyDescent="0.3">
      <c r="A558" s="1115"/>
      <c r="B558" s="162">
        <v>10</v>
      </c>
      <c r="C558" s="148"/>
      <c r="D558" s="147"/>
      <c r="E558" s="147"/>
      <c r="F558" s="148"/>
      <c r="G558" s="519"/>
      <c r="H558" s="148"/>
      <c r="I558" s="520"/>
      <c r="J558" s="521"/>
      <c r="K558" s="522"/>
      <c r="L558" s="520"/>
      <c r="M558" s="522"/>
      <c r="N558" s="156"/>
      <c r="O558" s="156"/>
      <c r="P558" s="520"/>
      <c r="Q558" s="520"/>
      <c r="R558" s="520"/>
      <c r="S558" s="520"/>
      <c r="T558" s="523"/>
      <c r="U558" s="507"/>
    </row>
    <row r="559" spans="1:22" ht="25.5" thickBot="1" x14ac:dyDescent="0.3">
      <c r="A559" s="654"/>
      <c r="C559" s="655"/>
      <c r="D559" s="656"/>
      <c r="E559" s="484" t="s">
        <v>379</v>
      </c>
      <c r="F559" s="485">
        <f>COUNTA(F549:F558)</f>
        <v>0</v>
      </c>
      <c r="G559" s="486">
        <f>COUNTA(G549:G558)</f>
        <v>0</v>
      </c>
      <c r="H559" s="655"/>
      <c r="I559" s="501"/>
      <c r="J559" s="657"/>
      <c r="K559" s="658"/>
      <c r="L559" s="1096" t="s">
        <v>655</v>
      </c>
      <c r="M559" s="1097"/>
      <c r="N559" s="659">
        <f>SUM(N549:N558)</f>
        <v>0</v>
      </c>
      <c r="O559" s="660">
        <f>SUM(O549:O558)</f>
        <v>0</v>
      </c>
      <c r="P559" s="501"/>
      <c r="R559" s="128"/>
      <c r="S559" s="132"/>
      <c r="T559" s="603"/>
      <c r="U559" s="527"/>
      <c r="V559" s="526"/>
    </row>
    <row r="560" spans="1:22" ht="23.25" customHeight="1" x14ac:dyDescent="0.25">
      <c r="A560" s="149"/>
      <c r="B560" s="128"/>
      <c r="C560" s="128"/>
      <c r="D560" s="128"/>
      <c r="H560" s="524"/>
      <c r="I560" s="524"/>
      <c r="J560" s="525"/>
      <c r="K560" s="524"/>
      <c r="L560" s="1098" t="s">
        <v>656</v>
      </c>
      <c r="M560" s="1099"/>
      <c r="N560" s="661">
        <f>SUMIF(M549:M558,"&lt;=31/12/2025",N549:N558)</f>
        <v>0</v>
      </c>
      <c r="O560" s="662">
        <f>SUMIF(M549:M558,"&lt;=31/12/2025",O549:O558)</f>
        <v>0</v>
      </c>
      <c r="P560" s="128"/>
      <c r="R560" s="128"/>
      <c r="S560" s="132"/>
      <c r="T560" s="603"/>
      <c r="U560" s="527"/>
      <c r="V560" s="526"/>
    </row>
    <row r="561" spans="1:22" ht="23.25" customHeight="1" thickBot="1" x14ac:dyDescent="0.3">
      <c r="A561" s="149"/>
      <c r="L561" s="1100" t="s">
        <v>660</v>
      </c>
      <c r="M561" s="1101"/>
      <c r="N561" s="663">
        <f>SUMIF(M549:M558,"&gt;31/12/2025",N549:N558)</f>
        <v>0</v>
      </c>
      <c r="O561" s="664">
        <f>SUMIF(M549:M558,"&gt;31/12/2025",O549:O558)</f>
        <v>0</v>
      </c>
      <c r="R561" s="128"/>
      <c r="S561" s="132"/>
      <c r="T561" s="603"/>
      <c r="U561" s="527"/>
      <c r="V561" s="526"/>
    </row>
    <row r="562" spans="1:22" ht="15.75" thickBot="1" x14ac:dyDescent="0.3">
      <c r="A562" s="528"/>
      <c r="B562" s="529"/>
      <c r="C562" s="455"/>
      <c r="D562" s="455"/>
      <c r="E562" s="455"/>
      <c r="F562" s="529"/>
      <c r="G562" s="455"/>
      <c r="H562" s="455"/>
      <c r="I562" s="529"/>
      <c r="J562" s="529"/>
      <c r="K562" s="455"/>
      <c r="L562" s="455"/>
      <c r="M562" s="455"/>
      <c r="N562" s="455"/>
      <c r="O562" s="455"/>
      <c r="P562" s="455"/>
      <c r="Q562" s="455"/>
      <c r="R562" s="455"/>
      <c r="S562" s="530"/>
      <c r="T562" s="455"/>
      <c r="U562" s="531"/>
    </row>
    <row r="563" spans="1:22" ht="15.75" thickBot="1" x14ac:dyDescent="0.3">
      <c r="A563" s="502"/>
      <c r="B563" s="503"/>
      <c r="C563" s="504"/>
      <c r="D563" s="504"/>
      <c r="E563" s="504"/>
      <c r="F563" s="503"/>
      <c r="G563" s="504"/>
      <c r="H563" s="504"/>
      <c r="I563" s="503"/>
      <c r="J563" s="503"/>
      <c r="K563" s="504"/>
      <c r="L563" s="504"/>
      <c r="M563" s="504"/>
      <c r="N563" s="504"/>
      <c r="O563" s="504"/>
      <c r="P563" s="504"/>
      <c r="Q563" s="504"/>
      <c r="R563" s="504"/>
      <c r="S563" s="504"/>
      <c r="T563" s="504"/>
      <c r="U563" s="505"/>
    </row>
    <row r="564" spans="1:22" ht="15.75" thickBot="1" x14ac:dyDescent="0.3">
      <c r="A564" s="171" t="s">
        <v>9</v>
      </c>
      <c r="B564" s="1116" t="s">
        <v>38</v>
      </c>
      <c r="C564" s="1117"/>
      <c r="E564" s="1118" t="s">
        <v>342</v>
      </c>
      <c r="F564" s="1119"/>
      <c r="G564" s="1120">
        <f>VLOOKUP(B564,'Urbano.Piano inv. forn'!$D$20:$H$49,3,FALSE)</f>
        <v>0</v>
      </c>
      <c r="H564" s="1121"/>
      <c r="I564" s="115"/>
      <c r="J564" s="1118" t="s">
        <v>343</v>
      </c>
      <c r="K564" s="1119"/>
      <c r="L564" s="1120">
        <f>VLOOKUP(B564,'Urbano.Piano inv. forn'!$D$20:$H$49,4,FALSE)</f>
        <v>0</v>
      </c>
      <c r="M564" s="1121"/>
      <c r="O564" s="178" t="s">
        <v>344</v>
      </c>
      <c r="P564" s="506"/>
      <c r="R564" s="179" t="s">
        <v>345</v>
      </c>
      <c r="S564" s="1108"/>
      <c r="T564" s="1109"/>
      <c r="U564" s="507"/>
    </row>
    <row r="565" spans="1:22" ht="15.75" thickBot="1" x14ac:dyDescent="0.3">
      <c r="A565" s="149"/>
      <c r="B565" s="129"/>
      <c r="C565" s="129"/>
      <c r="E565" s="130"/>
      <c r="F565" s="130"/>
      <c r="G565" s="131"/>
      <c r="H565" s="131"/>
      <c r="I565" s="115"/>
      <c r="J565" s="130"/>
      <c r="K565" s="130"/>
      <c r="L565" s="131"/>
      <c r="M565" s="131"/>
      <c r="O565" s="132"/>
      <c r="R565" s="128"/>
      <c r="S565" s="501"/>
      <c r="U565" s="150"/>
    </row>
    <row r="566" spans="1:22" ht="28.5" customHeight="1" thickBot="1" x14ac:dyDescent="0.3">
      <c r="A566" s="1102" t="s">
        <v>346</v>
      </c>
      <c r="B566" s="1103"/>
      <c r="C566" s="1103"/>
      <c r="D566" s="1104"/>
      <c r="E566" s="1105">
        <f>VLOOKUP(B564,'Urbano.Piano inv. forn'!$D$20:$V$49,17,FALSE)</f>
        <v>0</v>
      </c>
      <c r="F566" s="1106"/>
      <c r="G566" s="1106"/>
      <c r="H566" s="1107"/>
      <c r="I566" s="115"/>
      <c r="J566" s="1102" t="s">
        <v>60</v>
      </c>
      <c r="K566" s="1103"/>
      <c r="L566" s="1105">
        <f>VLOOKUP(B564,'Urbano.Piano inv. forn'!$D$20:$V$49,19,FALSE)</f>
        <v>0</v>
      </c>
      <c r="M566" s="1107"/>
      <c r="N566" s="146"/>
      <c r="O566" s="177" t="s">
        <v>347</v>
      </c>
      <c r="P566" s="151">
        <f>L566+E566</f>
        <v>0</v>
      </c>
      <c r="R566" s="179" t="s">
        <v>348</v>
      </c>
      <c r="S566" s="1108"/>
      <c r="T566" s="1109"/>
      <c r="U566" s="150"/>
    </row>
    <row r="567" spans="1:22" ht="15.75" thickBot="1" x14ac:dyDescent="0.3">
      <c r="A567" s="149"/>
      <c r="U567" s="507"/>
    </row>
    <row r="568" spans="1:22" ht="45" x14ac:dyDescent="0.25">
      <c r="A568" s="1110" t="s">
        <v>349</v>
      </c>
      <c r="B568" s="1112" t="s">
        <v>350</v>
      </c>
      <c r="C568" s="1112" t="s">
        <v>351</v>
      </c>
      <c r="D568" s="172" t="s">
        <v>352</v>
      </c>
      <c r="E568" s="173" t="s">
        <v>353</v>
      </c>
      <c r="F568" s="172" t="s">
        <v>354</v>
      </c>
      <c r="G568" s="172" t="s">
        <v>355</v>
      </c>
      <c r="H568" s="174" t="s">
        <v>312</v>
      </c>
      <c r="I568" s="174" t="s">
        <v>356</v>
      </c>
      <c r="J568" s="174" t="s">
        <v>357</v>
      </c>
      <c r="K568" s="174" t="s">
        <v>358</v>
      </c>
      <c r="L568" s="174" t="s">
        <v>359</v>
      </c>
      <c r="M568" s="174" t="s">
        <v>360</v>
      </c>
      <c r="N568" s="174" t="s">
        <v>361</v>
      </c>
      <c r="O568" s="174" t="s">
        <v>362</v>
      </c>
      <c r="P568" s="174" t="s">
        <v>363</v>
      </c>
      <c r="Q568" s="174" t="s">
        <v>364</v>
      </c>
      <c r="R568" s="174" t="s">
        <v>365</v>
      </c>
      <c r="S568" s="174" t="s">
        <v>366</v>
      </c>
      <c r="T568" s="175" t="s">
        <v>367</v>
      </c>
      <c r="U568" s="508"/>
    </row>
    <row r="569" spans="1:22" ht="24.75" thickBot="1" x14ac:dyDescent="0.3">
      <c r="A569" s="1111"/>
      <c r="B569" s="1113"/>
      <c r="C569" s="1113"/>
      <c r="D569" s="176" t="s">
        <v>368</v>
      </c>
      <c r="E569" s="176" t="s">
        <v>369</v>
      </c>
      <c r="F569" s="176" t="s">
        <v>370</v>
      </c>
      <c r="G569" s="176" t="s">
        <v>370</v>
      </c>
      <c r="H569" s="176" t="s">
        <v>32</v>
      </c>
      <c r="I569" s="176" t="s">
        <v>33</v>
      </c>
      <c r="J569" s="176" t="s">
        <v>371</v>
      </c>
      <c r="K569" s="176" t="s">
        <v>372</v>
      </c>
      <c r="L569" s="176" t="s">
        <v>373</v>
      </c>
      <c r="M569" s="176" t="s">
        <v>372</v>
      </c>
      <c r="N569" s="176" t="s">
        <v>374</v>
      </c>
      <c r="O569" s="176" t="s">
        <v>341</v>
      </c>
      <c r="P569" s="176" t="s">
        <v>375</v>
      </c>
      <c r="Q569" s="176" t="s">
        <v>376</v>
      </c>
      <c r="R569" s="176" t="s">
        <v>377</v>
      </c>
      <c r="S569" s="176" t="s">
        <v>377</v>
      </c>
      <c r="T569" s="509"/>
      <c r="U569" s="508"/>
    </row>
    <row r="570" spans="1:22" x14ac:dyDescent="0.25">
      <c r="A570" s="1114" t="str">
        <f>B564</f>
        <v>urb.m.3</v>
      </c>
      <c r="B570" s="160">
        <v>1</v>
      </c>
      <c r="C570" s="208"/>
      <c r="D570" s="134"/>
      <c r="E570" s="134"/>
      <c r="F570" s="208"/>
      <c r="G570" s="510"/>
      <c r="H570" s="135"/>
      <c r="I570" s="511"/>
      <c r="J570" s="512"/>
      <c r="K570" s="513"/>
      <c r="L570" s="511"/>
      <c r="M570" s="513"/>
      <c r="N570" s="164"/>
      <c r="O570" s="164"/>
      <c r="P570" s="511"/>
      <c r="Q570" s="511"/>
      <c r="R570" s="511"/>
      <c r="S570" s="511"/>
      <c r="T570" s="514"/>
      <c r="U570" s="507"/>
    </row>
    <row r="571" spans="1:22" x14ac:dyDescent="0.25">
      <c r="A571" s="1114"/>
      <c r="B571" s="161">
        <v>2</v>
      </c>
      <c r="C571" s="133"/>
      <c r="D571" s="127"/>
      <c r="E571" s="127"/>
      <c r="F571" s="133"/>
      <c r="G571" s="515"/>
      <c r="H571" s="133"/>
      <c r="I571" s="495"/>
      <c r="J571" s="516"/>
      <c r="K571" s="517"/>
      <c r="L571" s="495"/>
      <c r="M571" s="517"/>
      <c r="N571" s="155"/>
      <c r="O571" s="155"/>
      <c r="P571" s="495"/>
      <c r="Q571" s="495" t="s">
        <v>378</v>
      </c>
      <c r="R571" s="495"/>
      <c r="S571" s="495"/>
      <c r="T571" s="518"/>
      <c r="U571" s="507"/>
    </row>
    <row r="572" spans="1:22" x14ac:dyDescent="0.25">
      <c r="A572" s="1114"/>
      <c r="B572" s="161">
        <v>3</v>
      </c>
      <c r="C572" s="133"/>
      <c r="D572" s="127"/>
      <c r="E572" s="127"/>
      <c r="F572" s="133"/>
      <c r="G572" s="515"/>
      <c r="H572" s="133"/>
      <c r="I572" s="495"/>
      <c r="J572" s="516"/>
      <c r="K572" s="517"/>
      <c r="L572" s="495"/>
      <c r="M572" s="517"/>
      <c r="N572" s="155"/>
      <c r="O572" s="155"/>
      <c r="P572" s="495"/>
      <c r="Q572" s="495"/>
      <c r="R572" s="495"/>
      <c r="S572" s="495"/>
      <c r="T572" s="518"/>
      <c r="U572" s="507"/>
    </row>
    <row r="573" spans="1:22" x14ac:dyDescent="0.25">
      <c r="A573" s="1114"/>
      <c r="B573" s="161">
        <v>4</v>
      </c>
      <c r="C573" s="133"/>
      <c r="D573" s="127"/>
      <c r="E573" s="127"/>
      <c r="F573" s="133"/>
      <c r="G573" s="515"/>
      <c r="H573" s="133"/>
      <c r="I573" s="495"/>
      <c r="J573" s="516"/>
      <c r="K573" s="517"/>
      <c r="L573" s="495"/>
      <c r="M573" s="517"/>
      <c r="N573" s="155"/>
      <c r="O573" s="155"/>
      <c r="P573" s="495"/>
      <c r="Q573" s="495"/>
      <c r="R573" s="495"/>
      <c r="S573" s="495"/>
      <c r="T573" s="518"/>
      <c r="U573" s="507"/>
    </row>
    <row r="574" spans="1:22" x14ac:dyDescent="0.25">
      <c r="A574" s="1114"/>
      <c r="B574" s="161">
        <v>5</v>
      </c>
      <c r="C574" s="133"/>
      <c r="D574" s="127"/>
      <c r="E574" s="127"/>
      <c r="F574" s="133"/>
      <c r="G574" s="515"/>
      <c r="H574" s="133"/>
      <c r="I574" s="495"/>
      <c r="J574" s="516"/>
      <c r="K574" s="517"/>
      <c r="L574" s="495"/>
      <c r="M574" s="517"/>
      <c r="N574" s="155"/>
      <c r="O574" s="155"/>
      <c r="P574" s="495"/>
      <c r="Q574" s="495"/>
      <c r="R574" s="495"/>
      <c r="S574" s="495"/>
      <c r="T574" s="518"/>
      <c r="U574" s="507"/>
    </row>
    <row r="575" spans="1:22" x14ac:dyDescent="0.25">
      <c r="A575" s="1114"/>
      <c r="B575" s="161">
        <v>6</v>
      </c>
      <c r="C575" s="133"/>
      <c r="D575" s="127"/>
      <c r="E575" s="127"/>
      <c r="F575" s="133"/>
      <c r="G575" s="515"/>
      <c r="H575" s="133"/>
      <c r="I575" s="495"/>
      <c r="J575" s="516"/>
      <c r="K575" s="517"/>
      <c r="L575" s="495"/>
      <c r="M575" s="517"/>
      <c r="N575" s="155"/>
      <c r="O575" s="155"/>
      <c r="P575" s="495"/>
      <c r="Q575" s="495"/>
      <c r="R575" s="495"/>
      <c r="S575" s="495"/>
      <c r="T575" s="518"/>
      <c r="U575" s="507"/>
    </row>
    <row r="576" spans="1:22" x14ac:dyDescent="0.25">
      <c r="A576" s="1114"/>
      <c r="B576" s="161">
        <v>7</v>
      </c>
      <c r="C576" s="133"/>
      <c r="D576" s="127"/>
      <c r="E576" s="127"/>
      <c r="F576" s="133"/>
      <c r="G576" s="515"/>
      <c r="H576" s="133"/>
      <c r="I576" s="495"/>
      <c r="J576" s="516"/>
      <c r="K576" s="517"/>
      <c r="L576" s="495"/>
      <c r="M576" s="517"/>
      <c r="N576" s="155"/>
      <c r="O576" s="155"/>
      <c r="P576" s="495"/>
      <c r="Q576" s="495"/>
      <c r="R576" s="495"/>
      <c r="S576" s="495"/>
      <c r="T576" s="518"/>
      <c r="U576" s="507"/>
    </row>
    <row r="577" spans="1:21" x14ac:dyDescent="0.25">
      <c r="A577" s="1114"/>
      <c r="B577" s="161">
        <v>8</v>
      </c>
      <c r="C577" s="133"/>
      <c r="D577" s="127"/>
      <c r="E577" s="127"/>
      <c r="F577" s="133"/>
      <c r="G577" s="515"/>
      <c r="H577" s="133"/>
      <c r="I577" s="495"/>
      <c r="J577" s="516"/>
      <c r="K577" s="517"/>
      <c r="L577" s="495"/>
      <c r="M577" s="517"/>
      <c r="N577" s="155"/>
      <c r="O577" s="155"/>
      <c r="P577" s="495"/>
      <c r="Q577" s="495"/>
      <c r="R577" s="495"/>
      <c r="S577" s="495"/>
      <c r="T577" s="518"/>
      <c r="U577" s="507"/>
    </row>
    <row r="578" spans="1:21" x14ac:dyDescent="0.25">
      <c r="A578" s="1114"/>
      <c r="B578" s="161">
        <v>9</v>
      </c>
      <c r="C578" s="133"/>
      <c r="D578" s="127"/>
      <c r="E578" s="127"/>
      <c r="F578" s="133"/>
      <c r="G578" s="515"/>
      <c r="H578" s="133"/>
      <c r="I578" s="495"/>
      <c r="J578" s="516"/>
      <c r="K578" s="517"/>
      <c r="L578" s="495"/>
      <c r="M578" s="517"/>
      <c r="N578" s="155"/>
      <c r="O578" s="155"/>
      <c r="P578" s="495"/>
      <c r="Q578" s="495"/>
      <c r="R578" s="495"/>
      <c r="S578" s="495"/>
      <c r="T578" s="518"/>
      <c r="U578" s="507"/>
    </row>
    <row r="579" spans="1:21" ht="15.75" thickBot="1" x14ac:dyDescent="0.3">
      <c r="A579" s="1115"/>
      <c r="B579" s="162">
        <v>10</v>
      </c>
      <c r="C579" s="148"/>
      <c r="D579" s="147"/>
      <c r="E579" s="147"/>
      <c r="F579" s="148"/>
      <c r="G579" s="519"/>
      <c r="H579" s="148"/>
      <c r="I579" s="520"/>
      <c r="J579" s="521"/>
      <c r="K579" s="522"/>
      <c r="L579" s="520"/>
      <c r="M579" s="522"/>
      <c r="N579" s="156"/>
      <c r="O579" s="156"/>
      <c r="P579" s="520"/>
      <c r="Q579" s="520"/>
      <c r="R579" s="520"/>
      <c r="S579" s="520"/>
      <c r="T579" s="523"/>
      <c r="U579" s="507"/>
    </row>
    <row r="580" spans="1:21" ht="25.5" thickBot="1" x14ac:dyDescent="0.3">
      <c r="A580" s="654"/>
      <c r="C580" s="655"/>
      <c r="D580" s="656"/>
      <c r="E580" s="484" t="s">
        <v>379</v>
      </c>
      <c r="F580" s="485">
        <f>COUNTA(F570:F579)</f>
        <v>0</v>
      </c>
      <c r="G580" s="486">
        <f>COUNTA(G570:G579)</f>
        <v>0</v>
      </c>
      <c r="H580" s="655"/>
      <c r="I580" s="501"/>
      <c r="J580" s="657"/>
      <c r="K580" s="658"/>
      <c r="L580" s="1096" t="s">
        <v>655</v>
      </c>
      <c r="M580" s="1097"/>
      <c r="N580" s="659">
        <f>SUM(N570:N579)</f>
        <v>0</v>
      </c>
      <c r="O580" s="660">
        <f>SUM(O570:O579)</f>
        <v>0</v>
      </c>
      <c r="P580" s="501"/>
      <c r="R580" s="128"/>
      <c r="S580" s="132"/>
      <c r="T580" s="603"/>
      <c r="U580" s="527"/>
    </row>
    <row r="581" spans="1:21" ht="33" customHeight="1" x14ac:dyDescent="0.25">
      <c r="A581" s="149"/>
      <c r="B581" s="128"/>
      <c r="C581" s="128"/>
      <c r="D581" s="128"/>
      <c r="H581" s="524"/>
      <c r="I581" s="524"/>
      <c r="J581" s="525"/>
      <c r="K581" s="524"/>
      <c r="L581" s="1098" t="s">
        <v>656</v>
      </c>
      <c r="M581" s="1099"/>
      <c r="N581" s="661">
        <f>SUMIF(M570:M579,"&lt;=31/12/2025",N570:N579)</f>
        <v>0</v>
      </c>
      <c r="O581" s="662">
        <f>SUMIF(M570:M579,"&lt;=31/12/2025",O570:O579)</f>
        <v>0</v>
      </c>
      <c r="P581" s="128"/>
      <c r="R581" s="128"/>
      <c r="S581" s="132"/>
      <c r="T581" s="603"/>
      <c r="U581" s="527"/>
    </row>
    <row r="582" spans="1:21" ht="33" customHeight="1" thickBot="1" x14ac:dyDescent="0.3">
      <c r="A582" s="149"/>
      <c r="L582" s="1100" t="s">
        <v>660</v>
      </c>
      <c r="M582" s="1101"/>
      <c r="N582" s="663">
        <f>SUMIF(M570:M579,"&gt;31/12/2025",N570:N579)</f>
        <v>0</v>
      </c>
      <c r="O582" s="664">
        <f>SUMIF(M570:M579,"&gt;31/12/2025",O570:O579)</f>
        <v>0</v>
      </c>
      <c r="R582" s="128"/>
      <c r="S582" s="132"/>
      <c r="T582" s="603"/>
      <c r="U582" s="527"/>
    </row>
    <row r="583" spans="1:21" ht="15.75" thickBot="1" x14ac:dyDescent="0.3">
      <c r="A583" s="528"/>
      <c r="B583" s="529"/>
      <c r="C583" s="455"/>
      <c r="D583" s="455"/>
      <c r="E583" s="455"/>
      <c r="F583" s="529"/>
      <c r="G583" s="455"/>
      <c r="H583" s="455"/>
      <c r="I583" s="529"/>
      <c r="J583" s="529"/>
      <c r="K583" s="455"/>
      <c r="L583" s="455"/>
      <c r="M583" s="455"/>
      <c r="N583" s="455"/>
      <c r="O583" s="455"/>
      <c r="P583" s="455"/>
      <c r="Q583" s="455"/>
      <c r="R583" s="455"/>
      <c r="S583" s="530"/>
      <c r="T583" s="455"/>
      <c r="U583" s="531"/>
    </row>
    <row r="584" spans="1:21" ht="15.75" thickBot="1" x14ac:dyDescent="0.3">
      <c r="A584" s="502"/>
      <c r="B584" s="503"/>
      <c r="C584" s="504"/>
      <c r="D584" s="504"/>
      <c r="E584" s="504"/>
      <c r="F584" s="503"/>
      <c r="G584" s="504"/>
      <c r="H584" s="504"/>
      <c r="I584" s="503"/>
      <c r="J584" s="503"/>
      <c r="K584" s="504"/>
      <c r="L584" s="504"/>
      <c r="M584" s="504"/>
      <c r="N584" s="504"/>
      <c r="O584" s="504"/>
      <c r="P584" s="504"/>
      <c r="Q584" s="504"/>
      <c r="R584" s="504"/>
      <c r="S584" s="504"/>
      <c r="T584" s="504"/>
      <c r="U584" s="505"/>
    </row>
    <row r="585" spans="1:21" ht="15.75" thickBot="1" x14ac:dyDescent="0.3">
      <c r="A585" s="171" t="s">
        <v>9</v>
      </c>
      <c r="B585" s="1116" t="s">
        <v>38</v>
      </c>
      <c r="C585" s="1117"/>
      <c r="E585" s="1118" t="s">
        <v>342</v>
      </c>
      <c r="F585" s="1119"/>
      <c r="G585" s="1120">
        <f>VLOOKUP(B585,'Urbano.Piano inv. forn'!$D$20:$H$49,3,FALSE)</f>
        <v>0</v>
      </c>
      <c r="H585" s="1121"/>
      <c r="I585" s="115"/>
      <c r="J585" s="1118" t="s">
        <v>343</v>
      </c>
      <c r="K585" s="1119"/>
      <c r="L585" s="1120">
        <f>VLOOKUP(B585,'Urbano.Piano inv. forn'!$D$20:$H$49,4,FALSE)</f>
        <v>0</v>
      </c>
      <c r="M585" s="1121"/>
      <c r="O585" s="178" t="s">
        <v>344</v>
      </c>
      <c r="P585" s="506"/>
      <c r="R585" s="179" t="s">
        <v>345</v>
      </c>
      <c r="S585" s="1108"/>
      <c r="T585" s="1109"/>
      <c r="U585" s="507"/>
    </row>
    <row r="586" spans="1:21" ht="15.75" thickBot="1" x14ac:dyDescent="0.3">
      <c r="A586" s="149"/>
      <c r="B586" s="129"/>
      <c r="C586" s="129"/>
      <c r="E586" s="130"/>
      <c r="F586" s="130"/>
      <c r="G586" s="131"/>
      <c r="H586" s="131"/>
      <c r="I586" s="115"/>
      <c r="J586" s="130"/>
      <c r="K586" s="130"/>
      <c r="L586" s="131"/>
      <c r="M586" s="131"/>
      <c r="O586" s="132"/>
      <c r="R586" s="128"/>
      <c r="S586" s="501"/>
      <c r="U586" s="150"/>
    </row>
    <row r="587" spans="1:21" ht="28.5" customHeight="1" thickBot="1" x14ac:dyDescent="0.3">
      <c r="A587" s="1102" t="s">
        <v>346</v>
      </c>
      <c r="B587" s="1103"/>
      <c r="C587" s="1103"/>
      <c r="D587" s="1104"/>
      <c r="E587" s="1105">
        <f>VLOOKUP(B585,'Urbano.Piano inv. forn'!$D$20:$V$49,17,FALSE)</f>
        <v>0</v>
      </c>
      <c r="F587" s="1106"/>
      <c r="G587" s="1106"/>
      <c r="H587" s="1107"/>
      <c r="I587" s="115"/>
      <c r="J587" s="1102" t="s">
        <v>60</v>
      </c>
      <c r="K587" s="1103"/>
      <c r="L587" s="1105">
        <f>VLOOKUP(B585,'Urbano.Piano inv. forn'!$D$20:$V$49,19,FALSE)</f>
        <v>0</v>
      </c>
      <c r="M587" s="1107"/>
      <c r="N587" s="146"/>
      <c r="O587" s="177" t="s">
        <v>347</v>
      </c>
      <c r="P587" s="151">
        <f>L587+E587</f>
        <v>0</v>
      </c>
      <c r="R587" s="179" t="s">
        <v>348</v>
      </c>
      <c r="S587" s="1108"/>
      <c r="T587" s="1109"/>
      <c r="U587" s="150"/>
    </row>
    <row r="588" spans="1:21" ht="15.75" thickBot="1" x14ac:dyDescent="0.3">
      <c r="A588" s="149"/>
      <c r="U588" s="507"/>
    </row>
    <row r="589" spans="1:21" ht="45" x14ac:dyDescent="0.25">
      <c r="A589" s="1110" t="s">
        <v>349</v>
      </c>
      <c r="B589" s="1112" t="s">
        <v>350</v>
      </c>
      <c r="C589" s="1112" t="s">
        <v>351</v>
      </c>
      <c r="D589" s="172" t="s">
        <v>352</v>
      </c>
      <c r="E589" s="173" t="s">
        <v>353</v>
      </c>
      <c r="F589" s="172" t="s">
        <v>354</v>
      </c>
      <c r="G589" s="172" t="s">
        <v>355</v>
      </c>
      <c r="H589" s="174" t="s">
        <v>312</v>
      </c>
      <c r="I589" s="174" t="s">
        <v>356</v>
      </c>
      <c r="J589" s="174" t="s">
        <v>357</v>
      </c>
      <c r="K589" s="174" t="s">
        <v>358</v>
      </c>
      <c r="L589" s="174" t="s">
        <v>359</v>
      </c>
      <c r="M589" s="174" t="s">
        <v>360</v>
      </c>
      <c r="N589" s="174" t="s">
        <v>361</v>
      </c>
      <c r="O589" s="174" t="s">
        <v>362</v>
      </c>
      <c r="P589" s="174" t="s">
        <v>363</v>
      </c>
      <c r="Q589" s="174" t="s">
        <v>364</v>
      </c>
      <c r="R589" s="174" t="s">
        <v>365</v>
      </c>
      <c r="S589" s="174" t="s">
        <v>366</v>
      </c>
      <c r="T589" s="175" t="s">
        <v>367</v>
      </c>
      <c r="U589" s="508"/>
    </row>
    <row r="590" spans="1:21" ht="24.75" thickBot="1" x14ac:dyDescent="0.3">
      <c r="A590" s="1111"/>
      <c r="B590" s="1113"/>
      <c r="C590" s="1113"/>
      <c r="D590" s="176" t="s">
        <v>368</v>
      </c>
      <c r="E590" s="176" t="s">
        <v>369</v>
      </c>
      <c r="F590" s="176" t="s">
        <v>370</v>
      </c>
      <c r="G590" s="176" t="s">
        <v>370</v>
      </c>
      <c r="H590" s="176" t="s">
        <v>32</v>
      </c>
      <c r="I590" s="176" t="s">
        <v>33</v>
      </c>
      <c r="J590" s="176" t="s">
        <v>371</v>
      </c>
      <c r="K590" s="176" t="s">
        <v>372</v>
      </c>
      <c r="L590" s="176" t="s">
        <v>373</v>
      </c>
      <c r="M590" s="176" t="s">
        <v>372</v>
      </c>
      <c r="N590" s="176" t="s">
        <v>374</v>
      </c>
      <c r="O590" s="176" t="s">
        <v>341</v>
      </c>
      <c r="P590" s="176" t="s">
        <v>375</v>
      </c>
      <c r="Q590" s="176" t="s">
        <v>376</v>
      </c>
      <c r="R590" s="176" t="s">
        <v>377</v>
      </c>
      <c r="S590" s="176" t="s">
        <v>377</v>
      </c>
      <c r="T590" s="509"/>
      <c r="U590" s="508"/>
    </row>
    <row r="591" spans="1:21" x14ac:dyDescent="0.25">
      <c r="A591" s="1114" t="str">
        <f>B585</f>
        <v>urb.m.3</v>
      </c>
      <c r="B591" s="160">
        <v>1</v>
      </c>
      <c r="C591" s="208"/>
      <c r="D591" s="134"/>
      <c r="E591" s="134"/>
      <c r="F591" s="208"/>
      <c r="G591" s="510"/>
      <c r="H591" s="135"/>
      <c r="I591" s="511"/>
      <c r="J591" s="512"/>
      <c r="K591" s="513"/>
      <c r="L591" s="511"/>
      <c r="M591" s="513"/>
      <c r="N591" s="164"/>
      <c r="O591" s="164"/>
      <c r="P591" s="511"/>
      <c r="Q591" s="511"/>
      <c r="R591" s="511"/>
      <c r="S591" s="511"/>
      <c r="T591" s="514"/>
      <c r="U591" s="507"/>
    </row>
    <row r="592" spans="1:21" x14ac:dyDescent="0.25">
      <c r="A592" s="1114"/>
      <c r="B592" s="161">
        <v>2</v>
      </c>
      <c r="C592" s="133"/>
      <c r="D592" s="127"/>
      <c r="E592" s="127"/>
      <c r="F592" s="133"/>
      <c r="G592" s="515"/>
      <c r="H592" s="133"/>
      <c r="I592" s="495"/>
      <c r="J592" s="516"/>
      <c r="K592" s="517"/>
      <c r="L592" s="495"/>
      <c r="M592" s="517"/>
      <c r="N592" s="155"/>
      <c r="O592" s="155"/>
      <c r="P592" s="495"/>
      <c r="Q592" s="495" t="s">
        <v>378</v>
      </c>
      <c r="R592" s="495"/>
      <c r="S592" s="495"/>
      <c r="T592" s="518"/>
      <c r="U592" s="507"/>
    </row>
    <row r="593" spans="1:21" x14ac:dyDescent="0.25">
      <c r="A593" s="1114"/>
      <c r="B593" s="161">
        <v>3</v>
      </c>
      <c r="C593" s="133"/>
      <c r="D593" s="127"/>
      <c r="E593" s="127"/>
      <c r="F593" s="133"/>
      <c r="G593" s="515"/>
      <c r="H593" s="133"/>
      <c r="I593" s="495"/>
      <c r="J593" s="516"/>
      <c r="K593" s="517"/>
      <c r="L593" s="495"/>
      <c r="M593" s="517"/>
      <c r="N593" s="155"/>
      <c r="O593" s="155"/>
      <c r="P593" s="495"/>
      <c r="Q593" s="495"/>
      <c r="R593" s="495"/>
      <c r="S593" s="495"/>
      <c r="T593" s="518"/>
      <c r="U593" s="507"/>
    </row>
    <row r="594" spans="1:21" x14ac:dyDescent="0.25">
      <c r="A594" s="1114"/>
      <c r="B594" s="161">
        <v>4</v>
      </c>
      <c r="C594" s="133"/>
      <c r="D594" s="127"/>
      <c r="E594" s="127"/>
      <c r="F594" s="133"/>
      <c r="G594" s="515"/>
      <c r="H594" s="133"/>
      <c r="I594" s="495"/>
      <c r="J594" s="516"/>
      <c r="K594" s="517"/>
      <c r="L594" s="495"/>
      <c r="M594" s="517"/>
      <c r="N594" s="155"/>
      <c r="O594" s="155"/>
      <c r="P594" s="495"/>
      <c r="Q594" s="495"/>
      <c r="R594" s="495"/>
      <c r="S594" s="495"/>
      <c r="T594" s="518"/>
      <c r="U594" s="507"/>
    </row>
    <row r="595" spans="1:21" x14ac:dyDescent="0.25">
      <c r="A595" s="1114"/>
      <c r="B595" s="161">
        <v>5</v>
      </c>
      <c r="C595" s="133"/>
      <c r="D595" s="127"/>
      <c r="E595" s="127"/>
      <c r="F595" s="133"/>
      <c r="G595" s="515"/>
      <c r="H595" s="133"/>
      <c r="I595" s="495"/>
      <c r="J595" s="516"/>
      <c r="K595" s="517"/>
      <c r="L595" s="495"/>
      <c r="M595" s="517"/>
      <c r="N595" s="155"/>
      <c r="O595" s="155"/>
      <c r="P595" s="495"/>
      <c r="Q595" s="495"/>
      <c r="R595" s="495"/>
      <c r="S595" s="495"/>
      <c r="T595" s="518"/>
      <c r="U595" s="507"/>
    </row>
    <row r="596" spans="1:21" x14ac:dyDescent="0.25">
      <c r="A596" s="1114"/>
      <c r="B596" s="161">
        <v>6</v>
      </c>
      <c r="C596" s="133"/>
      <c r="D596" s="127"/>
      <c r="E596" s="127"/>
      <c r="F596" s="133"/>
      <c r="G596" s="515"/>
      <c r="H596" s="133"/>
      <c r="I596" s="495"/>
      <c r="J596" s="516"/>
      <c r="K596" s="517"/>
      <c r="L596" s="495"/>
      <c r="M596" s="517"/>
      <c r="N596" s="155"/>
      <c r="O596" s="155"/>
      <c r="P596" s="495"/>
      <c r="Q596" s="495"/>
      <c r="R596" s="495"/>
      <c r="S596" s="495"/>
      <c r="T596" s="518"/>
      <c r="U596" s="507"/>
    </row>
    <row r="597" spans="1:21" x14ac:dyDescent="0.25">
      <c r="A597" s="1114"/>
      <c r="B597" s="161">
        <v>7</v>
      </c>
      <c r="C597" s="133"/>
      <c r="D597" s="127"/>
      <c r="E597" s="127"/>
      <c r="F597" s="133"/>
      <c r="G597" s="515"/>
      <c r="H597" s="133"/>
      <c r="I597" s="495"/>
      <c r="J597" s="516"/>
      <c r="K597" s="517"/>
      <c r="L597" s="495"/>
      <c r="M597" s="517"/>
      <c r="N597" s="155"/>
      <c r="O597" s="155"/>
      <c r="P597" s="495"/>
      <c r="Q597" s="495"/>
      <c r="R597" s="495"/>
      <c r="S597" s="495"/>
      <c r="T597" s="518"/>
      <c r="U597" s="507"/>
    </row>
    <row r="598" spans="1:21" x14ac:dyDescent="0.25">
      <c r="A598" s="1114"/>
      <c r="B598" s="161">
        <v>8</v>
      </c>
      <c r="C598" s="133"/>
      <c r="D598" s="127"/>
      <c r="E598" s="127"/>
      <c r="F598" s="133"/>
      <c r="G598" s="515"/>
      <c r="H598" s="133"/>
      <c r="I598" s="495"/>
      <c r="J598" s="516"/>
      <c r="K598" s="517"/>
      <c r="L598" s="495"/>
      <c r="M598" s="517"/>
      <c r="N598" s="155"/>
      <c r="O598" s="155"/>
      <c r="P598" s="495"/>
      <c r="Q598" s="495"/>
      <c r="R598" s="495"/>
      <c r="S598" s="495"/>
      <c r="T598" s="518"/>
      <c r="U598" s="507"/>
    </row>
    <row r="599" spans="1:21" x14ac:dyDescent="0.25">
      <c r="A599" s="1114"/>
      <c r="B599" s="161">
        <v>9</v>
      </c>
      <c r="C599" s="133"/>
      <c r="D599" s="127"/>
      <c r="E599" s="127"/>
      <c r="F599" s="133"/>
      <c r="G599" s="515"/>
      <c r="H599" s="133"/>
      <c r="I599" s="495"/>
      <c r="J599" s="516"/>
      <c r="K599" s="517"/>
      <c r="L599" s="495"/>
      <c r="M599" s="517"/>
      <c r="N599" s="155"/>
      <c r="O599" s="155"/>
      <c r="P599" s="495"/>
      <c r="Q599" s="495"/>
      <c r="R599" s="495"/>
      <c r="S599" s="495"/>
      <c r="T599" s="518"/>
      <c r="U599" s="507"/>
    </row>
    <row r="600" spans="1:21" ht="15.75" thickBot="1" x14ac:dyDescent="0.3">
      <c r="A600" s="1115"/>
      <c r="B600" s="162">
        <v>10</v>
      </c>
      <c r="C600" s="148"/>
      <c r="D600" s="147"/>
      <c r="E600" s="147"/>
      <c r="F600" s="148"/>
      <c r="G600" s="519"/>
      <c r="H600" s="148"/>
      <c r="I600" s="520"/>
      <c r="J600" s="521"/>
      <c r="K600" s="522"/>
      <c r="L600" s="520"/>
      <c r="M600" s="522"/>
      <c r="N600" s="156"/>
      <c r="O600" s="156"/>
      <c r="P600" s="520"/>
      <c r="Q600" s="520"/>
      <c r="R600" s="520"/>
      <c r="S600" s="520"/>
      <c r="T600" s="523"/>
      <c r="U600" s="507"/>
    </row>
    <row r="601" spans="1:21" ht="25.5" thickBot="1" x14ac:dyDescent="0.3">
      <c r="A601" s="654"/>
      <c r="C601" s="655"/>
      <c r="D601" s="656"/>
      <c r="E601" s="484" t="s">
        <v>379</v>
      </c>
      <c r="F601" s="485">
        <f>COUNTA(F591:F600)</f>
        <v>0</v>
      </c>
      <c r="G601" s="486">
        <f>COUNTA(G591:G600)</f>
        <v>0</v>
      </c>
      <c r="H601" s="655"/>
      <c r="I601" s="501"/>
      <c r="J601" s="657"/>
      <c r="K601" s="658"/>
      <c r="L601" s="1096" t="s">
        <v>655</v>
      </c>
      <c r="M601" s="1097"/>
      <c r="N601" s="659">
        <f>SUM(N591:N600)</f>
        <v>0</v>
      </c>
      <c r="O601" s="660">
        <f>SUM(O591:O600)</f>
        <v>0</v>
      </c>
      <c r="P601" s="501"/>
      <c r="R601" s="128"/>
      <c r="S601" s="132"/>
      <c r="T601" s="603"/>
      <c r="U601" s="527"/>
    </row>
    <row r="602" spans="1:21" ht="29.45" customHeight="1" x14ac:dyDescent="0.25">
      <c r="A602" s="149"/>
      <c r="B602" s="128"/>
      <c r="C602" s="128"/>
      <c r="D602" s="128"/>
      <c r="H602" s="524"/>
      <c r="I602" s="524"/>
      <c r="J602" s="525"/>
      <c r="K602" s="524"/>
      <c r="L602" s="1098" t="s">
        <v>656</v>
      </c>
      <c r="M602" s="1099"/>
      <c r="N602" s="661">
        <f>SUMIF(M591:M600,"&lt;=31/12/2025",N591:N600)</f>
        <v>0</v>
      </c>
      <c r="O602" s="662">
        <f>SUMIF(M591:M600,"&lt;=31/12/2025",O591:O600)</f>
        <v>0</v>
      </c>
      <c r="P602" s="128"/>
      <c r="R602" s="128"/>
      <c r="S602" s="132"/>
      <c r="T602" s="603"/>
      <c r="U602" s="527"/>
    </row>
    <row r="603" spans="1:21" ht="29.45" customHeight="1" thickBot="1" x14ac:dyDescent="0.3">
      <c r="A603" s="149"/>
      <c r="L603" s="1100" t="s">
        <v>660</v>
      </c>
      <c r="M603" s="1101"/>
      <c r="N603" s="663">
        <f>SUMIF(M591:M600,"&gt;31/12/2025",N591:N600)</f>
        <v>0</v>
      </c>
      <c r="O603" s="664">
        <f>SUMIF(M591:M600,"&gt;31/12/2025",O591:O600)</f>
        <v>0</v>
      </c>
      <c r="R603" s="128"/>
      <c r="S603" s="132"/>
      <c r="T603" s="603"/>
      <c r="U603" s="527"/>
    </row>
    <row r="604" spans="1:21" ht="15.75" thickBot="1" x14ac:dyDescent="0.3">
      <c r="A604" s="528"/>
      <c r="B604" s="529"/>
      <c r="C604" s="455"/>
      <c r="D604" s="455"/>
      <c r="E604" s="455"/>
      <c r="F604" s="529"/>
      <c r="G604" s="455"/>
      <c r="H604" s="455"/>
      <c r="I604" s="529"/>
      <c r="J604" s="529"/>
      <c r="K604" s="455"/>
      <c r="L604" s="455"/>
      <c r="M604" s="455"/>
      <c r="N604" s="455"/>
      <c r="O604" s="455"/>
      <c r="P604" s="455"/>
      <c r="Q604" s="455"/>
      <c r="R604" s="455"/>
      <c r="S604" s="530"/>
      <c r="T604" s="455"/>
      <c r="U604" s="531"/>
    </row>
    <row r="605" spans="1:21" ht="15.75" thickBot="1" x14ac:dyDescent="0.3">
      <c r="A605" s="502"/>
      <c r="B605" s="503"/>
      <c r="C605" s="504"/>
      <c r="D605" s="504"/>
      <c r="E605" s="504"/>
      <c r="F605" s="503"/>
      <c r="G605" s="504"/>
      <c r="H605" s="504"/>
      <c r="I605" s="503"/>
      <c r="J605" s="503"/>
      <c r="K605" s="504"/>
      <c r="L605" s="504"/>
      <c r="M605" s="504"/>
      <c r="N605" s="504"/>
      <c r="O605" s="504"/>
      <c r="P605" s="504"/>
      <c r="Q605" s="504"/>
      <c r="R605" s="504"/>
      <c r="S605" s="504"/>
      <c r="T605" s="504"/>
      <c r="U605" s="505"/>
    </row>
    <row r="606" spans="1:21" ht="15.75" thickBot="1" x14ac:dyDescent="0.3">
      <c r="A606" s="171" t="s">
        <v>9</v>
      </c>
      <c r="B606" s="1116" t="s">
        <v>38</v>
      </c>
      <c r="C606" s="1117"/>
      <c r="E606" s="1118" t="s">
        <v>342</v>
      </c>
      <c r="F606" s="1119"/>
      <c r="G606" s="1120">
        <f>VLOOKUP(B606,'Urbano.Piano inv. forn'!$D$20:$H$49,3,FALSE)</f>
        <v>0</v>
      </c>
      <c r="H606" s="1121"/>
      <c r="I606" s="115"/>
      <c r="J606" s="1118" t="s">
        <v>343</v>
      </c>
      <c r="K606" s="1119"/>
      <c r="L606" s="1120">
        <f>VLOOKUP(B606,'Urbano.Piano inv. forn'!$D$20:$H$49,4,FALSE)</f>
        <v>0</v>
      </c>
      <c r="M606" s="1121"/>
      <c r="O606" s="178" t="s">
        <v>344</v>
      </c>
      <c r="P606" s="506"/>
      <c r="R606" s="179" t="s">
        <v>345</v>
      </c>
      <c r="S606" s="1108"/>
      <c r="T606" s="1109"/>
      <c r="U606" s="507"/>
    </row>
    <row r="607" spans="1:21" ht="15.75" thickBot="1" x14ac:dyDescent="0.3">
      <c r="A607" s="149"/>
      <c r="B607" s="129"/>
      <c r="C607" s="129"/>
      <c r="E607" s="130"/>
      <c r="F607" s="130"/>
      <c r="G607" s="131"/>
      <c r="H607" s="131"/>
      <c r="I607" s="115"/>
      <c r="J607" s="130"/>
      <c r="K607" s="130"/>
      <c r="L607" s="131"/>
      <c r="M607" s="131"/>
      <c r="O607" s="132"/>
      <c r="R607" s="128"/>
      <c r="S607" s="501"/>
      <c r="U607" s="150"/>
    </row>
    <row r="608" spans="1:21" ht="28.5" customHeight="1" thickBot="1" x14ac:dyDescent="0.3">
      <c r="A608" s="1102" t="s">
        <v>346</v>
      </c>
      <c r="B608" s="1103"/>
      <c r="C608" s="1103"/>
      <c r="D608" s="1104"/>
      <c r="E608" s="1105">
        <f>VLOOKUP(B606,'Urbano.Piano inv. forn'!$D$20:$V$49,17,FALSE)</f>
        <v>0</v>
      </c>
      <c r="F608" s="1106"/>
      <c r="G608" s="1106"/>
      <c r="H608" s="1107"/>
      <c r="I608" s="115"/>
      <c r="J608" s="1102" t="s">
        <v>60</v>
      </c>
      <c r="K608" s="1103"/>
      <c r="L608" s="1105">
        <f>VLOOKUP(B606,'Urbano.Piano inv. forn'!$D$20:$V$49,19,FALSE)</f>
        <v>0</v>
      </c>
      <c r="M608" s="1107"/>
      <c r="N608" s="146"/>
      <c r="O608" s="177" t="s">
        <v>347</v>
      </c>
      <c r="P608" s="151">
        <f>L608+E608</f>
        <v>0</v>
      </c>
      <c r="R608" s="179" t="s">
        <v>348</v>
      </c>
      <c r="S608" s="1108"/>
      <c r="T608" s="1109"/>
      <c r="U608" s="150"/>
    </row>
    <row r="609" spans="1:21" ht="15.75" thickBot="1" x14ac:dyDescent="0.3">
      <c r="A609" s="149"/>
      <c r="U609" s="507"/>
    </row>
    <row r="610" spans="1:21" ht="45" x14ac:dyDescent="0.25">
      <c r="A610" s="1110" t="s">
        <v>349</v>
      </c>
      <c r="B610" s="1112" t="s">
        <v>350</v>
      </c>
      <c r="C610" s="1112" t="s">
        <v>351</v>
      </c>
      <c r="D610" s="172" t="s">
        <v>352</v>
      </c>
      <c r="E610" s="173" t="s">
        <v>353</v>
      </c>
      <c r="F610" s="172" t="s">
        <v>354</v>
      </c>
      <c r="G610" s="172" t="s">
        <v>355</v>
      </c>
      <c r="H610" s="174" t="s">
        <v>312</v>
      </c>
      <c r="I610" s="174" t="s">
        <v>356</v>
      </c>
      <c r="J610" s="174" t="s">
        <v>357</v>
      </c>
      <c r="K610" s="174" t="s">
        <v>358</v>
      </c>
      <c r="L610" s="174" t="s">
        <v>359</v>
      </c>
      <c r="M610" s="174" t="s">
        <v>360</v>
      </c>
      <c r="N610" s="174" t="s">
        <v>361</v>
      </c>
      <c r="O610" s="174" t="s">
        <v>362</v>
      </c>
      <c r="P610" s="174" t="s">
        <v>363</v>
      </c>
      <c r="Q610" s="174" t="s">
        <v>364</v>
      </c>
      <c r="R610" s="174" t="s">
        <v>365</v>
      </c>
      <c r="S610" s="174" t="s">
        <v>366</v>
      </c>
      <c r="T610" s="175" t="s">
        <v>367</v>
      </c>
      <c r="U610" s="508"/>
    </row>
    <row r="611" spans="1:21" ht="24.75" thickBot="1" x14ac:dyDescent="0.3">
      <c r="A611" s="1111"/>
      <c r="B611" s="1113"/>
      <c r="C611" s="1113"/>
      <c r="D611" s="176" t="s">
        <v>368</v>
      </c>
      <c r="E611" s="176" t="s">
        <v>369</v>
      </c>
      <c r="F611" s="176" t="s">
        <v>370</v>
      </c>
      <c r="G611" s="176" t="s">
        <v>370</v>
      </c>
      <c r="H611" s="176" t="s">
        <v>32</v>
      </c>
      <c r="I611" s="176" t="s">
        <v>33</v>
      </c>
      <c r="J611" s="176" t="s">
        <v>371</v>
      </c>
      <c r="K611" s="176" t="s">
        <v>372</v>
      </c>
      <c r="L611" s="176" t="s">
        <v>373</v>
      </c>
      <c r="M611" s="176" t="s">
        <v>372</v>
      </c>
      <c r="N611" s="176" t="s">
        <v>374</v>
      </c>
      <c r="O611" s="176" t="s">
        <v>341</v>
      </c>
      <c r="P611" s="176" t="s">
        <v>375</v>
      </c>
      <c r="Q611" s="176" t="s">
        <v>376</v>
      </c>
      <c r="R611" s="176" t="s">
        <v>377</v>
      </c>
      <c r="S611" s="176" t="s">
        <v>377</v>
      </c>
      <c r="T611" s="509"/>
      <c r="U611" s="508"/>
    </row>
    <row r="612" spans="1:21" x14ac:dyDescent="0.25">
      <c r="A612" s="1114" t="str">
        <f>B606</f>
        <v>urb.m.3</v>
      </c>
      <c r="B612" s="160">
        <v>1</v>
      </c>
      <c r="C612" s="208"/>
      <c r="D612" s="134"/>
      <c r="E612" s="134"/>
      <c r="F612" s="208"/>
      <c r="G612" s="510"/>
      <c r="H612" s="135"/>
      <c r="I612" s="511"/>
      <c r="J612" s="512"/>
      <c r="K612" s="513"/>
      <c r="L612" s="511"/>
      <c r="M612" s="513"/>
      <c r="N612" s="164"/>
      <c r="O612" s="164"/>
      <c r="P612" s="511"/>
      <c r="Q612" s="511"/>
      <c r="R612" s="511"/>
      <c r="S612" s="511"/>
      <c r="T612" s="514"/>
      <c r="U612" s="507"/>
    </row>
    <row r="613" spans="1:21" x14ac:dyDescent="0.25">
      <c r="A613" s="1114"/>
      <c r="B613" s="161">
        <v>2</v>
      </c>
      <c r="C613" s="133"/>
      <c r="D613" s="127"/>
      <c r="E613" s="127"/>
      <c r="F613" s="133"/>
      <c r="G613" s="515"/>
      <c r="H613" s="133"/>
      <c r="I613" s="495"/>
      <c r="J613" s="516"/>
      <c r="K613" s="517"/>
      <c r="L613" s="495"/>
      <c r="M613" s="517"/>
      <c r="N613" s="155"/>
      <c r="O613" s="155"/>
      <c r="P613" s="495"/>
      <c r="Q613" s="495" t="s">
        <v>378</v>
      </c>
      <c r="R613" s="495"/>
      <c r="S613" s="495"/>
      <c r="T613" s="518"/>
      <c r="U613" s="507"/>
    </row>
    <row r="614" spans="1:21" x14ac:dyDescent="0.25">
      <c r="A614" s="1114"/>
      <c r="B614" s="161">
        <v>3</v>
      </c>
      <c r="C614" s="133"/>
      <c r="D614" s="127"/>
      <c r="E614" s="127"/>
      <c r="F614" s="133"/>
      <c r="G614" s="515"/>
      <c r="H614" s="133"/>
      <c r="I614" s="495"/>
      <c r="J614" s="516"/>
      <c r="K614" s="517"/>
      <c r="L614" s="495"/>
      <c r="M614" s="517"/>
      <c r="N614" s="155"/>
      <c r="O614" s="155"/>
      <c r="P614" s="495"/>
      <c r="Q614" s="495"/>
      <c r="R614" s="495"/>
      <c r="S614" s="495"/>
      <c r="T614" s="518"/>
      <c r="U614" s="507"/>
    </row>
    <row r="615" spans="1:21" x14ac:dyDescent="0.25">
      <c r="A615" s="1114"/>
      <c r="B615" s="161">
        <v>4</v>
      </c>
      <c r="C615" s="133"/>
      <c r="D615" s="127"/>
      <c r="E615" s="127"/>
      <c r="F615" s="133"/>
      <c r="G615" s="515"/>
      <c r="H615" s="133"/>
      <c r="I615" s="495"/>
      <c r="J615" s="516"/>
      <c r="K615" s="517"/>
      <c r="L615" s="495"/>
      <c r="M615" s="517"/>
      <c r="N615" s="155"/>
      <c r="O615" s="155"/>
      <c r="P615" s="495"/>
      <c r="Q615" s="495"/>
      <c r="R615" s="495"/>
      <c r="S615" s="495"/>
      <c r="T615" s="518"/>
      <c r="U615" s="507"/>
    </row>
    <row r="616" spans="1:21" x14ac:dyDescent="0.25">
      <c r="A616" s="1114"/>
      <c r="B616" s="161">
        <v>5</v>
      </c>
      <c r="C616" s="133"/>
      <c r="D616" s="127"/>
      <c r="E616" s="127"/>
      <c r="F616" s="133"/>
      <c r="G616" s="515"/>
      <c r="H616" s="133"/>
      <c r="I616" s="495"/>
      <c r="J616" s="516"/>
      <c r="K616" s="517"/>
      <c r="L616" s="495"/>
      <c r="M616" s="517"/>
      <c r="N616" s="155"/>
      <c r="O616" s="155"/>
      <c r="P616" s="495"/>
      <c r="Q616" s="495"/>
      <c r="R616" s="495"/>
      <c r="S616" s="495"/>
      <c r="T616" s="518"/>
      <c r="U616" s="507"/>
    </row>
    <row r="617" spans="1:21" x14ac:dyDescent="0.25">
      <c r="A617" s="1114"/>
      <c r="B617" s="161">
        <v>6</v>
      </c>
      <c r="C617" s="133"/>
      <c r="D617" s="127"/>
      <c r="E617" s="127"/>
      <c r="F617" s="133"/>
      <c r="G617" s="515"/>
      <c r="H617" s="133"/>
      <c r="I617" s="495"/>
      <c r="J617" s="516"/>
      <c r="K617" s="517"/>
      <c r="L617" s="495"/>
      <c r="M617" s="517"/>
      <c r="N617" s="155"/>
      <c r="O617" s="155"/>
      <c r="P617" s="495"/>
      <c r="Q617" s="495"/>
      <c r="R617" s="495"/>
      <c r="S617" s="495"/>
      <c r="T617" s="518"/>
      <c r="U617" s="507"/>
    </row>
    <row r="618" spans="1:21" x14ac:dyDescent="0.25">
      <c r="A618" s="1114"/>
      <c r="B618" s="161">
        <v>7</v>
      </c>
      <c r="C618" s="133"/>
      <c r="D618" s="127"/>
      <c r="E618" s="127"/>
      <c r="F618" s="133"/>
      <c r="G618" s="515"/>
      <c r="H618" s="133"/>
      <c r="I618" s="495"/>
      <c r="J618" s="516"/>
      <c r="K618" s="517"/>
      <c r="L618" s="495"/>
      <c r="M618" s="517"/>
      <c r="N618" s="155"/>
      <c r="O618" s="155"/>
      <c r="P618" s="495"/>
      <c r="Q618" s="495"/>
      <c r="R618" s="495"/>
      <c r="S618" s="495"/>
      <c r="T618" s="518"/>
      <c r="U618" s="507"/>
    </row>
    <row r="619" spans="1:21" x14ac:dyDescent="0.25">
      <c r="A619" s="1114"/>
      <c r="B619" s="161">
        <v>8</v>
      </c>
      <c r="C619" s="133"/>
      <c r="D619" s="127"/>
      <c r="E619" s="127"/>
      <c r="F619" s="133"/>
      <c r="G619" s="515"/>
      <c r="H619" s="133"/>
      <c r="I619" s="495"/>
      <c r="J619" s="516"/>
      <c r="K619" s="517"/>
      <c r="L619" s="495"/>
      <c r="M619" s="517"/>
      <c r="N619" s="155"/>
      <c r="O619" s="155"/>
      <c r="P619" s="495"/>
      <c r="Q619" s="495"/>
      <c r="R619" s="495"/>
      <c r="S619" s="495"/>
      <c r="T619" s="518"/>
      <c r="U619" s="507"/>
    </row>
    <row r="620" spans="1:21" x14ac:dyDescent="0.25">
      <c r="A620" s="1114"/>
      <c r="B620" s="161">
        <v>9</v>
      </c>
      <c r="C620" s="133"/>
      <c r="D620" s="127"/>
      <c r="E620" s="127"/>
      <c r="F620" s="133"/>
      <c r="G620" s="515"/>
      <c r="H620" s="133"/>
      <c r="I620" s="495"/>
      <c r="J620" s="516"/>
      <c r="K620" s="517"/>
      <c r="L620" s="495"/>
      <c r="M620" s="517"/>
      <c r="N620" s="155"/>
      <c r="O620" s="155"/>
      <c r="P620" s="495"/>
      <c r="Q620" s="495"/>
      <c r="R620" s="495"/>
      <c r="S620" s="495"/>
      <c r="T620" s="518"/>
      <c r="U620" s="507"/>
    </row>
    <row r="621" spans="1:21" ht="15.75" thickBot="1" x14ac:dyDescent="0.3">
      <c r="A621" s="1115"/>
      <c r="B621" s="162">
        <v>10</v>
      </c>
      <c r="C621" s="148"/>
      <c r="D621" s="147"/>
      <c r="E621" s="147"/>
      <c r="F621" s="148"/>
      <c r="G621" s="519"/>
      <c r="H621" s="148"/>
      <c r="I621" s="520"/>
      <c r="J621" s="521"/>
      <c r="K621" s="522"/>
      <c r="L621" s="520"/>
      <c r="M621" s="522"/>
      <c r="N621" s="156"/>
      <c r="O621" s="156"/>
      <c r="P621" s="520"/>
      <c r="Q621" s="520"/>
      <c r="R621" s="520"/>
      <c r="S621" s="520"/>
      <c r="T621" s="523"/>
      <c r="U621" s="507"/>
    </row>
    <row r="622" spans="1:21" ht="25.5" thickBot="1" x14ac:dyDescent="0.3">
      <c r="A622" s="654"/>
      <c r="C622" s="655"/>
      <c r="D622" s="656"/>
      <c r="E622" s="484" t="s">
        <v>379</v>
      </c>
      <c r="F622" s="485">
        <f>COUNTA(F612:F621)</f>
        <v>0</v>
      </c>
      <c r="G622" s="486">
        <f>COUNTA(G612:G621)</f>
        <v>0</v>
      </c>
      <c r="H622" s="655"/>
      <c r="I622" s="501"/>
      <c r="J622" s="657"/>
      <c r="K622" s="658"/>
      <c r="L622" s="1096" t="s">
        <v>655</v>
      </c>
      <c r="M622" s="1097"/>
      <c r="N622" s="659">
        <f>SUM(N612:N621)</f>
        <v>0</v>
      </c>
      <c r="O622" s="660">
        <f>SUM(O612:O621)</f>
        <v>0</v>
      </c>
      <c r="P622" s="501"/>
      <c r="R622" s="128"/>
      <c r="S622" s="132"/>
      <c r="T622" s="603"/>
      <c r="U622" s="527"/>
    </row>
    <row r="623" spans="1:21" ht="33.6" customHeight="1" x14ac:dyDescent="0.25">
      <c r="A623" s="149"/>
      <c r="B623" s="128"/>
      <c r="C623" s="128"/>
      <c r="D623" s="128"/>
      <c r="H623" s="524"/>
      <c r="I623" s="524"/>
      <c r="J623" s="525"/>
      <c r="K623" s="524"/>
      <c r="L623" s="1098" t="s">
        <v>656</v>
      </c>
      <c r="M623" s="1099"/>
      <c r="N623" s="661">
        <f>SUMIF(M612:M621,"&lt;=31/12/2025",N612:N621)</f>
        <v>0</v>
      </c>
      <c r="O623" s="662">
        <f>SUMIF(M612:M621,"&lt;=31/12/2025",O612:O621)</f>
        <v>0</v>
      </c>
      <c r="P623" s="128"/>
      <c r="R623" s="128"/>
      <c r="S623" s="132"/>
      <c r="T623" s="603"/>
      <c r="U623" s="527"/>
    </row>
    <row r="624" spans="1:21" ht="35.450000000000003" customHeight="1" thickBot="1" x14ac:dyDescent="0.3">
      <c r="A624" s="149"/>
      <c r="L624" s="1100" t="s">
        <v>660</v>
      </c>
      <c r="M624" s="1101"/>
      <c r="N624" s="663">
        <f>SUMIF(M612:M621,"&gt;31/12/2025",N612:N621)</f>
        <v>0</v>
      </c>
      <c r="O624" s="664">
        <f>SUMIF(M612:M621,"&gt;31/12/2025",O612:O621)</f>
        <v>0</v>
      </c>
      <c r="R624" s="128"/>
      <c r="S624" s="132"/>
      <c r="T624" s="603"/>
      <c r="U624" s="527"/>
    </row>
    <row r="625" spans="1:21" ht="30" customHeight="1" thickBot="1" x14ac:dyDescent="0.3">
      <c r="A625" s="528"/>
      <c r="B625" s="529"/>
      <c r="C625" s="455"/>
      <c r="D625" s="455"/>
      <c r="E625" s="455"/>
      <c r="F625" s="529"/>
      <c r="G625" s="455"/>
      <c r="H625" s="455"/>
      <c r="I625" s="529"/>
      <c r="J625" s="529"/>
      <c r="K625" s="455"/>
      <c r="L625" s="455"/>
      <c r="M625" s="455"/>
      <c r="N625" s="455"/>
      <c r="O625" s="455"/>
      <c r="P625" s="455"/>
      <c r="Q625" s="455"/>
      <c r="R625" s="455"/>
      <c r="S625" s="530"/>
      <c r="T625" s="455"/>
      <c r="U625" s="531"/>
    </row>
    <row r="626" spans="1:21" ht="15.75" thickBot="1" x14ac:dyDescent="0.3">
      <c r="A626" s="502"/>
      <c r="B626" s="503"/>
      <c r="C626" s="504"/>
      <c r="D626" s="504"/>
      <c r="E626" s="504"/>
      <c r="F626" s="503"/>
      <c r="G626" s="504"/>
      <c r="H626" s="504"/>
      <c r="I626" s="503"/>
      <c r="J626" s="503"/>
      <c r="K626" s="504"/>
      <c r="L626" s="504"/>
      <c r="M626" s="504"/>
      <c r="N626" s="504"/>
      <c r="O626" s="504"/>
      <c r="P626" s="504"/>
      <c r="Q626" s="504"/>
      <c r="R626" s="504"/>
      <c r="S626" s="504"/>
      <c r="T626" s="504"/>
      <c r="U626" s="505"/>
    </row>
    <row r="627" spans="1:21" ht="15.75" thickBot="1" x14ac:dyDescent="0.3">
      <c r="A627" s="171" t="s">
        <v>9</v>
      </c>
      <c r="B627" s="1116" t="s">
        <v>38</v>
      </c>
      <c r="C627" s="1117"/>
      <c r="E627" s="1118" t="s">
        <v>342</v>
      </c>
      <c r="F627" s="1119"/>
      <c r="G627" s="1120">
        <f>VLOOKUP(B627,'Urbano.Piano inv. forn'!$D$20:$H$49,3,FALSE)</f>
        <v>0</v>
      </c>
      <c r="H627" s="1121"/>
      <c r="I627" s="115"/>
      <c r="J627" s="1118" t="s">
        <v>343</v>
      </c>
      <c r="K627" s="1119"/>
      <c r="L627" s="1120">
        <f>VLOOKUP(B627,'Urbano.Piano inv. forn'!$D$20:$H$49,4,FALSE)</f>
        <v>0</v>
      </c>
      <c r="M627" s="1121"/>
      <c r="O627" s="178" t="s">
        <v>344</v>
      </c>
      <c r="P627" s="506"/>
      <c r="R627" s="179" t="s">
        <v>345</v>
      </c>
      <c r="S627" s="1108"/>
      <c r="T627" s="1109"/>
      <c r="U627" s="507"/>
    </row>
    <row r="628" spans="1:21" ht="15.75" thickBot="1" x14ac:dyDescent="0.3">
      <c r="A628" s="149"/>
      <c r="B628" s="129"/>
      <c r="C628" s="129"/>
      <c r="E628" s="130"/>
      <c r="F628" s="130"/>
      <c r="G628" s="131"/>
      <c r="H628" s="131"/>
      <c r="I628" s="115"/>
      <c r="J628" s="130"/>
      <c r="K628" s="130"/>
      <c r="L628" s="131"/>
      <c r="M628" s="131"/>
      <c r="O628" s="132"/>
      <c r="R628" s="128"/>
      <c r="S628" s="501"/>
      <c r="U628" s="150"/>
    </row>
    <row r="629" spans="1:21" ht="28.5" customHeight="1" thickBot="1" x14ac:dyDescent="0.3">
      <c r="A629" s="1102" t="s">
        <v>346</v>
      </c>
      <c r="B629" s="1103"/>
      <c r="C629" s="1103"/>
      <c r="D629" s="1104"/>
      <c r="E629" s="1105">
        <f>VLOOKUP(B627,'Urbano.Piano inv. forn'!$D$20:$V$49,17,FALSE)</f>
        <v>0</v>
      </c>
      <c r="F629" s="1106"/>
      <c r="G629" s="1106"/>
      <c r="H629" s="1107"/>
      <c r="I629" s="115"/>
      <c r="J629" s="1102" t="s">
        <v>60</v>
      </c>
      <c r="K629" s="1103"/>
      <c r="L629" s="1105">
        <f>VLOOKUP(B627,'Urbano.Piano inv. forn'!$D$20:$V$49,19,FALSE)</f>
        <v>0</v>
      </c>
      <c r="M629" s="1107"/>
      <c r="N629" s="146"/>
      <c r="O629" s="177" t="s">
        <v>347</v>
      </c>
      <c r="P629" s="151">
        <f>L629+E629</f>
        <v>0</v>
      </c>
      <c r="R629" s="179" t="s">
        <v>348</v>
      </c>
      <c r="S629" s="1108"/>
      <c r="T629" s="1109"/>
      <c r="U629" s="150"/>
    </row>
    <row r="630" spans="1:21" ht="15.75" thickBot="1" x14ac:dyDescent="0.3">
      <c r="A630" s="149"/>
      <c r="U630" s="507"/>
    </row>
    <row r="631" spans="1:21" ht="45" x14ac:dyDescent="0.25">
      <c r="A631" s="1110" t="s">
        <v>349</v>
      </c>
      <c r="B631" s="1112" t="s">
        <v>350</v>
      </c>
      <c r="C631" s="1112" t="s">
        <v>351</v>
      </c>
      <c r="D631" s="172" t="s">
        <v>352</v>
      </c>
      <c r="E631" s="173" t="s">
        <v>353</v>
      </c>
      <c r="F631" s="172" t="s">
        <v>354</v>
      </c>
      <c r="G631" s="172" t="s">
        <v>355</v>
      </c>
      <c r="H631" s="174" t="s">
        <v>312</v>
      </c>
      <c r="I631" s="174" t="s">
        <v>356</v>
      </c>
      <c r="J631" s="174" t="s">
        <v>357</v>
      </c>
      <c r="K631" s="174" t="s">
        <v>358</v>
      </c>
      <c r="L631" s="174" t="s">
        <v>359</v>
      </c>
      <c r="M631" s="174" t="s">
        <v>360</v>
      </c>
      <c r="N631" s="174" t="s">
        <v>361</v>
      </c>
      <c r="O631" s="174" t="s">
        <v>362</v>
      </c>
      <c r="P631" s="174" t="s">
        <v>363</v>
      </c>
      <c r="Q631" s="174" t="s">
        <v>364</v>
      </c>
      <c r="R631" s="174" t="s">
        <v>365</v>
      </c>
      <c r="S631" s="174" t="s">
        <v>366</v>
      </c>
      <c r="T631" s="175" t="s">
        <v>367</v>
      </c>
      <c r="U631" s="508"/>
    </row>
    <row r="632" spans="1:21" ht="24.75" thickBot="1" x14ac:dyDescent="0.3">
      <c r="A632" s="1111"/>
      <c r="B632" s="1113"/>
      <c r="C632" s="1113"/>
      <c r="D632" s="176" t="s">
        <v>368</v>
      </c>
      <c r="E632" s="176" t="s">
        <v>369</v>
      </c>
      <c r="F632" s="176" t="s">
        <v>370</v>
      </c>
      <c r="G632" s="176" t="s">
        <v>370</v>
      </c>
      <c r="H632" s="176" t="s">
        <v>32</v>
      </c>
      <c r="I632" s="176" t="s">
        <v>33</v>
      </c>
      <c r="J632" s="176" t="s">
        <v>371</v>
      </c>
      <c r="K632" s="176" t="s">
        <v>372</v>
      </c>
      <c r="L632" s="176" t="s">
        <v>373</v>
      </c>
      <c r="M632" s="176" t="s">
        <v>372</v>
      </c>
      <c r="N632" s="176" t="s">
        <v>374</v>
      </c>
      <c r="O632" s="176" t="s">
        <v>341</v>
      </c>
      <c r="P632" s="176" t="s">
        <v>375</v>
      </c>
      <c r="Q632" s="176" t="s">
        <v>376</v>
      </c>
      <c r="R632" s="176" t="s">
        <v>377</v>
      </c>
      <c r="S632" s="176" t="s">
        <v>377</v>
      </c>
      <c r="T632" s="509"/>
      <c r="U632" s="508"/>
    </row>
    <row r="633" spans="1:21" x14ac:dyDescent="0.25">
      <c r="A633" s="1114" t="str">
        <f>B627</f>
        <v>urb.m.3</v>
      </c>
      <c r="B633" s="160">
        <v>1</v>
      </c>
      <c r="C633" s="208"/>
      <c r="D633" s="134"/>
      <c r="E633" s="134"/>
      <c r="F633" s="208"/>
      <c r="G633" s="510"/>
      <c r="H633" s="135"/>
      <c r="I633" s="511"/>
      <c r="J633" s="512"/>
      <c r="K633" s="513"/>
      <c r="L633" s="511"/>
      <c r="M633" s="513"/>
      <c r="N633" s="164"/>
      <c r="O633" s="164"/>
      <c r="P633" s="511"/>
      <c r="Q633" s="511"/>
      <c r="R633" s="511"/>
      <c r="S633" s="511"/>
      <c r="T633" s="514"/>
      <c r="U633" s="507"/>
    </row>
    <row r="634" spans="1:21" x14ac:dyDescent="0.25">
      <c r="A634" s="1114"/>
      <c r="B634" s="161">
        <v>2</v>
      </c>
      <c r="C634" s="133"/>
      <c r="D634" s="127"/>
      <c r="E634" s="127"/>
      <c r="F634" s="133"/>
      <c r="G634" s="515"/>
      <c r="H634" s="133"/>
      <c r="I634" s="495"/>
      <c r="J634" s="516"/>
      <c r="K634" s="517"/>
      <c r="L634" s="495"/>
      <c r="M634" s="517"/>
      <c r="N634" s="155"/>
      <c r="O634" s="155"/>
      <c r="P634" s="495"/>
      <c r="Q634" s="495" t="s">
        <v>378</v>
      </c>
      <c r="R634" s="495"/>
      <c r="S634" s="495"/>
      <c r="T634" s="518"/>
      <c r="U634" s="507"/>
    </row>
    <row r="635" spans="1:21" x14ac:dyDescent="0.25">
      <c r="A635" s="1114"/>
      <c r="B635" s="161">
        <v>3</v>
      </c>
      <c r="C635" s="133"/>
      <c r="D635" s="127"/>
      <c r="E635" s="127"/>
      <c r="F635" s="133"/>
      <c r="G635" s="515"/>
      <c r="H635" s="133"/>
      <c r="I635" s="495"/>
      <c r="J635" s="516"/>
      <c r="K635" s="517"/>
      <c r="L635" s="495"/>
      <c r="M635" s="517"/>
      <c r="N635" s="155"/>
      <c r="O635" s="155"/>
      <c r="P635" s="495"/>
      <c r="Q635" s="495"/>
      <c r="R635" s="495"/>
      <c r="S635" s="495"/>
      <c r="T635" s="518"/>
      <c r="U635" s="507"/>
    </row>
    <row r="636" spans="1:21" x14ac:dyDescent="0.25">
      <c r="A636" s="1114"/>
      <c r="B636" s="161">
        <v>4</v>
      </c>
      <c r="C636" s="133"/>
      <c r="D636" s="127"/>
      <c r="E636" s="127"/>
      <c r="F636" s="133"/>
      <c r="G636" s="515"/>
      <c r="H636" s="133"/>
      <c r="I636" s="495"/>
      <c r="J636" s="516"/>
      <c r="K636" s="517"/>
      <c r="L636" s="495"/>
      <c r="M636" s="517"/>
      <c r="N636" s="155"/>
      <c r="O636" s="155"/>
      <c r="P636" s="495"/>
      <c r="Q636" s="495"/>
      <c r="R636" s="495"/>
      <c r="S636" s="495"/>
      <c r="T636" s="518"/>
      <c r="U636" s="507"/>
    </row>
    <row r="637" spans="1:21" x14ac:dyDescent="0.25">
      <c r="A637" s="1114"/>
      <c r="B637" s="161">
        <v>5</v>
      </c>
      <c r="C637" s="133"/>
      <c r="D637" s="127"/>
      <c r="E637" s="127"/>
      <c r="F637" s="133"/>
      <c r="G637" s="515"/>
      <c r="H637" s="133"/>
      <c r="I637" s="495"/>
      <c r="J637" s="516"/>
      <c r="K637" s="517"/>
      <c r="L637" s="495"/>
      <c r="M637" s="517"/>
      <c r="N637" s="155"/>
      <c r="O637" s="155"/>
      <c r="P637" s="495"/>
      <c r="Q637" s="495"/>
      <c r="R637" s="495"/>
      <c r="S637" s="495"/>
      <c r="T637" s="518"/>
      <c r="U637" s="507"/>
    </row>
    <row r="638" spans="1:21" x14ac:dyDescent="0.25">
      <c r="A638" s="1114"/>
      <c r="B638" s="161">
        <v>6</v>
      </c>
      <c r="C638" s="133"/>
      <c r="D638" s="127"/>
      <c r="E638" s="127"/>
      <c r="F638" s="133"/>
      <c r="G638" s="515"/>
      <c r="H638" s="133"/>
      <c r="I638" s="495"/>
      <c r="J638" s="516"/>
      <c r="K638" s="517"/>
      <c r="L638" s="495"/>
      <c r="M638" s="517"/>
      <c r="N638" s="155"/>
      <c r="O638" s="155"/>
      <c r="P638" s="495"/>
      <c r="Q638" s="495"/>
      <c r="R638" s="495"/>
      <c r="S638" s="495"/>
      <c r="T638" s="518"/>
      <c r="U638" s="507"/>
    </row>
    <row r="639" spans="1:21" x14ac:dyDescent="0.25">
      <c r="A639" s="1114"/>
      <c r="B639" s="161">
        <v>7</v>
      </c>
      <c r="C639" s="133"/>
      <c r="D639" s="127"/>
      <c r="E639" s="127"/>
      <c r="F639" s="133"/>
      <c r="G639" s="515"/>
      <c r="H639" s="133"/>
      <c r="I639" s="495"/>
      <c r="J639" s="516"/>
      <c r="K639" s="517"/>
      <c r="L639" s="495"/>
      <c r="M639" s="517"/>
      <c r="N639" s="155"/>
      <c r="O639" s="155"/>
      <c r="P639" s="495"/>
      <c r="Q639" s="495"/>
      <c r="R639" s="495"/>
      <c r="S639" s="495"/>
      <c r="T639" s="518"/>
      <c r="U639" s="507"/>
    </row>
    <row r="640" spans="1:21" x14ac:dyDescent="0.25">
      <c r="A640" s="1114"/>
      <c r="B640" s="161">
        <v>8</v>
      </c>
      <c r="C640" s="133"/>
      <c r="D640" s="127"/>
      <c r="E640" s="127"/>
      <c r="F640" s="133"/>
      <c r="G640" s="515"/>
      <c r="H640" s="133"/>
      <c r="I640" s="495"/>
      <c r="J640" s="516"/>
      <c r="K640" s="517"/>
      <c r="L640" s="495"/>
      <c r="M640" s="517"/>
      <c r="N640" s="155"/>
      <c r="O640" s="155"/>
      <c r="P640" s="495"/>
      <c r="Q640" s="495"/>
      <c r="R640" s="495"/>
      <c r="S640" s="495"/>
      <c r="T640" s="518"/>
      <c r="U640" s="507"/>
    </row>
    <row r="641" spans="1:21" x14ac:dyDescent="0.25">
      <c r="A641" s="1114"/>
      <c r="B641" s="161">
        <v>9</v>
      </c>
      <c r="C641" s="133"/>
      <c r="D641" s="127"/>
      <c r="E641" s="127"/>
      <c r="F641" s="133"/>
      <c r="G641" s="515"/>
      <c r="H641" s="133"/>
      <c r="I641" s="495"/>
      <c r="J641" s="516"/>
      <c r="K641" s="517"/>
      <c r="L641" s="495"/>
      <c r="M641" s="517"/>
      <c r="N641" s="155"/>
      <c r="O641" s="155"/>
      <c r="P641" s="495"/>
      <c r="Q641" s="495"/>
      <c r="R641" s="495"/>
      <c r="S641" s="495"/>
      <c r="T641" s="518"/>
      <c r="U641" s="507"/>
    </row>
    <row r="642" spans="1:21" ht="15.75" thickBot="1" x14ac:dyDescent="0.3">
      <c r="A642" s="1115"/>
      <c r="B642" s="162">
        <v>10</v>
      </c>
      <c r="C642" s="148"/>
      <c r="D642" s="147"/>
      <c r="E642" s="147"/>
      <c r="F642" s="148"/>
      <c r="G642" s="519"/>
      <c r="H642" s="148"/>
      <c r="I642" s="520"/>
      <c r="J642" s="521"/>
      <c r="K642" s="522"/>
      <c r="L642" s="520"/>
      <c r="M642" s="522"/>
      <c r="N642" s="156"/>
      <c r="O642" s="156"/>
      <c r="P642" s="520"/>
      <c r="Q642" s="520"/>
      <c r="R642" s="520"/>
      <c r="S642" s="520"/>
      <c r="T642" s="523"/>
      <c r="U642" s="507"/>
    </row>
    <row r="643" spans="1:21" ht="25.5" thickBot="1" x14ac:dyDescent="0.3">
      <c r="A643" s="654"/>
      <c r="C643" s="655"/>
      <c r="D643" s="656"/>
      <c r="E643" s="484" t="s">
        <v>379</v>
      </c>
      <c r="F643" s="485">
        <f>COUNTA(F633:F642)</f>
        <v>0</v>
      </c>
      <c r="G643" s="486">
        <f>COUNTA(G633:G642)</f>
        <v>0</v>
      </c>
      <c r="H643" s="655"/>
      <c r="I643" s="501"/>
      <c r="J643" s="657"/>
      <c r="K643" s="658"/>
      <c r="L643" s="1096" t="s">
        <v>655</v>
      </c>
      <c r="M643" s="1097"/>
      <c r="N643" s="659">
        <f>SUM(N633:N642)</f>
        <v>0</v>
      </c>
      <c r="O643" s="660">
        <f>SUM(O633:O642)</f>
        <v>0</v>
      </c>
      <c r="P643" s="501"/>
      <c r="R643" s="128"/>
      <c r="S643" s="132"/>
      <c r="T643" s="603"/>
      <c r="U643" s="527"/>
    </row>
    <row r="644" spans="1:21" ht="36.950000000000003" customHeight="1" x14ac:dyDescent="0.25">
      <c r="A644" s="149"/>
      <c r="B644" s="128"/>
      <c r="C644" s="128"/>
      <c r="D644" s="128"/>
      <c r="H644" s="524"/>
      <c r="I644" s="524"/>
      <c r="J644" s="525"/>
      <c r="K644" s="524"/>
      <c r="L644" s="1098" t="s">
        <v>656</v>
      </c>
      <c r="M644" s="1099"/>
      <c r="N644" s="661">
        <f>SUMIF(M633:M642,"&lt;=31/12/2025",N633:N642)</f>
        <v>0</v>
      </c>
      <c r="O644" s="662">
        <f>SUMIF(M633:M642,"&lt;=31/12/2025",O633:O642)</f>
        <v>0</v>
      </c>
      <c r="P644" s="128"/>
      <c r="R644" s="128"/>
      <c r="S644" s="132"/>
      <c r="T644" s="603"/>
      <c r="U644" s="527"/>
    </row>
    <row r="645" spans="1:21" ht="36.950000000000003" customHeight="1" thickBot="1" x14ac:dyDescent="0.3">
      <c r="A645" s="149"/>
      <c r="L645" s="1100" t="s">
        <v>660</v>
      </c>
      <c r="M645" s="1101"/>
      <c r="N645" s="663">
        <f>SUMIF(M633:M642,"&gt;31/12/2025",N633:N642)</f>
        <v>0</v>
      </c>
      <c r="O645" s="664">
        <f>SUMIF(M633:M642,"&gt;31/12/2025",O633:O642)</f>
        <v>0</v>
      </c>
      <c r="R645" s="128"/>
      <c r="S645" s="132"/>
      <c r="T645" s="603"/>
      <c r="U645" s="527"/>
    </row>
    <row r="646" spans="1:21" ht="15.75" thickBot="1" x14ac:dyDescent="0.3">
      <c r="A646" s="528"/>
      <c r="B646" s="529"/>
      <c r="C646" s="455"/>
      <c r="D646" s="455"/>
      <c r="E646" s="455"/>
      <c r="F646" s="529"/>
      <c r="G646" s="455"/>
      <c r="H646" s="455"/>
      <c r="I646" s="529"/>
      <c r="J646" s="529"/>
      <c r="K646" s="455"/>
      <c r="L646" s="455"/>
      <c r="M646" s="455"/>
      <c r="N646" s="455"/>
      <c r="O646" s="455"/>
      <c r="P646" s="455"/>
      <c r="Q646" s="455"/>
      <c r="R646" s="455"/>
      <c r="S646" s="530"/>
      <c r="T646" s="455"/>
      <c r="U646" s="531"/>
    </row>
    <row r="647" spans="1:21" ht="15.75" thickBot="1" x14ac:dyDescent="0.3">
      <c r="A647" s="502"/>
      <c r="B647" s="503"/>
      <c r="C647" s="504"/>
      <c r="D647" s="504"/>
      <c r="E647" s="504"/>
      <c r="F647" s="503"/>
      <c r="G647" s="504"/>
      <c r="H647" s="504"/>
      <c r="I647" s="503"/>
      <c r="J647" s="503"/>
      <c r="K647" s="504"/>
      <c r="L647" s="504"/>
      <c r="M647" s="504"/>
      <c r="N647" s="504"/>
      <c r="O647" s="504"/>
      <c r="P647" s="504"/>
      <c r="Q647" s="504"/>
      <c r="R647" s="504"/>
      <c r="S647" s="504"/>
      <c r="T647" s="504"/>
      <c r="U647" s="505"/>
    </row>
    <row r="648" spans="1:21" ht="15.75" thickBot="1" x14ac:dyDescent="0.3">
      <c r="A648" s="171" t="s">
        <v>9</v>
      </c>
      <c r="B648" s="1116" t="s">
        <v>38</v>
      </c>
      <c r="C648" s="1117"/>
      <c r="E648" s="1118" t="s">
        <v>342</v>
      </c>
      <c r="F648" s="1119"/>
      <c r="G648" s="1120">
        <f>VLOOKUP(B648,'Urbano.Piano inv. forn'!$D$20:$H$49,3,FALSE)</f>
        <v>0</v>
      </c>
      <c r="H648" s="1121"/>
      <c r="I648" s="115"/>
      <c r="J648" s="1118" t="s">
        <v>343</v>
      </c>
      <c r="K648" s="1119"/>
      <c r="L648" s="1120">
        <f>VLOOKUP(B648,'Urbano.Piano inv. forn'!$D$20:$H$49,4,FALSE)</f>
        <v>0</v>
      </c>
      <c r="M648" s="1121"/>
      <c r="O648" s="178" t="s">
        <v>344</v>
      </c>
      <c r="P648" s="506"/>
      <c r="R648" s="179" t="s">
        <v>345</v>
      </c>
      <c r="S648" s="1108"/>
      <c r="T648" s="1109"/>
      <c r="U648" s="507"/>
    </row>
    <row r="649" spans="1:21" ht="15.75" thickBot="1" x14ac:dyDescent="0.3">
      <c r="A649" s="149"/>
      <c r="B649" s="129"/>
      <c r="C649" s="129"/>
      <c r="E649" s="130"/>
      <c r="F649" s="130"/>
      <c r="G649" s="131"/>
      <c r="H649" s="131"/>
      <c r="I649" s="115"/>
      <c r="J649" s="130"/>
      <c r="K649" s="130"/>
      <c r="L649" s="131"/>
      <c r="M649" s="131"/>
      <c r="O649" s="132"/>
      <c r="R649" s="128"/>
      <c r="S649" s="501"/>
      <c r="U649" s="150"/>
    </row>
    <row r="650" spans="1:21" ht="28.5" customHeight="1" thickBot="1" x14ac:dyDescent="0.3">
      <c r="A650" s="1102" t="s">
        <v>346</v>
      </c>
      <c r="B650" s="1103"/>
      <c r="C650" s="1103"/>
      <c r="D650" s="1104"/>
      <c r="E650" s="1105">
        <f>VLOOKUP(B648,'Urbano.Piano inv. forn'!$D$20:$V$49,17,FALSE)</f>
        <v>0</v>
      </c>
      <c r="F650" s="1106"/>
      <c r="G650" s="1106"/>
      <c r="H650" s="1107"/>
      <c r="I650" s="115"/>
      <c r="J650" s="1102" t="s">
        <v>60</v>
      </c>
      <c r="K650" s="1103"/>
      <c r="L650" s="1105">
        <f>VLOOKUP(B648,'Urbano.Piano inv. forn'!$D$20:$V$49,19,FALSE)</f>
        <v>0</v>
      </c>
      <c r="M650" s="1107"/>
      <c r="N650" s="146"/>
      <c r="O650" s="177" t="s">
        <v>347</v>
      </c>
      <c r="P650" s="151">
        <f>L650+E650</f>
        <v>0</v>
      </c>
      <c r="R650" s="179" t="s">
        <v>348</v>
      </c>
      <c r="S650" s="1108"/>
      <c r="T650" s="1109"/>
      <c r="U650" s="150"/>
    </row>
    <row r="651" spans="1:21" ht="15.75" thickBot="1" x14ac:dyDescent="0.3">
      <c r="A651" s="149"/>
      <c r="U651" s="507"/>
    </row>
    <row r="652" spans="1:21" ht="45" x14ac:dyDescent="0.25">
      <c r="A652" s="1110" t="s">
        <v>349</v>
      </c>
      <c r="B652" s="1112" t="s">
        <v>350</v>
      </c>
      <c r="C652" s="1112" t="s">
        <v>351</v>
      </c>
      <c r="D652" s="172" t="s">
        <v>352</v>
      </c>
      <c r="E652" s="173" t="s">
        <v>353</v>
      </c>
      <c r="F652" s="172" t="s">
        <v>354</v>
      </c>
      <c r="G652" s="172" t="s">
        <v>355</v>
      </c>
      <c r="H652" s="174" t="s">
        <v>312</v>
      </c>
      <c r="I652" s="174" t="s">
        <v>356</v>
      </c>
      <c r="J652" s="174" t="s">
        <v>357</v>
      </c>
      <c r="K652" s="174" t="s">
        <v>358</v>
      </c>
      <c r="L652" s="174" t="s">
        <v>359</v>
      </c>
      <c r="M652" s="174" t="s">
        <v>360</v>
      </c>
      <c r="N652" s="174" t="s">
        <v>361</v>
      </c>
      <c r="O652" s="174" t="s">
        <v>362</v>
      </c>
      <c r="P652" s="174" t="s">
        <v>363</v>
      </c>
      <c r="Q652" s="174" t="s">
        <v>364</v>
      </c>
      <c r="R652" s="174" t="s">
        <v>365</v>
      </c>
      <c r="S652" s="174" t="s">
        <v>366</v>
      </c>
      <c r="T652" s="175" t="s">
        <v>367</v>
      </c>
      <c r="U652" s="508"/>
    </row>
    <row r="653" spans="1:21" ht="24.75" thickBot="1" x14ac:dyDescent="0.3">
      <c r="A653" s="1111"/>
      <c r="B653" s="1113"/>
      <c r="C653" s="1113"/>
      <c r="D653" s="176" t="s">
        <v>368</v>
      </c>
      <c r="E653" s="176" t="s">
        <v>369</v>
      </c>
      <c r="F653" s="176" t="s">
        <v>370</v>
      </c>
      <c r="G653" s="176" t="s">
        <v>370</v>
      </c>
      <c r="H653" s="176" t="s">
        <v>32</v>
      </c>
      <c r="I653" s="176" t="s">
        <v>33</v>
      </c>
      <c r="J653" s="176" t="s">
        <v>371</v>
      </c>
      <c r="K653" s="176" t="s">
        <v>372</v>
      </c>
      <c r="L653" s="176" t="s">
        <v>373</v>
      </c>
      <c r="M653" s="176" t="s">
        <v>372</v>
      </c>
      <c r="N653" s="176" t="s">
        <v>374</v>
      </c>
      <c r="O653" s="176" t="s">
        <v>341</v>
      </c>
      <c r="P653" s="176" t="s">
        <v>375</v>
      </c>
      <c r="Q653" s="176" t="s">
        <v>376</v>
      </c>
      <c r="R653" s="176" t="s">
        <v>377</v>
      </c>
      <c r="S653" s="176" t="s">
        <v>377</v>
      </c>
      <c r="T653" s="509"/>
      <c r="U653" s="508"/>
    </row>
    <row r="654" spans="1:21" x14ac:dyDescent="0.25">
      <c r="A654" s="1114" t="str">
        <f>B648</f>
        <v>urb.m.3</v>
      </c>
      <c r="B654" s="160">
        <v>1</v>
      </c>
      <c r="C654" s="208"/>
      <c r="D654" s="134"/>
      <c r="E654" s="134"/>
      <c r="F654" s="208"/>
      <c r="G654" s="510"/>
      <c r="H654" s="135"/>
      <c r="I654" s="511"/>
      <c r="J654" s="512"/>
      <c r="K654" s="513"/>
      <c r="L654" s="511"/>
      <c r="M654" s="513"/>
      <c r="N654" s="164"/>
      <c r="O654" s="164"/>
      <c r="P654" s="511"/>
      <c r="Q654" s="511"/>
      <c r="R654" s="511"/>
      <c r="S654" s="511"/>
      <c r="T654" s="514"/>
      <c r="U654" s="507"/>
    </row>
    <row r="655" spans="1:21" x14ac:dyDescent="0.25">
      <c r="A655" s="1114"/>
      <c r="B655" s="161">
        <v>2</v>
      </c>
      <c r="C655" s="133"/>
      <c r="D655" s="127"/>
      <c r="E655" s="127"/>
      <c r="F655" s="133"/>
      <c r="G655" s="515"/>
      <c r="H655" s="133"/>
      <c r="I655" s="495"/>
      <c r="J655" s="516"/>
      <c r="K655" s="517"/>
      <c r="L655" s="495"/>
      <c r="M655" s="517"/>
      <c r="N655" s="155"/>
      <c r="O655" s="155"/>
      <c r="P655" s="495"/>
      <c r="Q655" s="495" t="s">
        <v>378</v>
      </c>
      <c r="R655" s="495"/>
      <c r="S655" s="495"/>
      <c r="T655" s="518"/>
      <c r="U655" s="507"/>
    </row>
    <row r="656" spans="1:21" x14ac:dyDescent="0.25">
      <c r="A656" s="1114"/>
      <c r="B656" s="161">
        <v>3</v>
      </c>
      <c r="C656" s="133"/>
      <c r="D656" s="127"/>
      <c r="E656" s="127"/>
      <c r="F656" s="133"/>
      <c r="G656" s="515"/>
      <c r="H656" s="133"/>
      <c r="I656" s="495"/>
      <c r="J656" s="516"/>
      <c r="K656" s="517"/>
      <c r="L656" s="495"/>
      <c r="M656" s="517"/>
      <c r="N656" s="155"/>
      <c r="O656" s="155"/>
      <c r="P656" s="495"/>
      <c r="Q656" s="495"/>
      <c r="R656" s="495"/>
      <c r="S656" s="495"/>
      <c r="T656" s="518"/>
      <c r="U656" s="507"/>
    </row>
    <row r="657" spans="1:21" x14ac:dyDescent="0.25">
      <c r="A657" s="1114"/>
      <c r="B657" s="161">
        <v>4</v>
      </c>
      <c r="C657" s="133"/>
      <c r="D657" s="127"/>
      <c r="E657" s="127"/>
      <c r="F657" s="133"/>
      <c r="G657" s="515"/>
      <c r="H657" s="133"/>
      <c r="I657" s="495"/>
      <c r="J657" s="516"/>
      <c r="K657" s="517"/>
      <c r="L657" s="495"/>
      <c r="M657" s="517"/>
      <c r="N657" s="155"/>
      <c r="O657" s="155"/>
      <c r="P657" s="495"/>
      <c r="Q657" s="495"/>
      <c r="R657" s="495"/>
      <c r="S657" s="495"/>
      <c r="T657" s="518"/>
      <c r="U657" s="507"/>
    </row>
    <row r="658" spans="1:21" x14ac:dyDescent="0.25">
      <c r="A658" s="1114"/>
      <c r="B658" s="161">
        <v>5</v>
      </c>
      <c r="C658" s="133"/>
      <c r="D658" s="127"/>
      <c r="E658" s="127"/>
      <c r="F658" s="133"/>
      <c r="G658" s="515"/>
      <c r="H658" s="133"/>
      <c r="I658" s="495"/>
      <c r="J658" s="516"/>
      <c r="K658" s="517"/>
      <c r="L658" s="495"/>
      <c r="M658" s="517"/>
      <c r="N658" s="155"/>
      <c r="O658" s="155"/>
      <c r="P658" s="495"/>
      <c r="Q658" s="495"/>
      <c r="R658" s="495"/>
      <c r="S658" s="495"/>
      <c r="T658" s="518"/>
      <c r="U658" s="507"/>
    </row>
    <row r="659" spans="1:21" x14ac:dyDescent="0.25">
      <c r="A659" s="1114"/>
      <c r="B659" s="161">
        <v>6</v>
      </c>
      <c r="C659" s="133"/>
      <c r="D659" s="127"/>
      <c r="E659" s="127"/>
      <c r="F659" s="133"/>
      <c r="G659" s="515"/>
      <c r="H659" s="133"/>
      <c r="I659" s="495"/>
      <c r="J659" s="516"/>
      <c r="K659" s="517"/>
      <c r="L659" s="495"/>
      <c r="M659" s="517"/>
      <c r="N659" s="155"/>
      <c r="O659" s="155"/>
      <c r="P659" s="495"/>
      <c r="Q659" s="495"/>
      <c r="R659" s="495"/>
      <c r="S659" s="495"/>
      <c r="T659" s="518"/>
      <c r="U659" s="507"/>
    </row>
    <row r="660" spans="1:21" x14ac:dyDescent="0.25">
      <c r="A660" s="1114"/>
      <c r="B660" s="161">
        <v>7</v>
      </c>
      <c r="C660" s="133"/>
      <c r="D660" s="127"/>
      <c r="E660" s="127"/>
      <c r="F660" s="133"/>
      <c r="G660" s="515"/>
      <c r="H660" s="133"/>
      <c r="I660" s="495"/>
      <c r="J660" s="516"/>
      <c r="K660" s="517"/>
      <c r="L660" s="495"/>
      <c r="M660" s="517"/>
      <c r="N660" s="155"/>
      <c r="O660" s="155"/>
      <c r="P660" s="495"/>
      <c r="Q660" s="495"/>
      <c r="R660" s="495"/>
      <c r="S660" s="495"/>
      <c r="T660" s="518"/>
      <c r="U660" s="507"/>
    </row>
    <row r="661" spans="1:21" x14ac:dyDescent="0.25">
      <c r="A661" s="1114"/>
      <c r="B661" s="161">
        <v>8</v>
      </c>
      <c r="C661" s="133"/>
      <c r="D661" s="127"/>
      <c r="E661" s="127"/>
      <c r="F661" s="133"/>
      <c r="G661" s="515"/>
      <c r="H661" s="133"/>
      <c r="I661" s="495"/>
      <c r="J661" s="516"/>
      <c r="K661" s="517"/>
      <c r="L661" s="495"/>
      <c r="M661" s="517"/>
      <c r="N661" s="155"/>
      <c r="O661" s="155"/>
      <c r="P661" s="495"/>
      <c r="Q661" s="495"/>
      <c r="R661" s="495"/>
      <c r="S661" s="495"/>
      <c r="T661" s="518"/>
      <c r="U661" s="507"/>
    </row>
    <row r="662" spans="1:21" x14ac:dyDescent="0.25">
      <c r="A662" s="1114"/>
      <c r="B662" s="161">
        <v>9</v>
      </c>
      <c r="C662" s="133"/>
      <c r="D662" s="127"/>
      <c r="E662" s="127"/>
      <c r="F662" s="133"/>
      <c r="G662" s="515"/>
      <c r="H662" s="133"/>
      <c r="I662" s="495"/>
      <c r="J662" s="516"/>
      <c r="K662" s="517"/>
      <c r="L662" s="495"/>
      <c r="M662" s="517"/>
      <c r="N662" s="155"/>
      <c r="O662" s="155"/>
      <c r="P662" s="495"/>
      <c r="Q662" s="495"/>
      <c r="R662" s="495"/>
      <c r="S662" s="495"/>
      <c r="T662" s="518"/>
      <c r="U662" s="507"/>
    </row>
    <row r="663" spans="1:21" ht="15.75" thickBot="1" x14ac:dyDescent="0.3">
      <c r="A663" s="1115"/>
      <c r="B663" s="162">
        <v>10</v>
      </c>
      <c r="C663" s="148"/>
      <c r="D663" s="147"/>
      <c r="E663" s="147"/>
      <c r="F663" s="148"/>
      <c r="G663" s="519"/>
      <c r="H663" s="148"/>
      <c r="I663" s="520"/>
      <c r="J663" s="521"/>
      <c r="K663" s="522"/>
      <c r="L663" s="520"/>
      <c r="M663" s="522"/>
      <c r="N663" s="156"/>
      <c r="O663" s="156"/>
      <c r="P663" s="520"/>
      <c r="Q663" s="520"/>
      <c r="R663" s="520"/>
      <c r="S663" s="520"/>
      <c r="T663" s="523"/>
      <c r="U663" s="507"/>
    </row>
    <row r="664" spans="1:21" ht="25.5" thickBot="1" x14ac:dyDescent="0.3">
      <c r="A664" s="654"/>
      <c r="C664" s="655"/>
      <c r="D664" s="656"/>
      <c r="E664" s="484" t="s">
        <v>379</v>
      </c>
      <c r="F664" s="485">
        <f>COUNTA(F654:F663)</f>
        <v>0</v>
      </c>
      <c r="G664" s="486">
        <f>COUNTA(G654:G663)</f>
        <v>0</v>
      </c>
      <c r="H664" s="655"/>
      <c r="I664" s="501"/>
      <c r="J664" s="657"/>
      <c r="K664" s="658"/>
      <c r="L664" s="1096" t="s">
        <v>655</v>
      </c>
      <c r="M664" s="1097"/>
      <c r="N664" s="659">
        <f>SUM(N654:N663)</f>
        <v>0</v>
      </c>
      <c r="O664" s="660">
        <f>SUM(O654:O663)</f>
        <v>0</v>
      </c>
      <c r="P664" s="501"/>
      <c r="R664" s="128"/>
      <c r="S664" s="132"/>
      <c r="T664" s="603"/>
      <c r="U664" s="527"/>
    </row>
    <row r="665" spans="1:21" ht="21.95" customHeight="1" x14ac:dyDescent="0.25">
      <c r="A665" s="149"/>
      <c r="B665" s="128"/>
      <c r="C665" s="128"/>
      <c r="D665" s="128"/>
      <c r="H665" s="524"/>
      <c r="I665" s="524"/>
      <c r="J665" s="525"/>
      <c r="K665" s="524"/>
      <c r="L665" s="1098" t="s">
        <v>656</v>
      </c>
      <c r="M665" s="1099"/>
      <c r="N665" s="661">
        <f>SUMIF(M654:M663,"&lt;=31/12/2025",N654:N663)</f>
        <v>0</v>
      </c>
      <c r="O665" s="662">
        <f>SUMIF(M654:M663,"&lt;=31/12/2025",O654:O663)</f>
        <v>0</v>
      </c>
      <c r="P665" s="128"/>
      <c r="R665" s="128"/>
      <c r="S665" s="132"/>
      <c r="T665" s="603"/>
      <c r="U665" s="527"/>
    </row>
    <row r="666" spans="1:21" ht="21.95" customHeight="1" thickBot="1" x14ac:dyDescent="0.3">
      <c r="A666" s="149"/>
      <c r="L666" s="1100" t="s">
        <v>660</v>
      </c>
      <c r="M666" s="1101"/>
      <c r="N666" s="663">
        <f>SUMIF(M654:M663,"&gt;31/12/2025",N654:N663)</f>
        <v>0</v>
      </c>
      <c r="O666" s="664">
        <f>SUMIF(M654:M663,"&gt;31/12/2025",O654:O663)</f>
        <v>0</v>
      </c>
      <c r="R666" s="128"/>
      <c r="S666" s="132"/>
      <c r="T666" s="603"/>
      <c r="U666" s="527"/>
    </row>
    <row r="667" spans="1:21" ht="15.75" thickBot="1" x14ac:dyDescent="0.3">
      <c r="A667" s="528"/>
      <c r="B667" s="529"/>
      <c r="C667" s="455"/>
      <c r="D667" s="455"/>
      <c r="E667" s="455"/>
      <c r="F667" s="529"/>
      <c r="G667" s="455"/>
      <c r="H667" s="455"/>
      <c r="I667" s="529"/>
      <c r="J667" s="529"/>
      <c r="K667" s="455"/>
      <c r="L667" s="455"/>
      <c r="M667" s="455"/>
      <c r="N667" s="455"/>
      <c r="O667" s="455"/>
      <c r="P667" s="455"/>
      <c r="Q667" s="455"/>
      <c r="R667" s="455"/>
      <c r="S667" s="530"/>
      <c r="T667" s="455"/>
      <c r="U667" s="531"/>
    </row>
    <row r="668" spans="1:21" ht="15.75" thickBot="1" x14ac:dyDescent="0.3">
      <c r="A668" s="502"/>
      <c r="B668" s="503"/>
      <c r="C668" s="504"/>
      <c r="D668" s="504"/>
      <c r="E668" s="504"/>
      <c r="F668" s="503"/>
      <c r="G668" s="504"/>
      <c r="H668" s="504"/>
      <c r="I668" s="503"/>
      <c r="J668" s="503"/>
      <c r="K668" s="504"/>
      <c r="L668" s="504"/>
      <c r="M668" s="504"/>
      <c r="N668" s="504"/>
      <c r="O668" s="504"/>
      <c r="P668" s="504"/>
      <c r="Q668" s="504"/>
      <c r="R668" s="504"/>
      <c r="S668" s="504"/>
      <c r="T668" s="504"/>
      <c r="U668" s="505"/>
    </row>
    <row r="669" spans="1:21" ht="15.75" thickBot="1" x14ac:dyDescent="0.3">
      <c r="A669" s="171" t="s">
        <v>9</v>
      </c>
      <c r="B669" s="1116" t="s">
        <v>38</v>
      </c>
      <c r="C669" s="1117"/>
      <c r="E669" s="1118" t="s">
        <v>342</v>
      </c>
      <c r="F669" s="1119"/>
      <c r="G669" s="1120">
        <f>VLOOKUP(B669,'Urbano.Piano inv. forn'!$D$20:$H$49,3,FALSE)</f>
        <v>0</v>
      </c>
      <c r="H669" s="1121"/>
      <c r="I669" s="115"/>
      <c r="J669" s="1118" t="s">
        <v>343</v>
      </c>
      <c r="K669" s="1119"/>
      <c r="L669" s="1120">
        <f>VLOOKUP(B669,'Urbano.Piano inv. forn'!$D$20:$H$49,4,FALSE)</f>
        <v>0</v>
      </c>
      <c r="M669" s="1121"/>
      <c r="O669" s="178" t="s">
        <v>344</v>
      </c>
      <c r="P669" s="506"/>
      <c r="R669" s="179" t="s">
        <v>345</v>
      </c>
      <c r="S669" s="1108"/>
      <c r="T669" s="1109"/>
      <c r="U669" s="507"/>
    </row>
    <row r="670" spans="1:21" ht="15.75" thickBot="1" x14ac:dyDescent="0.3">
      <c r="A670" s="149"/>
      <c r="B670" s="129"/>
      <c r="C670" s="129"/>
      <c r="E670" s="130"/>
      <c r="F670" s="130"/>
      <c r="G670" s="131"/>
      <c r="H670" s="131"/>
      <c r="I670" s="115"/>
      <c r="J670" s="130"/>
      <c r="K670" s="130"/>
      <c r="L670" s="131"/>
      <c r="M670" s="131"/>
      <c r="O670" s="132"/>
      <c r="R670" s="128"/>
      <c r="S670" s="501"/>
      <c r="U670" s="150"/>
    </row>
    <row r="671" spans="1:21" ht="28.5" customHeight="1" thickBot="1" x14ac:dyDescent="0.3">
      <c r="A671" s="1102" t="s">
        <v>346</v>
      </c>
      <c r="B671" s="1103"/>
      <c r="C671" s="1103"/>
      <c r="D671" s="1104"/>
      <c r="E671" s="1105">
        <f>VLOOKUP(B669,'Urbano.Piano inv. forn'!$D$20:$V$49,17,FALSE)</f>
        <v>0</v>
      </c>
      <c r="F671" s="1106"/>
      <c r="G671" s="1106"/>
      <c r="H671" s="1107"/>
      <c r="I671" s="115"/>
      <c r="J671" s="1102" t="s">
        <v>60</v>
      </c>
      <c r="K671" s="1103"/>
      <c r="L671" s="1105">
        <f>VLOOKUP(B669,'Urbano.Piano inv. forn'!$D$20:$V$49,19,FALSE)</f>
        <v>0</v>
      </c>
      <c r="M671" s="1107"/>
      <c r="N671" s="146"/>
      <c r="O671" s="177" t="s">
        <v>347</v>
      </c>
      <c r="P671" s="151">
        <f>L671+E671</f>
        <v>0</v>
      </c>
      <c r="R671" s="179" t="s">
        <v>348</v>
      </c>
      <c r="S671" s="1108"/>
      <c r="T671" s="1109"/>
      <c r="U671" s="150"/>
    </row>
    <row r="672" spans="1:21" ht="15.75" thickBot="1" x14ac:dyDescent="0.3">
      <c r="A672" s="149"/>
      <c r="U672" s="507"/>
    </row>
    <row r="673" spans="1:21" ht="45" x14ac:dyDescent="0.25">
      <c r="A673" s="1110" t="s">
        <v>349</v>
      </c>
      <c r="B673" s="1112" t="s">
        <v>350</v>
      </c>
      <c r="C673" s="1112" t="s">
        <v>351</v>
      </c>
      <c r="D673" s="172" t="s">
        <v>352</v>
      </c>
      <c r="E673" s="173" t="s">
        <v>353</v>
      </c>
      <c r="F673" s="172" t="s">
        <v>354</v>
      </c>
      <c r="G673" s="172" t="s">
        <v>355</v>
      </c>
      <c r="H673" s="174" t="s">
        <v>312</v>
      </c>
      <c r="I673" s="174" t="s">
        <v>356</v>
      </c>
      <c r="J673" s="174" t="s">
        <v>357</v>
      </c>
      <c r="K673" s="174" t="s">
        <v>358</v>
      </c>
      <c r="L673" s="174" t="s">
        <v>359</v>
      </c>
      <c r="M673" s="174" t="s">
        <v>360</v>
      </c>
      <c r="N673" s="174" t="s">
        <v>361</v>
      </c>
      <c r="O673" s="174" t="s">
        <v>362</v>
      </c>
      <c r="P673" s="174" t="s">
        <v>363</v>
      </c>
      <c r="Q673" s="174" t="s">
        <v>364</v>
      </c>
      <c r="R673" s="174" t="s">
        <v>365</v>
      </c>
      <c r="S673" s="174" t="s">
        <v>366</v>
      </c>
      <c r="T673" s="175" t="s">
        <v>367</v>
      </c>
      <c r="U673" s="508"/>
    </row>
    <row r="674" spans="1:21" ht="24.75" thickBot="1" x14ac:dyDescent="0.3">
      <c r="A674" s="1111"/>
      <c r="B674" s="1113"/>
      <c r="C674" s="1113"/>
      <c r="D674" s="176" t="s">
        <v>368</v>
      </c>
      <c r="E674" s="176" t="s">
        <v>369</v>
      </c>
      <c r="F674" s="176" t="s">
        <v>370</v>
      </c>
      <c r="G674" s="176" t="s">
        <v>370</v>
      </c>
      <c r="H674" s="176" t="s">
        <v>32</v>
      </c>
      <c r="I674" s="176" t="s">
        <v>33</v>
      </c>
      <c r="J674" s="176" t="s">
        <v>371</v>
      </c>
      <c r="K674" s="176" t="s">
        <v>372</v>
      </c>
      <c r="L674" s="176" t="s">
        <v>373</v>
      </c>
      <c r="M674" s="176" t="s">
        <v>372</v>
      </c>
      <c r="N674" s="176" t="s">
        <v>374</v>
      </c>
      <c r="O674" s="176" t="s">
        <v>341</v>
      </c>
      <c r="P674" s="176" t="s">
        <v>375</v>
      </c>
      <c r="Q674" s="176" t="s">
        <v>376</v>
      </c>
      <c r="R674" s="176" t="s">
        <v>377</v>
      </c>
      <c r="S674" s="176" t="s">
        <v>377</v>
      </c>
      <c r="T674" s="509"/>
      <c r="U674" s="508"/>
    </row>
    <row r="675" spans="1:21" x14ac:dyDescent="0.25">
      <c r="A675" s="1114" t="str">
        <f>B669</f>
        <v>urb.m.3</v>
      </c>
      <c r="B675" s="160">
        <v>1</v>
      </c>
      <c r="C675" s="208"/>
      <c r="D675" s="134"/>
      <c r="E675" s="134"/>
      <c r="F675" s="208"/>
      <c r="G675" s="510"/>
      <c r="H675" s="135"/>
      <c r="I675" s="511"/>
      <c r="J675" s="512"/>
      <c r="K675" s="513"/>
      <c r="L675" s="511"/>
      <c r="M675" s="513"/>
      <c r="N675" s="164"/>
      <c r="O675" s="164"/>
      <c r="P675" s="511"/>
      <c r="Q675" s="511"/>
      <c r="R675" s="511"/>
      <c r="S675" s="511"/>
      <c r="T675" s="514"/>
      <c r="U675" s="507"/>
    </row>
    <row r="676" spans="1:21" x14ac:dyDescent="0.25">
      <c r="A676" s="1114"/>
      <c r="B676" s="161">
        <v>2</v>
      </c>
      <c r="C676" s="133"/>
      <c r="D676" s="127"/>
      <c r="E676" s="127"/>
      <c r="F676" s="133"/>
      <c r="G676" s="515"/>
      <c r="H676" s="133"/>
      <c r="I676" s="495"/>
      <c r="J676" s="516"/>
      <c r="K676" s="517"/>
      <c r="L676" s="495"/>
      <c r="M676" s="517"/>
      <c r="N676" s="155"/>
      <c r="O676" s="155"/>
      <c r="P676" s="495"/>
      <c r="Q676" s="495" t="s">
        <v>378</v>
      </c>
      <c r="R676" s="495"/>
      <c r="S676" s="495"/>
      <c r="T676" s="518"/>
      <c r="U676" s="507"/>
    </row>
    <row r="677" spans="1:21" x14ac:dyDescent="0.25">
      <c r="A677" s="1114"/>
      <c r="B677" s="161">
        <v>3</v>
      </c>
      <c r="C677" s="133"/>
      <c r="D677" s="127"/>
      <c r="E677" s="127"/>
      <c r="F677" s="133"/>
      <c r="G677" s="515"/>
      <c r="H677" s="133"/>
      <c r="I677" s="495"/>
      <c r="J677" s="516"/>
      <c r="K677" s="517"/>
      <c r="L677" s="495"/>
      <c r="M677" s="517"/>
      <c r="N677" s="155"/>
      <c r="O677" s="155"/>
      <c r="P677" s="495"/>
      <c r="Q677" s="495"/>
      <c r="R677" s="495"/>
      <c r="S677" s="495"/>
      <c r="T677" s="518"/>
      <c r="U677" s="507"/>
    </row>
    <row r="678" spans="1:21" x14ac:dyDescent="0.25">
      <c r="A678" s="1114"/>
      <c r="B678" s="161">
        <v>4</v>
      </c>
      <c r="C678" s="133"/>
      <c r="D678" s="127"/>
      <c r="E678" s="127"/>
      <c r="F678" s="133"/>
      <c r="G678" s="515"/>
      <c r="H678" s="133"/>
      <c r="I678" s="495"/>
      <c r="J678" s="516"/>
      <c r="K678" s="517"/>
      <c r="L678" s="495"/>
      <c r="M678" s="517"/>
      <c r="N678" s="155"/>
      <c r="O678" s="155"/>
      <c r="P678" s="495"/>
      <c r="Q678" s="495"/>
      <c r="R678" s="495"/>
      <c r="S678" s="495"/>
      <c r="T678" s="518"/>
      <c r="U678" s="507"/>
    </row>
    <row r="679" spans="1:21" x14ac:dyDescent="0.25">
      <c r="A679" s="1114"/>
      <c r="B679" s="161">
        <v>5</v>
      </c>
      <c r="C679" s="133"/>
      <c r="D679" s="127"/>
      <c r="E679" s="127"/>
      <c r="F679" s="133"/>
      <c r="G679" s="515"/>
      <c r="H679" s="133"/>
      <c r="I679" s="495"/>
      <c r="J679" s="516"/>
      <c r="K679" s="517"/>
      <c r="L679" s="495"/>
      <c r="M679" s="517"/>
      <c r="N679" s="155"/>
      <c r="O679" s="155"/>
      <c r="P679" s="495"/>
      <c r="Q679" s="495"/>
      <c r="R679" s="495"/>
      <c r="S679" s="495"/>
      <c r="T679" s="518"/>
      <c r="U679" s="507"/>
    </row>
    <row r="680" spans="1:21" x14ac:dyDescent="0.25">
      <c r="A680" s="1114"/>
      <c r="B680" s="161">
        <v>6</v>
      </c>
      <c r="C680" s="133"/>
      <c r="D680" s="127"/>
      <c r="E680" s="127"/>
      <c r="F680" s="133"/>
      <c r="G680" s="515"/>
      <c r="H680" s="133"/>
      <c r="I680" s="495"/>
      <c r="J680" s="516"/>
      <c r="K680" s="517"/>
      <c r="L680" s="495"/>
      <c r="M680" s="517"/>
      <c r="N680" s="155"/>
      <c r="O680" s="155"/>
      <c r="P680" s="495"/>
      <c r="Q680" s="495"/>
      <c r="R680" s="495"/>
      <c r="S680" s="495"/>
      <c r="T680" s="518"/>
      <c r="U680" s="507"/>
    </row>
    <row r="681" spans="1:21" x14ac:dyDescent="0.25">
      <c r="A681" s="1114"/>
      <c r="B681" s="161">
        <v>7</v>
      </c>
      <c r="C681" s="133"/>
      <c r="D681" s="127"/>
      <c r="E681" s="127"/>
      <c r="F681" s="133"/>
      <c r="G681" s="515"/>
      <c r="H681" s="133"/>
      <c r="I681" s="495"/>
      <c r="J681" s="516"/>
      <c r="K681" s="517"/>
      <c r="L681" s="495"/>
      <c r="M681" s="517"/>
      <c r="N681" s="155"/>
      <c r="O681" s="155"/>
      <c r="P681" s="495"/>
      <c r="Q681" s="495"/>
      <c r="R681" s="495"/>
      <c r="S681" s="495"/>
      <c r="T681" s="518"/>
      <c r="U681" s="507"/>
    </row>
    <row r="682" spans="1:21" x14ac:dyDescent="0.25">
      <c r="A682" s="1114"/>
      <c r="B682" s="161">
        <v>8</v>
      </c>
      <c r="C682" s="133"/>
      <c r="D682" s="127"/>
      <c r="E682" s="127"/>
      <c r="F682" s="133"/>
      <c r="G682" s="515"/>
      <c r="H682" s="133"/>
      <c r="I682" s="495"/>
      <c r="J682" s="516"/>
      <c r="K682" s="517"/>
      <c r="L682" s="495"/>
      <c r="M682" s="517"/>
      <c r="N682" s="155"/>
      <c r="O682" s="155"/>
      <c r="P682" s="495"/>
      <c r="Q682" s="495"/>
      <c r="R682" s="495"/>
      <c r="S682" s="495"/>
      <c r="T682" s="518"/>
      <c r="U682" s="507"/>
    </row>
    <row r="683" spans="1:21" x14ac:dyDescent="0.25">
      <c r="A683" s="1114"/>
      <c r="B683" s="161">
        <v>9</v>
      </c>
      <c r="C683" s="133"/>
      <c r="D683" s="127"/>
      <c r="E683" s="127"/>
      <c r="F683" s="133"/>
      <c r="G683" s="515"/>
      <c r="H683" s="133"/>
      <c r="I683" s="495"/>
      <c r="J683" s="516"/>
      <c r="K683" s="517"/>
      <c r="L683" s="495"/>
      <c r="M683" s="517"/>
      <c r="N683" s="155"/>
      <c r="O683" s="155"/>
      <c r="P683" s="495"/>
      <c r="Q683" s="495"/>
      <c r="R683" s="495"/>
      <c r="S683" s="495"/>
      <c r="T683" s="518"/>
      <c r="U683" s="507"/>
    </row>
    <row r="684" spans="1:21" ht="15.75" thickBot="1" x14ac:dyDescent="0.3">
      <c r="A684" s="1115"/>
      <c r="B684" s="162">
        <v>10</v>
      </c>
      <c r="C684" s="148"/>
      <c r="D684" s="147"/>
      <c r="E684" s="147"/>
      <c r="F684" s="148"/>
      <c r="G684" s="519"/>
      <c r="H684" s="148"/>
      <c r="I684" s="520"/>
      <c r="J684" s="521"/>
      <c r="K684" s="522"/>
      <c r="L684" s="520"/>
      <c r="M684" s="522"/>
      <c r="N684" s="156"/>
      <c r="O684" s="156"/>
      <c r="P684" s="520"/>
      <c r="Q684" s="520"/>
      <c r="R684" s="520"/>
      <c r="S684" s="520"/>
      <c r="T684" s="523"/>
      <c r="U684" s="507"/>
    </row>
    <row r="685" spans="1:21" ht="25.5" thickBot="1" x14ac:dyDescent="0.3">
      <c r="A685" s="654"/>
      <c r="C685" s="655"/>
      <c r="D685" s="656"/>
      <c r="E685" s="484" t="s">
        <v>379</v>
      </c>
      <c r="F685" s="485">
        <f>COUNTA(F675:F684)</f>
        <v>0</v>
      </c>
      <c r="G685" s="486">
        <f>COUNTA(G675:G684)</f>
        <v>0</v>
      </c>
      <c r="H685" s="655"/>
      <c r="I685" s="501"/>
      <c r="J685" s="657"/>
      <c r="K685" s="658"/>
      <c r="L685" s="1096" t="s">
        <v>655</v>
      </c>
      <c r="M685" s="1097"/>
      <c r="N685" s="659">
        <f>SUM(N675:N684)</f>
        <v>0</v>
      </c>
      <c r="O685" s="660">
        <f>SUM(O675:O684)</f>
        <v>0</v>
      </c>
      <c r="P685" s="501"/>
      <c r="R685" s="128"/>
      <c r="S685" s="132"/>
      <c r="T685" s="603"/>
      <c r="U685" s="527"/>
    </row>
    <row r="686" spans="1:21" ht="28.5" customHeight="1" x14ac:dyDescent="0.25">
      <c r="A686" s="149"/>
      <c r="B686" s="128"/>
      <c r="C686" s="128"/>
      <c r="D686" s="128"/>
      <c r="H686" s="524"/>
      <c r="I686" s="524"/>
      <c r="J686" s="525"/>
      <c r="K686" s="524"/>
      <c r="L686" s="1098" t="s">
        <v>656</v>
      </c>
      <c r="M686" s="1099"/>
      <c r="N686" s="661">
        <f>SUMIF(M675:M684,"&lt;=31/12/2025",N675:N684)</f>
        <v>0</v>
      </c>
      <c r="O686" s="662">
        <f>SUMIF(M675:M684,"&lt;=31/12/2025",O675:O684)</f>
        <v>0</v>
      </c>
      <c r="P686" s="128"/>
      <c r="R686" s="128"/>
      <c r="S686" s="132"/>
      <c r="T686" s="603"/>
      <c r="U686" s="527"/>
    </row>
    <row r="687" spans="1:21" ht="28.5" customHeight="1" thickBot="1" x14ac:dyDescent="0.3">
      <c r="A687" s="149"/>
      <c r="L687" s="1100" t="s">
        <v>660</v>
      </c>
      <c r="M687" s="1101"/>
      <c r="N687" s="663">
        <f>SUMIF(M675:M684,"&gt;31/12/2025",N675:N684)</f>
        <v>0</v>
      </c>
      <c r="O687" s="664">
        <f>SUMIF(M675:M684,"&gt;31/12/2025",O675:O684)</f>
        <v>0</v>
      </c>
      <c r="R687" s="128"/>
      <c r="S687" s="132"/>
      <c r="T687" s="603"/>
      <c r="U687" s="527"/>
    </row>
    <row r="688" spans="1:21" ht="15.75" thickBot="1" x14ac:dyDescent="0.3">
      <c r="A688" s="528"/>
      <c r="B688" s="529"/>
      <c r="C688" s="455"/>
      <c r="D688" s="455"/>
      <c r="E688" s="455"/>
      <c r="F688" s="529"/>
      <c r="G688" s="455"/>
      <c r="H688" s="455"/>
      <c r="I688" s="529"/>
      <c r="J688" s="529"/>
      <c r="K688" s="455"/>
      <c r="L688" s="455"/>
      <c r="M688" s="455"/>
      <c r="N688" s="455"/>
      <c r="O688" s="455"/>
      <c r="P688" s="455"/>
      <c r="Q688" s="455"/>
      <c r="R688" s="455"/>
      <c r="S688" s="530"/>
      <c r="T688" s="455"/>
      <c r="U688" s="531"/>
    </row>
    <row r="689" spans="1:21" ht="15.75" thickBot="1" x14ac:dyDescent="0.3">
      <c r="A689" s="502"/>
      <c r="B689" s="503"/>
      <c r="C689" s="504"/>
      <c r="D689" s="504"/>
      <c r="E689" s="504"/>
      <c r="F689" s="503"/>
      <c r="G689" s="504"/>
      <c r="H689" s="504"/>
      <c r="I689" s="503"/>
      <c r="J689" s="503"/>
      <c r="K689" s="504"/>
      <c r="L689" s="504"/>
      <c r="M689" s="504"/>
      <c r="N689" s="504"/>
      <c r="O689" s="504"/>
      <c r="P689" s="504"/>
      <c r="Q689" s="504"/>
      <c r="R689" s="504"/>
      <c r="S689" s="504"/>
      <c r="T689" s="504"/>
      <c r="U689" s="505"/>
    </row>
    <row r="690" spans="1:21" ht="15.75" thickBot="1" x14ac:dyDescent="0.3">
      <c r="A690" s="171" t="s">
        <v>9</v>
      </c>
      <c r="B690" s="1116" t="s">
        <v>38</v>
      </c>
      <c r="C690" s="1117"/>
      <c r="E690" s="1118" t="s">
        <v>342</v>
      </c>
      <c r="F690" s="1119"/>
      <c r="G690" s="1120">
        <f>VLOOKUP(B690,'Urbano.Piano inv. forn'!$D$20:$H$49,3,FALSE)</f>
        <v>0</v>
      </c>
      <c r="H690" s="1121"/>
      <c r="I690" s="115"/>
      <c r="J690" s="1118" t="s">
        <v>343</v>
      </c>
      <c r="K690" s="1119"/>
      <c r="L690" s="1120">
        <f>VLOOKUP(B690,'Urbano.Piano inv. forn'!$D$20:$H$49,4,FALSE)</f>
        <v>0</v>
      </c>
      <c r="M690" s="1121"/>
      <c r="O690" s="178" t="s">
        <v>344</v>
      </c>
      <c r="P690" s="506"/>
      <c r="R690" s="179" t="s">
        <v>345</v>
      </c>
      <c r="S690" s="1108"/>
      <c r="T690" s="1109"/>
      <c r="U690" s="507"/>
    </row>
    <row r="691" spans="1:21" ht="15.75" thickBot="1" x14ac:dyDescent="0.3">
      <c r="A691" s="149"/>
      <c r="B691" s="129"/>
      <c r="C691" s="129"/>
      <c r="E691" s="130"/>
      <c r="F691" s="130"/>
      <c r="G691" s="131"/>
      <c r="H691" s="131"/>
      <c r="I691" s="115"/>
      <c r="J691" s="130"/>
      <c r="K691" s="130"/>
      <c r="L691" s="131"/>
      <c r="M691" s="131"/>
      <c r="O691" s="132"/>
      <c r="R691" s="128"/>
      <c r="S691" s="501"/>
      <c r="U691" s="150"/>
    </row>
    <row r="692" spans="1:21" ht="28.5" customHeight="1" thickBot="1" x14ac:dyDescent="0.3">
      <c r="A692" s="1102" t="s">
        <v>346</v>
      </c>
      <c r="B692" s="1103"/>
      <c r="C692" s="1103"/>
      <c r="D692" s="1104"/>
      <c r="E692" s="1105">
        <f>VLOOKUP(B690,'Urbano.Piano inv. forn'!$D$20:$V$49,17,FALSE)</f>
        <v>0</v>
      </c>
      <c r="F692" s="1106"/>
      <c r="G692" s="1106"/>
      <c r="H692" s="1107"/>
      <c r="I692" s="115"/>
      <c r="J692" s="1102" t="s">
        <v>60</v>
      </c>
      <c r="K692" s="1103"/>
      <c r="L692" s="1105">
        <f>VLOOKUP(B690,'Urbano.Piano inv. forn'!$D$20:$V$49,19,FALSE)</f>
        <v>0</v>
      </c>
      <c r="M692" s="1107"/>
      <c r="N692" s="146"/>
      <c r="O692" s="177" t="s">
        <v>347</v>
      </c>
      <c r="P692" s="151">
        <f>L692+E692</f>
        <v>0</v>
      </c>
      <c r="R692" s="179" t="s">
        <v>348</v>
      </c>
      <c r="S692" s="1108"/>
      <c r="T692" s="1109"/>
      <c r="U692" s="150"/>
    </row>
    <row r="693" spans="1:21" ht="15.75" thickBot="1" x14ac:dyDescent="0.3">
      <c r="A693" s="149"/>
      <c r="U693" s="507"/>
    </row>
    <row r="694" spans="1:21" ht="45" x14ac:dyDescent="0.25">
      <c r="A694" s="1110" t="s">
        <v>349</v>
      </c>
      <c r="B694" s="1112" t="s">
        <v>350</v>
      </c>
      <c r="C694" s="1112" t="s">
        <v>351</v>
      </c>
      <c r="D694" s="172" t="s">
        <v>352</v>
      </c>
      <c r="E694" s="173" t="s">
        <v>353</v>
      </c>
      <c r="F694" s="172" t="s">
        <v>354</v>
      </c>
      <c r="G694" s="172" t="s">
        <v>355</v>
      </c>
      <c r="H694" s="174" t="s">
        <v>312</v>
      </c>
      <c r="I694" s="174" t="s">
        <v>356</v>
      </c>
      <c r="J694" s="174" t="s">
        <v>357</v>
      </c>
      <c r="K694" s="174" t="s">
        <v>358</v>
      </c>
      <c r="L694" s="174" t="s">
        <v>359</v>
      </c>
      <c r="M694" s="174" t="s">
        <v>360</v>
      </c>
      <c r="N694" s="174" t="s">
        <v>361</v>
      </c>
      <c r="O694" s="174" t="s">
        <v>362</v>
      </c>
      <c r="P694" s="174" t="s">
        <v>363</v>
      </c>
      <c r="Q694" s="174" t="s">
        <v>364</v>
      </c>
      <c r="R694" s="174" t="s">
        <v>365</v>
      </c>
      <c r="S694" s="174" t="s">
        <v>366</v>
      </c>
      <c r="T694" s="175" t="s">
        <v>367</v>
      </c>
      <c r="U694" s="508"/>
    </row>
    <row r="695" spans="1:21" ht="24.75" thickBot="1" x14ac:dyDescent="0.3">
      <c r="A695" s="1111"/>
      <c r="B695" s="1113"/>
      <c r="C695" s="1113"/>
      <c r="D695" s="176" t="s">
        <v>368</v>
      </c>
      <c r="E695" s="176" t="s">
        <v>369</v>
      </c>
      <c r="F695" s="176" t="s">
        <v>370</v>
      </c>
      <c r="G695" s="176" t="s">
        <v>370</v>
      </c>
      <c r="H695" s="176" t="s">
        <v>32</v>
      </c>
      <c r="I695" s="176" t="s">
        <v>33</v>
      </c>
      <c r="J695" s="176" t="s">
        <v>371</v>
      </c>
      <c r="K695" s="176" t="s">
        <v>372</v>
      </c>
      <c r="L695" s="176" t="s">
        <v>373</v>
      </c>
      <c r="M695" s="176" t="s">
        <v>372</v>
      </c>
      <c r="N695" s="176" t="s">
        <v>374</v>
      </c>
      <c r="O695" s="176" t="s">
        <v>341</v>
      </c>
      <c r="P695" s="176" t="s">
        <v>375</v>
      </c>
      <c r="Q695" s="176" t="s">
        <v>376</v>
      </c>
      <c r="R695" s="176" t="s">
        <v>377</v>
      </c>
      <c r="S695" s="176" t="s">
        <v>377</v>
      </c>
      <c r="T695" s="509"/>
      <c r="U695" s="508"/>
    </row>
    <row r="696" spans="1:21" x14ac:dyDescent="0.25">
      <c r="A696" s="1114" t="str">
        <f>B690</f>
        <v>urb.m.3</v>
      </c>
      <c r="B696" s="160">
        <v>1</v>
      </c>
      <c r="C696" s="208"/>
      <c r="D696" s="134"/>
      <c r="E696" s="134"/>
      <c r="F696" s="208"/>
      <c r="G696" s="510"/>
      <c r="H696" s="135"/>
      <c r="I696" s="511"/>
      <c r="J696" s="512"/>
      <c r="K696" s="513"/>
      <c r="L696" s="511"/>
      <c r="M696" s="513"/>
      <c r="N696" s="164"/>
      <c r="O696" s="164"/>
      <c r="P696" s="511"/>
      <c r="Q696" s="511"/>
      <c r="R696" s="511"/>
      <c r="S696" s="511"/>
      <c r="T696" s="514"/>
      <c r="U696" s="507"/>
    </row>
    <row r="697" spans="1:21" x14ac:dyDescent="0.25">
      <c r="A697" s="1114"/>
      <c r="B697" s="161">
        <v>2</v>
      </c>
      <c r="C697" s="133"/>
      <c r="D697" s="127"/>
      <c r="E697" s="127"/>
      <c r="F697" s="133"/>
      <c r="G697" s="515"/>
      <c r="H697" s="133"/>
      <c r="I697" s="495"/>
      <c r="J697" s="516"/>
      <c r="K697" s="517"/>
      <c r="L697" s="495"/>
      <c r="M697" s="517"/>
      <c r="N697" s="155"/>
      <c r="O697" s="155"/>
      <c r="P697" s="495"/>
      <c r="Q697" s="495" t="s">
        <v>378</v>
      </c>
      <c r="R697" s="495"/>
      <c r="S697" s="495"/>
      <c r="T697" s="518"/>
      <c r="U697" s="507"/>
    </row>
    <row r="698" spans="1:21" x14ac:dyDescent="0.25">
      <c r="A698" s="1114"/>
      <c r="B698" s="161">
        <v>3</v>
      </c>
      <c r="C698" s="133"/>
      <c r="D698" s="127"/>
      <c r="E698" s="127"/>
      <c r="F698" s="133"/>
      <c r="G698" s="515"/>
      <c r="H698" s="133"/>
      <c r="I698" s="495"/>
      <c r="J698" s="516"/>
      <c r="K698" s="517"/>
      <c r="L698" s="495"/>
      <c r="M698" s="517"/>
      <c r="N698" s="155"/>
      <c r="O698" s="155"/>
      <c r="P698" s="495"/>
      <c r="Q698" s="495"/>
      <c r="R698" s="495"/>
      <c r="S698" s="495"/>
      <c r="T698" s="518"/>
      <c r="U698" s="507"/>
    </row>
    <row r="699" spans="1:21" x14ac:dyDescent="0.25">
      <c r="A699" s="1114"/>
      <c r="B699" s="161">
        <v>4</v>
      </c>
      <c r="C699" s="133"/>
      <c r="D699" s="127"/>
      <c r="E699" s="127"/>
      <c r="F699" s="133"/>
      <c r="G699" s="515"/>
      <c r="H699" s="133"/>
      <c r="I699" s="495"/>
      <c r="J699" s="516"/>
      <c r="K699" s="517"/>
      <c r="L699" s="495"/>
      <c r="M699" s="517"/>
      <c r="N699" s="155"/>
      <c r="O699" s="155"/>
      <c r="P699" s="495"/>
      <c r="Q699" s="495"/>
      <c r="R699" s="495"/>
      <c r="S699" s="495"/>
      <c r="T699" s="518"/>
      <c r="U699" s="507"/>
    </row>
    <row r="700" spans="1:21" x14ac:dyDescent="0.25">
      <c r="A700" s="1114"/>
      <c r="B700" s="161">
        <v>5</v>
      </c>
      <c r="C700" s="133"/>
      <c r="D700" s="127"/>
      <c r="E700" s="127"/>
      <c r="F700" s="133"/>
      <c r="G700" s="515"/>
      <c r="H700" s="133"/>
      <c r="I700" s="495"/>
      <c r="J700" s="516"/>
      <c r="K700" s="517"/>
      <c r="L700" s="495"/>
      <c r="M700" s="517"/>
      <c r="N700" s="155"/>
      <c r="O700" s="155"/>
      <c r="P700" s="495"/>
      <c r="Q700" s="495"/>
      <c r="R700" s="495"/>
      <c r="S700" s="495"/>
      <c r="T700" s="518"/>
      <c r="U700" s="507"/>
    </row>
    <row r="701" spans="1:21" x14ac:dyDescent="0.25">
      <c r="A701" s="1114"/>
      <c r="B701" s="161">
        <v>6</v>
      </c>
      <c r="C701" s="133"/>
      <c r="D701" s="127"/>
      <c r="E701" s="127"/>
      <c r="F701" s="133"/>
      <c r="G701" s="515"/>
      <c r="H701" s="133"/>
      <c r="I701" s="495"/>
      <c r="J701" s="516"/>
      <c r="K701" s="517"/>
      <c r="L701" s="495"/>
      <c r="M701" s="517"/>
      <c r="N701" s="155"/>
      <c r="O701" s="155"/>
      <c r="P701" s="495"/>
      <c r="Q701" s="495"/>
      <c r="R701" s="495"/>
      <c r="S701" s="495"/>
      <c r="T701" s="518"/>
      <c r="U701" s="507"/>
    </row>
    <row r="702" spans="1:21" x14ac:dyDescent="0.25">
      <c r="A702" s="1114"/>
      <c r="B702" s="161">
        <v>7</v>
      </c>
      <c r="C702" s="133"/>
      <c r="D702" s="127"/>
      <c r="E702" s="127"/>
      <c r="F702" s="133"/>
      <c r="G702" s="515"/>
      <c r="H702" s="133"/>
      <c r="I702" s="495"/>
      <c r="J702" s="516"/>
      <c r="K702" s="517"/>
      <c r="L702" s="495"/>
      <c r="M702" s="517"/>
      <c r="N702" s="155"/>
      <c r="O702" s="155"/>
      <c r="P702" s="495"/>
      <c r="Q702" s="495"/>
      <c r="R702" s="495"/>
      <c r="S702" s="495"/>
      <c r="T702" s="518"/>
      <c r="U702" s="507"/>
    </row>
    <row r="703" spans="1:21" x14ac:dyDescent="0.25">
      <c r="A703" s="1114"/>
      <c r="B703" s="161">
        <v>8</v>
      </c>
      <c r="C703" s="133"/>
      <c r="D703" s="127"/>
      <c r="E703" s="127"/>
      <c r="F703" s="133"/>
      <c r="G703" s="515"/>
      <c r="H703" s="133"/>
      <c r="I703" s="495"/>
      <c r="J703" s="516"/>
      <c r="K703" s="517"/>
      <c r="L703" s="495"/>
      <c r="M703" s="517"/>
      <c r="N703" s="155"/>
      <c r="O703" s="155"/>
      <c r="P703" s="495"/>
      <c r="Q703" s="495"/>
      <c r="R703" s="495"/>
      <c r="S703" s="495"/>
      <c r="T703" s="518"/>
      <c r="U703" s="507"/>
    </row>
    <row r="704" spans="1:21" x14ac:dyDescent="0.25">
      <c r="A704" s="1114"/>
      <c r="B704" s="161">
        <v>9</v>
      </c>
      <c r="C704" s="133"/>
      <c r="D704" s="127"/>
      <c r="E704" s="127"/>
      <c r="F704" s="133"/>
      <c r="G704" s="515"/>
      <c r="H704" s="133"/>
      <c r="I704" s="495"/>
      <c r="J704" s="516"/>
      <c r="K704" s="517"/>
      <c r="L704" s="495"/>
      <c r="M704" s="517"/>
      <c r="N704" s="155"/>
      <c r="O704" s="155"/>
      <c r="P704" s="495"/>
      <c r="Q704" s="495"/>
      <c r="R704" s="495"/>
      <c r="S704" s="495"/>
      <c r="T704" s="518"/>
      <c r="U704" s="507"/>
    </row>
    <row r="705" spans="1:21" ht="15.75" thickBot="1" x14ac:dyDescent="0.3">
      <c r="A705" s="1115"/>
      <c r="B705" s="162">
        <v>10</v>
      </c>
      <c r="C705" s="148"/>
      <c r="D705" s="147"/>
      <c r="E705" s="147"/>
      <c r="F705" s="148"/>
      <c r="G705" s="519"/>
      <c r="H705" s="148"/>
      <c r="I705" s="520"/>
      <c r="J705" s="521"/>
      <c r="K705" s="522"/>
      <c r="L705" s="520"/>
      <c r="M705" s="522"/>
      <c r="N705" s="156"/>
      <c r="O705" s="156"/>
      <c r="P705" s="520"/>
      <c r="Q705" s="520"/>
      <c r="R705" s="520"/>
      <c r="S705" s="520"/>
      <c r="T705" s="523"/>
      <c r="U705" s="507"/>
    </row>
    <row r="706" spans="1:21" ht="25.5" thickBot="1" x14ac:dyDescent="0.3">
      <c r="A706" s="654"/>
      <c r="C706" s="655"/>
      <c r="D706" s="656"/>
      <c r="E706" s="484" t="s">
        <v>379</v>
      </c>
      <c r="F706" s="485">
        <f>COUNTA(F696:F705)</f>
        <v>0</v>
      </c>
      <c r="G706" s="486">
        <f>COUNTA(G696:G705)</f>
        <v>0</v>
      </c>
      <c r="H706" s="655"/>
      <c r="I706" s="501"/>
      <c r="J706" s="657"/>
      <c r="K706" s="658"/>
      <c r="L706" s="1096" t="s">
        <v>655</v>
      </c>
      <c r="M706" s="1097"/>
      <c r="N706" s="659">
        <f>SUM(N696:N705)</f>
        <v>0</v>
      </c>
      <c r="O706" s="660">
        <f>SUM(O696:O705)</f>
        <v>0</v>
      </c>
      <c r="P706" s="501"/>
      <c r="R706" s="128"/>
      <c r="S706" s="132"/>
      <c r="T706" s="603"/>
      <c r="U706" s="527"/>
    </row>
    <row r="707" spans="1:21" ht="24.6" customHeight="1" x14ac:dyDescent="0.25">
      <c r="A707" s="149"/>
      <c r="B707" s="128"/>
      <c r="C707" s="128"/>
      <c r="D707" s="128"/>
      <c r="H707" s="524"/>
      <c r="I707" s="524"/>
      <c r="J707" s="525"/>
      <c r="K707" s="524"/>
      <c r="L707" s="1098" t="s">
        <v>656</v>
      </c>
      <c r="M707" s="1099"/>
      <c r="N707" s="661">
        <f>SUMIF(M696:M705,"&lt;=31/12/2025",N696:N705)</f>
        <v>0</v>
      </c>
      <c r="O707" s="662">
        <f>SUMIF(M696:M705,"&lt;=31/12/2025",O696:O705)</f>
        <v>0</v>
      </c>
      <c r="P707" s="128"/>
      <c r="R707" s="128"/>
      <c r="S707" s="132"/>
      <c r="T707" s="603"/>
      <c r="U707" s="527"/>
    </row>
    <row r="708" spans="1:21" ht="24.6" customHeight="1" thickBot="1" x14ac:dyDescent="0.3">
      <c r="A708" s="149"/>
      <c r="L708" s="1100" t="s">
        <v>660</v>
      </c>
      <c r="M708" s="1101"/>
      <c r="N708" s="663">
        <f>SUMIF(M696:M705,"&gt;31/12/2025",N696:N705)</f>
        <v>0</v>
      </c>
      <c r="O708" s="664">
        <f>SUMIF(M696:M705,"&gt;31/12/2025",O696:O705)</f>
        <v>0</v>
      </c>
      <c r="R708" s="128"/>
      <c r="S708" s="132"/>
      <c r="T708" s="603"/>
      <c r="U708" s="527"/>
    </row>
    <row r="709" spans="1:21" ht="15.75" thickBot="1" x14ac:dyDescent="0.3">
      <c r="A709" s="528"/>
      <c r="B709" s="529"/>
      <c r="C709" s="455"/>
      <c r="D709" s="455"/>
      <c r="E709" s="455"/>
      <c r="F709" s="529"/>
      <c r="G709" s="455"/>
      <c r="H709" s="455"/>
      <c r="I709" s="529"/>
      <c r="J709" s="529"/>
      <c r="K709" s="455"/>
      <c r="L709" s="455"/>
      <c r="M709" s="455"/>
      <c r="N709" s="455"/>
      <c r="O709" s="455"/>
      <c r="P709" s="455"/>
      <c r="Q709" s="455"/>
      <c r="R709" s="455"/>
      <c r="S709" s="530"/>
      <c r="T709" s="455"/>
      <c r="U709" s="531"/>
    </row>
  </sheetData>
  <sheetProtection algorithmName="SHA-512" hashValue="GYRRTAAO+eHTEptg7eHIhZncFEFiRKLZvpY5nr9bOYMoombHK9Nq1aE19fpCaPKHiHg7j8ZI/f0YkKpFXIB1pA==" saltValue="nXoMzGvwXJi+/0ybRTuuaQ==" spinCount="100000" sheet="1" objects="1" scenarios="1"/>
  <mergeCells count="618">
    <mergeCell ref="A3:T3"/>
    <mergeCell ref="A8:T8"/>
    <mergeCell ref="O10:P11"/>
    <mergeCell ref="A6:D6"/>
    <mergeCell ref="E6:J6"/>
    <mergeCell ref="J18:K18"/>
    <mergeCell ref="L18:M18"/>
    <mergeCell ref="B18:C18"/>
    <mergeCell ref="E18:F18"/>
    <mergeCell ref="G18:H18"/>
    <mergeCell ref="A10:D11"/>
    <mergeCell ref="E10:H11"/>
    <mergeCell ref="J10:N10"/>
    <mergeCell ref="J11:N11"/>
    <mergeCell ref="O6:T6"/>
    <mergeCell ref="R10:S11"/>
    <mergeCell ref="T10:T11"/>
    <mergeCell ref="A12:D13"/>
    <mergeCell ref="E12:H13"/>
    <mergeCell ref="J12:N12"/>
    <mergeCell ref="O12:P13"/>
    <mergeCell ref="J13:N13"/>
    <mergeCell ref="A14:D15"/>
    <mergeCell ref="E14:H15"/>
    <mergeCell ref="S18:T18"/>
    <mergeCell ref="S20:T20"/>
    <mergeCell ref="A20:D20"/>
    <mergeCell ref="E20:H20"/>
    <mergeCell ref="A24:A33"/>
    <mergeCell ref="A22:A23"/>
    <mergeCell ref="B22:B23"/>
    <mergeCell ref="C22:C23"/>
    <mergeCell ref="J20:K20"/>
    <mergeCell ref="A108:A117"/>
    <mergeCell ref="B123:C123"/>
    <mergeCell ref="A125:D125"/>
    <mergeCell ref="A87:A96"/>
    <mergeCell ref="B102:C102"/>
    <mergeCell ref="A104:D104"/>
    <mergeCell ref="A66:A75"/>
    <mergeCell ref="B81:C81"/>
    <mergeCell ref="A83:D83"/>
    <mergeCell ref="A106:A107"/>
    <mergeCell ref="B106:B107"/>
    <mergeCell ref="C106:C107"/>
    <mergeCell ref="A85:A86"/>
    <mergeCell ref="B85:B86"/>
    <mergeCell ref="C85:C86"/>
    <mergeCell ref="A43:A44"/>
    <mergeCell ref="B43:B44"/>
    <mergeCell ref="C43:C44"/>
    <mergeCell ref="A45:A54"/>
    <mergeCell ref="B60:C60"/>
    <mergeCell ref="E60:F60"/>
    <mergeCell ref="A230:D230"/>
    <mergeCell ref="A234:A243"/>
    <mergeCell ref="J228:K228"/>
    <mergeCell ref="B228:C228"/>
    <mergeCell ref="E228:F228"/>
    <mergeCell ref="G228:H228"/>
    <mergeCell ref="B207:C207"/>
    <mergeCell ref="A209:D209"/>
    <mergeCell ref="A213:A222"/>
    <mergeCell ref="B186:C186"/>
    <mergeCell ref="A188:D188"/>
    <mergeCell ref="A192:A201"/>
    <mergeCell ref="A171:A180"/>
    <mergeCell ref="A150:A159"/>
    <mergeCell ref="B165:C165"/>
    <mergeCell ref="A167:D167"/>
    <mergeCell ref="A129:A138"/>
    <mergeCell ref="B144:C144"/>
    <mergeCell ref="S39:T39"/>
    <mergeCell ref="A41:D41"/>
    <mergeCell ref="E41:H41"/>
    <mergeCell ref="J41:K41"/>
    <mergeCell ref="L41:M41"/>
    <mergeCell ref="S41:T41"/>
    <mergeCell ref="B39:C39"/>
    <mergeCell ref="E39:F39"/>
    <mergeCell ref="G39:H39"/>
    <mergeCell ref="J39:K39"/>
    <mergeCell ref="L39:M39"/>
    <mergeCell ref="E81:F81"/>
    <mergeCell ref="G81:H81"/>
    <mergeCell ref="J81:K81"/>
    <mergeCell ref="L81:M81"/>
    <mergeCell ref="S81:T81"/>
    <mergeCell ref="L60:M60"/>
    <mergeCell ref="S60:T60"/>
    <mergeCell ref="A62:D62"/>
    <mergeCell ref="E62:H62"/>
    <mergeCell ref="J62:K62"/>
    <mergeCell ref="L62:M62"/>
    <mergeCell ref="S62:T62"/>
    <mergeCell ref="A64:A65"/>
    <mergeCell ref="B64:B65"/>
    <mergeCell ref="C64:C65"/>
    <mergeCell ref="G60:H60"/>
    <mergeCell ref="J60:K60"/>
    <mergeCell ref="L76:M76"/>
    <mergeCell ref="L77:M77"/>
    <mergeCell ref="L78:M78"/>
    <mergeCell ref="E102:F102"/>
    <mergeCell ref="G102:H102"/>
    <mergeCell ref="J102:K102"/>
    <mergeCell ref="L102:M102"/>
    <mergeCell ref="S102:T102"/>
    <mergeCell ref="E83:H83"/>
    <mergeCell ref="J83:K83"/>
    <mergeCell ref="L83:M83"/>
    <mergeCell ref="S83:T83"/>
    <mergeCell ref="L97:M97"/>
    <mergeCell ref="L98:M98"/>
    <mergeCell ref="L99:M99"/>
    <mergeCell ref="E123:F123"/>
    <mergeCell ref="G123:H123"/>
    <mergeCell ref="J123:K123"/>
    <mergeCell ref="L123:M123"/>
    <mergeCell ref="S123:T123"/>
    <mergeCell ref="E104:H104"/>
    <mergeCell ref="J104:K104"/>
    <mergeCell ref="L104:M104"/>
    <mergeCell ref="S104:T104"/>
    <mergeCell ref="L118:M118"/>
    <mergeCell ref="L119:M119"/>
    <mergeCell ref="L120:M120"/>
    <mergeCell ref="A148:A149"/>
    <mergeCell ref="B148:B149"/>
    <mergeCell ref="C148:C149"/>
    <mergeCell ref="E144:F144"/>
    <mergeCell ref="G144:H144"/>
    <mergeCell ref="J144:K144"/>
    <mergeCell ref="L144:M144"/>
    <mergeCell ref="S144:T144"/>
    <mergeCell ref="E125:H125"/>
    <mergeCell ref="J125:K125"/>
    <mergeCell ref="L125:M125"/>
    <mergeCell ref="S125:T125"/>
    <mergeCell ref="A127:A128"/>
    <mergeCell ref="B127:B128"/>
    <mergeCell ref="C127:C128"/>
    <mergeCell ref="A146:D146"/>
    <mergeCell ref="L139:M139"/>
    <mergeCell ref="L140:M140"/>
    <mergeCell ref="L141:M141"/>
    <mergeCell ref="B169:B170"/>
    <mergeCell ref="C169:C170"/>
    <mergeCell ref="E165:F165"/>
    <mergeCell ref="G165:H165"/>
    <mergeCell ref="J165:K165"/>
    <mergeCell ref="L165:M165"/>
    <mergeCell ref="S165:T165"/>
    <mergeCell ref="E146:H146"/>
    <mergeCell ref="J146:K146"/>
    <mergeCell ref="L146:M146"/>
    <mergeCell ref="S146:T146"/>
    <mergeCell ref="L160:M160"/>
    <mergeCell ref="L161:M161"/>
    <mergeCell ref="L162:M162"/>
    <mergeCell ref="A232:A233"/>
    <mergeCell ref="B232:B233"/>
    <mergeCell ref="C232:C233"/>
    <mergeCell ref="E209:H209"/>
    <mergeCell ref="J209:K209"/>
    <mergeCell ref="L209:M209"/>
    <mergeCell ref="S209:T209"/>
    <mergeCell ref="A211:A212"/>
    <mergeCell ref="B211:B212"/>
    <mergeCell ref="C211:C212"/>
    <mergeCell ref="L228:M228"/>
    <mergeCell ref="S228:T228"/>
    <mergeCell ref="E230:H230"/>
    <mergeCell ref="J230:K230"/>
    <mergeCell ref="L230:M230"/>
    <mergeCell ref="S230:T230"/>
    <mergeCell ref="G207:H207"/>
    <mergeCell ref="J207:K207"/>
    <mergeCell ref="L6:N6"/>
    <mergeCell ref="L207:M207"/>
    <mergeCell ref="S207:T207"/>
    <mergeCell ref="E188:H188"/>
    <mergeCell ref="J188:K188"/>
    <mergeCell ref="A1:T1"/>
    <mergeCell ref="C190:C191"/>
    <mergeCell ref="E186:F186"/>
    <mergeCell ref="G186:H186"/>
    <mergeCell ref="J186:K186"/>
    <mergeCell ref="L188:M188"/>
    <mergeCell ref="S188:T188"/>
    <mergeCell ref="A190:A191"/>
    <mergeCell ref="B190:B191"/>
    <mergeCell ref="E207:F207"/>
    <mergeCell ref="L186:M186"/>
    <mergeCell ref="S186:T186"/>
    <mergeCell ref="E167:H167"/>
    <mergeCell ref="J167:K167"/>
    <mergeCell ref="L167:M167"/>
    <mergeCell ref="S167:T167"/>
    <mergeCell ref="A169:A170"/>
    <mergeCell ref="B249:C249"/>
    <mergeCell ref="E249:F249"/>
    <mergeCell ref="G249:H249"/>
    <mergeCell ref="J249:K249"/>
    <mergeCell ref="L249:M249"/>
    <mergeCell ref="S249:T249"/>
    <mergeCell ref="A251:D251"/>
    <mergeCell ref="E251:H251"/>
    <mergeCell ref="J251:K251"/>
    <mergeCell ref="L251:M251"/>
    <mergeCell ref="S251:T251"/>
    <mergeCell ref="A253:A254"/>
    <mergeCell ref="B253:B254"/>
    <mergeCell ref="C253:C254"/>
    <mergeCell ref="A255:A264"/>
    <mergeCell ref="B270:C270"/>
    <mergeCell ref="E270:F270"/>
    <mergeCell ref="G270:H270"/>
    <mergeCell ref="J270:K270"/>
    <mergeCell ref="L270:M270"/>
    <mergeCell ref="S270:T270"/>
    <mergeCell ref="A272:D272"/>
    <mergeCell ref="E272:H272"/>
    <mergeCell ref="J272:K272"/>
    <mergeCell ref="L272:M272"/>
    <mergeCell ref="S272:T272"/>
    <mergeCell ref="A274:A275"/>
    <mergeCell ref="B274:B275"/>
    <mergeCell ref="C274:C275"/>
    <mergeCell ref="A276:A285"/>
    <mergeCell ref="B291:C291"/>
    <mergeCell ref="E291:F291"/>
    <mergeCell ref="G291:H291"/>
    <mergeCell ref="J291:K291"/>
    <mergeCell ref="L291:M291"/>
    <mergeCell ref="S291:T291"/>
    <mergeCell ref="A293:D293"/>
    <mergeCell ref="E293:H293"/>
    <mergeCell ref="J293:K293"/>
    <mergeCell ref="L293:M293"/>
    <mergeCell ref="S293:T293"/>
    <mergeCell ref="A295:A296"/>
    <mergeCell ref="B295:B296"/>
    <mergeCell ref="C295:C296"/>
    <mergeCell ref="A297:A306"/>
    <mergeCell ref="B312:C312"/>
    <mergeCell ref="E312:F312"/>
    <mergeCell ref="G312:H312"/>
    <mergeCell ref="J312:K312"/>
    <mergeCell ref="L312:M312"/>
    <mergeCell ref="L307:M307"/>
    <mergeCell ref="L308:M308"/>
    <mergeCell ref="L309:M309"/>
    <mergeCell ref="S312:T312"/>
    <mergeCell ref="A314:D314"/>
    <mergeCell ref="E314:H314"/>
    <mergeCell ref="J314:K314"/>
    <mergeCell ref="L314:M314"/>
    <mergeCell ref="S314:T314"/>
    <mergeCell ref="A316:A317"/>
    <mergeCell ref="B316:B317"/>
    <mergeCell ref="C316:C317"/>
    <mergeCell ref="A318:A327"/>
    <mergeCell ref="B333:C333"/>
    <mergeCell ref="E333:F333"/>
    <mergeCell ref="G333:H333"/>
    <mergeCell ref="J333:K333"/>
    <mergeCell ref="L333:M333"/>
    <mergeCell ref="S333:T333"/>
    <mergeCell ref="A335:D335"/>
    <mergeCell ref="E335:H335"/>
    <mergeCell ref="J335:K335"/>
    <mergeCell ref="L335:M335"/>
    <mergeCell ref="S335:T335"/>
    <mergeCell ref="L328:M328"/>
    <mergeCell ref="L329:M329"/>
    <mergeCell ref="L330:M330"/>
    <mergeCell ref="A337:A338"/>
    <mergeCell ref="B337:B338"/>
    <mergeCell ref="C337:C338"/>
    <mergeCell ref="A339:A348"/>
    <mergeCell ref="B354:C354"/>
    <mergeCell ref="E354:F354"/>
    <mergeCell ref="G354:H354"/>
    <mergeCell ref="J354:K354"/>
    <mergeCell ref="L354:M354"/>
    <mergeCell ref="S354:T354"/>
    <mergeCell ref="A356:D356"/>
    <mergeCell ref="E356:H356"/>
    <mergeCell ref="J356:K356"/>
    <mergeCell ref="L356:M356"/>
    <mergeCell ref="S356:T356"/>
    <mergeCell ref="A358:A359"/>
    <mergeCell ref="B358:B359"/>
    <mergeCell ref="C358:C359"/>
    <mergeCell ref="A360:A369"/>
    <mergeCell ref="B375:C375"/>
    <mergeCell ref="E375:F375"/>
    <mergeCell ref="G375:H375"/>
    <mergeCell ref="J375:K375"/>
    <mergeCell ref="L375:M375"/>
    <mergeCell ref="S375:T375"/>
    <mergeCell ref="A377:D377"/>
    <mergeCell ref="E377:H377"/>
    <mergeCell ref="J377:K377"/>
    <mergeCell ref="L377:M377"/>
    <mergeCell ref="S377:T377"/>
    <mergeCell ref="L370:M370"/>
    <mergeCell ref="L371:M371"/>
    <mergeCell ref="L372:M372"/>
    <mergeCell ref="A379:A380"/>
    <mergeCell ref="B379:B380"/>
    <mergeCell ref="C379:C380"/>
    <mergeCell ref="A381:A390"/>
    <mergeCell ref="B396:C396"/>
    <mergeCell ref="E396:F396"/>
    <mergeCell ref="G396:H396"/>
    <mergeCell ref="J396:K396"/>
    <mergeCell ref="L396:M396"/>
    <mergeCell ref="L391:M391"/>
    <mergeCell ref="L392:M392"/>
    <mergeCell ref="L393:M393"/>
    <mergeCell ref="S396:T396"/>
    <mergeCell ref="A398:D398"/>
    <mergeCell ref="E398:H398"/>
    <mergeCell ref="J398:K398"/>
    <mergeCell ref="L398:M398"/>
    <mergeCell ref="S398:T398"/>
    <mergeCell ref="A400:A401"/>
    <mergeCell ref="B400:B401"/>
    <mergeCell ref="C400:C401"/>
    <mergeCell ref="A402:A411"/>
    <mergeCell ref="B417:C417"/>
    <mergeCell ref="E417:F417"/>
    <mergeCell ref="G417:H417"/>
    <mergeCell ref="J417:K417"/>
    <mergeCell ref="L417:M417"/>
    <mergeCell ref="S417:T417"/>
    <mergeCell ref="A419:D419"/>
    <mergeCell ref="E419:H419"/>
    <mergeCell ref="J419:K419"/>
    <mergeCell ref="L419:M419"/>
    <mergeCell ref="S419:T419"/>
    <mergeCell ref="L412:M412"/>
    <mergeCell ref="L413:M413"/>
    <mergeCell ref="L414:M414"/>
    <mergeCell ref="A421:A422"/>
    <mergeCell ref="B421:B422"/>
    <mergeCell ref="C421:C422"/>
    <mergeCell ref="A423:A432"/>
    <mergeCell ref="B438:C438"/>
    <mergeCell ref="E438:F438"/>
    <mergeCell ref="G438:H438"/>
    <mergeCell ref="J438:K438"/>
    <mergeCell ref="L438:M438"/>
    <mergeCell ref="L433:M433"/>
    <mergeCell ref="L434:M434"/>
    <mergeCell ref="L435:M435"/>
    <mergeCell ref="S438:T438"/>
    <mergeCell ref="A440:D440"/>
    <mergeCell ref="E440:H440"/>
    <mergeCell ref="J440:K440"/>
    <mergeCell ref="L440:M440"/>
    <mergeCell ref="S440:T440"/>
    <mergeCell ref="A442:A443"/>
    <mergeCell ref="B442:B443"/>
    <mergeCell ref="C442:C443"/>
    <mergeCell ref="A444:A453"/>
    <mergeCell ref="B459:C459"/>
    <mergeCell ref="E459:F459"/>
    <mergeCell ref="G459:H459"/>
    <mergeCell ref="J459:K459"/>
    <mergeCell ref="L459:M459"/>
    <mergeCell ref="S459:T459"/>
    <mergeCell ref="A461:D461"/>
    <mergeCell ref="E461:H461"/>
    <mergeCell ref="J461:K461"/>
    <mergeCell ref="L461:M461"/>
    <mergeCell ref="S461:T461"/>
    <mergeCell ref="L454:M454"/>
    <mergeCell ref="L455:M455"/>
    <mergeCell ref="L456:M456"/>
    <mergeCell ref="A463:A464"/>
    <mergeCell ref="B463:B464"/>
    <mergeCell ref="C463:C464"/>
    <mergeCell ref="A465:A474"/>
    <mergeCell ref="B480:C480"/>
    <mergeCell ref="E480:F480"/>
    <mergeCell ref="G480:H480"/>
    <mergeCell ref="J480:K480"/>
    <mergeCell ref="L480:M480"/>
    <mergeCell ref="L475:M475"/>
    <mergeCell ref="L476:M476"/>
    <mergeCell ref="L477:M477"/>
    <mergeCell ref="S480:T480"/>
    <mergeCell ref="A482:D482"/>
    <mergeCell ref="E482:H482"/>
    <mergeCell ref="J482:K482"/>
    <mergeCell ref="L482:M482"/>
    <mergeCell ref="S482:T482"/>
    <mergeCell ref="A484:A485"/>
    <mergeCell ref="B484:B485"/>
    <mergeCell ref="C484:C485"/>
    <mergeCell ref="A486:A495"/>
    <mergeCell ref="B501:C501"/>
    <mergeCell ref="E501:F501"/>
    <mergeCell ref="G501:H501"/>
    <mergeCell ref="J501:K501"/>
    <mergeCell ref="L501:M501"/>
    <mergeCell ref="S501:T501"/>
    <mergeCell ref="A503:D503"/>
    <mergeCell ref="E503:H503"/>
    <mergeCell ref="J503:K503"/>
    <mergeCell ref="L503:M503"/>
    <mergeCell ref="S503:T503"/>
    <mergeCell ref="L496:M496"/>
    <mergeCell ref="L497:M497"/>
    <mergeCell ref="L498:M498"/>
    <mergeCell ref="A505:A506"/>
    <mergeCell ref="B505:B506"/>
    <mergeCell ref="C505:C506"/>
    <mergeCell ref="A507:A516"/>
    <mergeCell ref="B522:C522"/>
    <mergeCell ref="E522:F522"/>
    <mergeCell ref="G522:H522"/>
    <mergeCell ref="J522:K522"/>
    <mergeCell ref="L522:M522"/>
    <mergeCell ref="L517:M517"/>
    <mergeCell ref="L518:M518"/>
    <mergeCell ref="L519:M519"/>
    <mergeCell ref="L543:M543"/>
    <mergeCell ref="S543:T543"/>
    <mergeCell ref="A545:D545"/>
    <mergeCell ref="E545:H545"/>
    <mergeCell ref="J545:K545"/>
    <mergeCell ref="L545:M545"/>
    <mergeCell ref="S545:T545"/>
    <mergeCell ref="S522:T522"/>
    <mergeCell ref="A524:D524"/>
    <mergeCell ref="E524:H524"/>
    <mergeCell ref="J524:K524"/>
    <mergeCell ref="L524:M524"/>
    <mergeCell ref="S524:T524"/>
    <mergeCell ref="A526:A527"/>
    <mergeCell ref="B526:B527"/>
    <mergeCell ref="C526:C527"/>
    <mergeCell ref="L538:M538"/>
    <mergeCell ref="L539:M539"/>
    <mergeCell ref="L540:M540"/>
    <mergeCell ref="A547:A548"/>
    <mergeCell ref="B547:B548"/>
    <mergeCell ref="C547:C548"/>
    <mergeCell ref="A549:A558"/>
    <mergeCell ref="A528:A537"/>
    <mergeCell ref="B543:C543"/>
    <mergeCell ref="E543:F543"/>
    <mergeCell ref="G543:H543"/>
    <mergeCell ref="J543:K543"/>
    <mergeCell ref="J14:N14"/>
    <mergeCell ref="O14:P15"/>
    <mergeCell ref="J15:N15"/>
    <mergeCell ref="L34:M34"/>
    <mergeCell ref="L35:M35"/>
    <mergeCell ref="L36:M36"/>
    <mergeCell ref="L55:M55"/>
    <mergeCell ref="L56:M56"/>
    <mergeCell ref="L57:M57"/>
    <mergeCell ref="L20:M20"/>
    <mergeCell ref="L181:M181"/>
    <mergeCell ref="L182:M182"/>
    <mergeCell ref="L183:M183"/>
    <mergeCell ref="L202:M202"/>
    <mergeCell ref="L203:M203"/>
    <mergeCell ref="L204:M204"/>
    <mergeCell ref="L223:M223"/>
    <mergeCell ref="L224:M224"/>
    <mergeCell ref="L225:M225"/>
    <mergeCell ref="L244:M244"/>
    <mergeCell ref="L245:M245"/>
    <mergeCell ref="L246:M246"/>
    <mergeCell ref="L265:M265"/>
    <mergeCell ref="L266:M266"/>
    <mergeCell ref="L267:M267"/>
    <mergeCell ref="L286:M286"/>
    <mergeCell ref="L287:M287"/>
    <mergeCell ref="L288:M288"/>
    <mergeCell ref="L559:M559"/>
    <mergeCell ref="L560:M560"/>
    <mergeCell ref="L561:M561"/>
    <mergeCell ref="B564:C564"/>
    <mergeCell ref="E564:F564"/>
    <mergeCell ref="G564:H564"/>
    <mergeCell ref="J564:K564"/>
    <mergeCell ref="L564:M564"/>
    <mergeCell ref="S564:T564"/>
    <mergeCell ref="A566:D566"/>
    <mergeCell ref="E566:H566"/>
    <mergeCell ref="J566:K566"/>
    <mergeCell ref="L566:M566"/>
    <mergeCell ref="S566:T566"/>
    <mergeCell ref="A568:A569"/>
    <mergeCell ref="B568:B569"/>
    <mergeCell ref="C568:C569"/>
    <mergeCell ref="A570:A579"/>
    <mergeCell ref="L580:M580"/>
    <mergeCell ref="L581:M581"/>
    <mergeCell ref="L582:M582"/>
    <mergeCell ref="B585:C585"/>
    <mergeCell ref="E585:F585"/>
    <mergeCell ref="G585:H585"/>
    <mergeCell ref="J585:K585"/>
    <mergeCell ref="L585:M585"/>
    <mergeCell ref="S585:T585"/>
    <mergeCell ref="A587:D587"/>
    <mergeCell ref="E587:H587"/>
    <mergeCell ref="J587:K587"/>
    <mergeCell ref="L587:M587"/>
    <mergeCell ref="S587:T587"/>
    <mergeCell ref="A589:A590"/>
    <mergeCell ref="B589:B590"/>
    <mergeCell ref="C589:C590"/>
    <mergeCell ref="A591:A600"/>
    <mergeCell ref="J608:K608"/>
    <mergeCell ref="L608:M608"/>
    <mergeCell ref="S608:T608"/>
    <mergeCell ref="A610:A611"/>
    <mergeCell ref="B610:B611"/>
    <mergeCell ref="C610:C611"/>
    <mergeCell ref="A612:A621"/>
    <mergeCell ref="L601:M601"/>
    <mergeCell ref="L602:M602"/>
    <mergeCell ref="L603:M603"/>
    <mergeCell ref="B606:C606"/>
    <mergeCell ref="E606:F606"/>
    <mergeCell ref="G606:H606"/>
    <mergeCell ref="J606:K606"/>
    <mergeCell ref="L606:M606"/>
    <mergeCell ref="S606:T606"/>
    <mergeCell ref="S629:T629"/>
    <mergeCell ref="A631:A632"/>
    <mergeCell ref="B631:B632"/>
    <mergeCell ref="C631:C632"/>
    <mergeCell ref="A633:A642"/>
    <mergeCell ref="L622:M622"/>
    <mergeCell ref="L623:M623"/>
    <mergeCell ref="L624:M624"/>
    <mergeCell ref="B627:C627"/>
    <mergeCell ref="E627:F627"/>
    <mergeCell ref="G627:H627"/>
    <mergeCell ref="J627:K627"/>
    <mergeCell ref="L627:M627"/>
    <mergeCell ref="S627:T627"/>
    <mergeCell ref="S650:T650"/>
    <mergeCell ref="A652:A653"/>
    <mergeCell ref="B652:B653"/>
    <mergeCell ref="C652:C653"/>
    <mergeCell ref="A654:A663"/>
    <mergeCell ref="L643:M643"/>
    <mergeCell ref="L644:M644"/>
    <mergeCell ref="L645:M645"/>
    <mergeCell ref="B648:C648"/>
    <mergeCell ref="E648:F648"/>
    <mergeCell ref="G648:H648"/>
    <mergeCell ref="J648:K648"/>
    <mergeCell ref="L648:M648"/>
    <mergeCell ref="S648:T648"/>
    <mergeCell ref="S671:T671"/>
    <mergeCell ref="A673:A674"/>
    <mergeCell ref="B673:B674"/>
    <mergeCell ref="C673:C674"/>
    <mergeCell ref="A675:A684"/>
    <mergeCell ref="L664:M664"/>
    <mergeCell ref="L665:M665"/>
    <mergeCell ref="L666:M666"/>
    <mergeCell ref="B669:C669"/>
    <mergeCell ref="E669:F669"/>
    <mergeCell ref="G669:H669"/>
    <mergeCell ref="J669:K669"/>
    <mergeCell ref="L669:M669"/>
    <mergeCell ref="S669:T669"/>
    <mergeCell ref="S692:T692"/>
    <mergeCell ref="A694:A695"/>
    <mergeCell ref="B694:B695"/>
    <mergeCell ref="C694:C695"/>
    <mergeCell ref="A696:A705"/>
    <mergeCell ref="L685:M685"/>
    <mergeCell ref="L686:M686"/>
    <mergeCell ref="L687:M687"/>
    <mergeCell ref="B690:C690"/>
    <mergeCell ref="E690:F690"/>
    <mergeCell ref="G690:H690"/>
    <mergeCell ref="J690:K690"/>
    <mergeCell ref="L690:M690"/>
    <mergeCell ref="S690:T690"/>
    <mergeCell ref="L706:M706"/>
    <mergeCell ref="L707:M707"/>
    <mergeCell ref="L708:M708"/>
    <mergeCell ref="L349:M349"/>
    <mergeCell ref="L350:M350"/>
    <mergeCell ref="L351:M351"/>
    <mergeCell ref="A692:D692"/>
    <mergeCell ref="E692:H692"/>
    <mergeCell ref="J692:K692"/>
    <mergeCell ref="L692:M692"/>
    <mergeCell ref="A671:D671"/>
    <mergeCell ref="E671:H671"/>
    <mergeCell ref="J671:K671"/>
    <mergeCell ref="L671:M671"/>
    <mergeCell ref="A650:D650"/>
    <mergeCell ref="E650:H650"/>
    <mergeCell ref="J650:K650"/>
    <mergeCell ref="L650:M650"/>
    <mergeCell ref="A629:D629"/>
    <mergeCell ref="E629:H629"/>
    <mergeCell ref="J629:K629"/>
    <mergeCell ref="L629:M629"/>
    <mergeCell ref="A608:D608"/>
    <mergeCell ref="E608:H608"/>
  </mergeCells>
  <dataValidations xWindow="104" yWindow="515" count="9">
    <dataValidation allowBlank="1" showInputMessage="1" showErrorMessage="1" prompt="Inserire il riferimento corretto da piano di investimento (es.m1,e.1. ecc.)_x000a_" sqref="A22:A23 A43:A44 A64:A65 A85:A86 A106:A107 A127:A128 A148:A149 A169:A170 A190:A191 A211:A212 A232:A233 A253:A254 A274:A275 A295:A296 A316:A317 A337:A338 A358:A359 A379:A380 A400:A401 A421:A422 A442:A443 A463:A464 A484:A485 A505:A506 A526:A527 A547:A548 A568:A569 A589:A590 A610:A611 A631:A632 A652:A653 A673:A674 A694:A695" xr:uid="{00000000-0002-0000-0500-000000000000}"/>
    <dataValidation type="list" allowBlank="1" showInputMessage="1" showErrorMessage="1" sqref="E24:E34 E45:E55 E66:E76 E87:E97 E108:E118 E129:E139 E150:E160 E171:E181 E192:E202 E213:E223 E234:E244 E255:E265 E276:E286 E297:E307 E318:E328 E339:E349 E360:E370 E381:E391 E549:E559 E423:E433 E444:E454 E465:E475 E486:E496 E507:E517 E528:E538 E402:E412 E570:E580 E591:E601 E612:E622 E633:E643 E654:E664 E675:E685 E696:E706" xr:uid="{00000000-0002-0000-0500-000001000000}">
      <formula1>"urbano,suburbano"</formula1>
    </dataValidation>
    <dataValidation type="list" allowBlank="1" showInputMessage="1" showErrorMessage="1" sqref="H24:H33 H45:H54 H66:H75 H87:H96 H108:H117 H129:H138 H150:H159 H171:H180 H192:H201 H213:H222 H234:H243 H255:H264 H276:H285 H297:H306 H318:H327 H339:H348 H360:H369 H381:H390 H402:H411 H423:H432 H444:H453 H465:H474 H486:H495 H507:H516 H528:H537 H549:H558 H570:H579 H591:H600 H612:H621 H633:H642 H654:H663 H675:H684 H696:H705" xr:uid="{00000000-0002-0000-0500-000002000000}">
      <formula1>"GNC,GNL, Ibrido( Elettr-metano)"</formula1>
    </dataValidation>
    <dataValidation type="list" allowBlank="1" showInputMessage="1" showErrorMessage="1" sqref="R45:S54 R66:S75 R87:S96 R108:S117 R129:S138 R150:S159 R171:S180 R192:S201 R213:S222 R234:S243 R24:S33 R255:S264 R276:S285 R297:S306 R318:S327 R339:S348 R360:S369 R381:S390 R402:S411 R423:S432 R444:S453 R465:S474 R486:S495 R507:S516 R528:S537 R549:S558 R570:S579 R591:S600 R612:S621 R633:S642 R654:S663 R675:S684 R696:S705" xr:uid="{00000000-0002-0000-0500-000003000000}">
      <formula1>"si,"</formula1>
    </dataValidation>
    <dataValidation type="list" allowBlank="1" showInputMessage="1" showErrorMessage="1" sqref="B19:C19 B40:C40 B61:C61 B82:C82 B103:C103 B124:C124 B145:C145 B166:C166 B187:C187 B208:C208 B229:C229 B250:C250 B271:C271 B292:C292 B313:C313 B334:C334 B355:C355 B376:C376 B397:C397 B418:C418 B439:C439 B460:C460 B481:C481 B502:C502 B523:C523 B544:C544 B565:C565 B586:C586 B607:C607 B628:C628 B649:C649 B670:C670 B691:C691" xr:uid="{00000000-0002-0000-0500-000004000000}">
      <formula1>$D$22:$D$43</formula1>
    </dataValidation>
    <dataValidation type="list" allowBlank="1" showInputMessage="1" showErrorMessage="1" sqref="I24:I33 I45:I54 I66:I75 I87:I96 I108:I117 I129:I138 I150:I159 I171:I180 I192:I201 I213:I222 I234:I243 I255:I264 I276:I285 I297:I306 I318:I327 I339:I348 I360:I369 I381:I390 I402:I411 I423:I432 I444:I453 I465:I474 I486:I495 I507:I516 I528:I537 I549:I558 I570:I579 I591:I600 I612:I621 I633:I642 I654:I663 I675:I684 I696:I705" xr:uid="{00000000-0002-0000-0500-000006000000}">
      <formula1>"classe I, classe A"</formula1>
    </dataValidation>
    <dataValidation type="date" operator="lessThanOrEqual" allowBlank="1" showInputMessage="1" showErrorMessage="1" promptTitle="attenzione:" prompt="Data max  OGV 31/12/2025" sqref="P18 P39 P60 P81 P102 P123 P144 P165 P186 P207 P228 P249 P270 P291 P312 P333 P354 P375 P396 P417 P438 P459 P480 P501 P522 P543 P564 P585 P606 P627 P648 P669 P690" xr:uid="{7551AABC-8AA3-4423-A566-15FA80E4AED0}">
      <formula1>46022</formula1>
    </dataValidation>
    <dataValidation type="list" allowBlank="1" showInputMessage="1" showErrorMessage="1" sqref="H34 H55 H76 H97 H118 H139 H160 H181 H202 H223 H244 H265 H286 H307 H328 H370 H391 H412 H433 H454 H475 H496 H517 H538 H559 H580 H601 H622 H643 H664 H685 H706 H349" xr:uid="{D5C9A465-C84E-48CA-B25C-7A7F81CC411D}">
      <mc:AlternateContent xmlns:x12ac="http://schemas.microsoft.com/office/spreadsheetml/2011/1/ac" xmlns:mc="http://schemas.openxmlformats.org/markup-compatibility/2006">
        <mc:Choice Requires="x12ac">
          <x12ac:list>GNC,"GNL, Ibrido (met/ele)"</x12ac:list>
        </mc:Choice>
        <mc:Fallback>
          <formula1>"GNC,GNL, Ibrido (met/ele)"</formula1>
        </mc:Fallback>
      </mc:AlternateContent>
    </dataValidation>
    <dataValidation type="list" allowBlank="1" showInputMessage="1" showErrorMessage="1" sqref="I34 I55 I76 I97 I118 I139 I160 I181 I202 I223 I244 I265 I286 I307 I328 I370 I391 I412 I433 I454 I475 I496 I517 I538 I559 I580 I601 I622 I643 I664 I685 I706 I349" xr:uid="{5EFE3305-E13A-41C3-AE62-3C96E9CFD0A6}">
      <formula1>"classe I,classe A"</formula1>
    </dataValidation>
  </dataValidations>
  <pageMargins left="0.7" right="0.7" top="0.75" bottom="0.75" header="0.3" footer="0.3"/>
  <pageSetup paperSize="8" scale="48" fitToHeight="0" orientation="landscape" r:id="rId1"/>
  <extLst>
    <ext xmlns:x14="http://schemas.microsoft.com/office/spreadsheetml/2009/9/main" uri="{CCE6A557-97BC-4b89-ADB6-D9C93CAAB3DF}">
      <x14:dataValidations xmlns:xm="http://schemas.microsoft.com/office/excel/2006/main" xWindow="104" yWindow="515" count="2">
        <x14:dataValidation type="list" allowBlank="1" showInputMessage="1" showErrorMessage="1" prompt="Inserire OGV corrispondente al Piano di investimento esecutivo" xr:uid="{00000000-0002-0000-0500-000007000000}">
          <x14:formula1>
            <xm:f>'Urbano.Piano inv. forn'!$D$20:$D$49</xm:f>
          </x14:formula1>
          <xm:sqref>B18:C18 B228:C228 B207:C207 B186:C186 B165:C165 B144:C144 B123:C123 B102:C102 B81:C81 B60:C60 B39:C39 B249:C249 B270:C270 B291:C291 B312:C312 B333:C333 B354:C354 B375:C375 B396:C396 B417:C417 B438:C438 B459:C459 B480:C480 B501:C501 B522:C522 B543:C543 B564:C564 B585:C585 B606:C606 B627:C627 B648:C648 B669:C669 B690:C690</xm:sqref>
        </x14:dataValidation>
        <x14:dataValidation type="list" allowBlank="1" showInputMessage="1" showErrorMessage="1" prompt="Scegliere la regione beneficiaria dal menù a tendina_x000a_" xr:uid="{00000000-0002-0000-0500-000012000000}">
          <x14:formula1>
            <xm:f>'DATI EROGAZIONI'!$A$2:$A$20</xm:f>
          </x14:formula1>
          <xm:sqref>E6:J6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CFFFF"/>
    <pageSetUpPr fitToPage="1"/>
  </sheetPr>
  <dimension ref="A1:X709"/>
  <sheetViews>
    <sheetView zoomScale="76" zoomScaleNormal="76" workbookViewId="0">
      <selection sqref="A1:U709"/>
    </sheetView>
  </sheetViews>
  <sheetFormatPr defaultColWidth="8.5703125" defaultRowHeight="15" x14ac:dyDescent="0.25"/>
  <cols>
    <col min="1" max="1" width="14.5703125" style="128" customWidth="1"/>
    <col min="2" max="2" width="8" style="500" customWidth="1"/>
    <col min="3" max="3" width="23.85546875" style="115" customWidth="1"/>
    <col min="4" max="4" width="11.42578125" style="115" customWidth="1"/>
    <col min="5" max="5" width="17.5703125" style="115" customWidth="1"/>
    <col min="6" max="6" width="13.7109375" style="500" customWidth="1"/>
    <col min="7" max="7" width="23" style="115" customWidth="1"/>
    <col min="8" max="8" width="11.85546875" style="115" customWidth="1"/>
    <col min="9" max="9" width="11.5703125" style="500" bestFit="1" customWidth="1"/>
    <col min="10" max="10" width="25" style="500" customWidth="1"/>
    <col min="11" max="11" width="14.7109375" style="115" customWidth="1"/>
    <col min="12" max="12" width="15.85546875" style="115" customWidth="1"/>
    <col min="13" max="13" width="16.42578125" style="115" customWidth="1"/>
    <col min="14" max="14" width="26.140625" style="115" customWidth="1"/>
    <col min="15" max="15" width="32.7109375" style="115" customWidth="1"/>
    <col min="16" max="16" width="22" style="115" customWidth="1"/>
    <col min="17" max="17" width="21.140625" style="115" bestFit="1" customWidth="1"/>
    <col min="18" max="18" width="15.5703125" style="115" customWidth="1"/>
    <col min="19" max="19" width="17.5703125" style="115" customWidth="1"/>
    <col min="20" max="20" width="23.85546875" style="115" customWidth="1"/>
    <col min="21" max="21" width="8" style="115" customWidth="1"/>
    <col min="22" max="22" width="18.5703125" style="115" customWidth="1"/>
    <col min="23" max="23" width="12.85546875" style="115" bestFit="1" customWidth="1"/>
    <col min="24" max="24" width="15.140625" style="115" bestFit="1" customWidth="1"/>
    <col min="25" max="25" width="15.140625" style="115" customWidth="1"/>
    <col min="26" max="26" width="15.5703125" style="115" customWidth="1"/>
    <col min="27" max="16384" width="8.5703125" style="115"/>
  </cols>
  <sheetData>
    <row r="1" spans="1:24" ht="21" thickBot="1" x14ac:dyDescent="0.3">
      <c r="A1" s="836" t="s">
        <v>131</v>
      </c>
      <c r="B1" s="837"/>
      <c r="C1" s="837"/>
      <c r="D1" s="837"/>
      <c r="E1" s="837"/>
      <c r="F1" s="837"/>
      <c r="G1" s="837"/>
      <c r="H1" s="837"/>
      <c r="I1" s="837"/>
      <c r="J1" s="837"/>
      <c r="K1" s="837"/>
      <c r="L1" s="837"/>
      <c r="M1" s="837"/>
      <c r="N1" s="837"/>
      <c r="O1" s="837"/>
      <c r="P1" s="837"/>
      <c r="Q1" s="837"/>
      <c r="R1" s="837"/>
      <c r="S1" s="837"/>
      <c r="T1" s="838"/>
      <c r="U1" s="117"/>
      <c r="V1" s="117"/>
      <c r="W1" s="117"/>
      <c r="X1" s="117"/>
    </row>
    <row r="2" spans="1:24" ht="13.5" customHeight="1" thickBot="1" x14ac:dyDescent="0.3">
      <c r="A2" s="499"/>
      <c r="B2" s="499"/>
      <c r="C2" s="499"/>
      <c r="D2" s="499"/>
      <c r="E2" s="499"/>
      <c r="F2" s="499"/>
      <c r="G2" s="499"/>
      <c r="H2" s="499"/>
      <c r="I2" s="499"/>
      <c r="J2" s="499"/>
      <c r="K2" s="499"/>
      <c r="L2" s="499"/>
      <c r="M2" s="499"/>
      <c r="N2" s="499"/>
      <c r="O2" s="499"/>
      <c r="P2" s="499"/>
      <c r="Q2" s="499"/>
      <c r="R2" s="499"/>
      <c r="S2" s="499"/>
      <c r="T2" s="499"/>
      <c r="U2" s="499"/>
      <c r="V2" s="499"/>
      <c r="W2" s="499"/>
      <c r="X2" s="499"/>
    </row>
    <row r="3" spans="1:24" ht="18.75" thickBot="1" x14ac:dyDescent="0.3">
      <c r="A3" s="957" t="s">
        <v>335</v>
      </c>
      <c r="B3" s="958"/>
      <c r="C3" s="958"/>
      <c r="D3" s="958"/>
      <c r="E3" s="958"/>
      <c r="F3" s="958"/>
      <c r="G3" s="958"/>
      <c r="H3" s="958"/>
      <c r="I3" s="958"/>
      <c r="J3" s="958"/>
      <c r="K3" s="958"/>
      <c r="L3" s="958"/>
      <c r="M3" s="958"/>
      <c r="N3" s="958"/>
      <c r="O3" s="958"/>
      <c r="P3" s="958"/>
      <c r="Q3" s="958"/>
      <c r="R3" s="958"/>
      <c r="S3" s="958"/>
      <c r="T3" s="965"/>
      <c r="U3" s="118"/>
      <c r="V3" s="118"/>
      <c r="W3" s="118"/>
      <c r="X3" s="118"/>
    </row>
    <row r="4" spans="1:24" ht="10.5" customHeight="1" x14ac:dyDescent="0.25">
      <c r="A4" s="115"/>
      <c r="B4" s="66"/>
      <c r="C4" s="66"/>
      <c r="D4" s="66"/>
      <c r="E4" s="66"/>
      <c r="F4" s="66"/>
      <c r="G4" s="66"/>
      <c r="H4" s="66"/>
      <c r="I4" s="66"/>
      <c r="J4" s="66"/>
      <c r="K4" s="66"/>
      <c r="L4" s="66"/>
      <c r="M4" s="66"/>
      <c r="N4" s="66"/>
      <c r="O4" s="66"/>
      <c r="P4" s="66"/>
      <c r="Q4" s="66"/>
      <c r="R4" s="66"/>
      <c r="S4" s="66"/>
      <c r="T4" s="66"/>
      <c r="U4" s="66"/>
      <c r="V4" s="66"/>
      <c r="W4" s="66"/>
      <c r="X4" s="66"/>
    </row>
    <row r="5" spans="1:24" ht="6" customHeight="1" thickBot="1" x14ac:dyDescent="0.3">
      <c r="A5" s="115"/>
      <c r="B5" s="34"/>
      <c r="C5" s="34"/>
      <c r="D5" s="34"/>
      <c r="E5" s="34"/>
      <c r="F5" s="34"/>
      <c r="G5" s="34"/>
      <c r="H5" s="34"/>
      <c r="I5" s="34"/>
      <c r="J5" s="34"/>
      <c r="K5" s="34"/>
      <c r="L5" s="34"/>
      <c r="M5" s="34"/>
      <c r="N5" s="34"/>
      <c r="O5" s="34"/>
      <c r="P5" s="34"/>
      <c r="Q5" s="34"/>
      <c r="R5" s="34"/>
      <c r="S5" s="34"/>
      <c r="T5" s="34"/>
      <c r="U5" s="34"/>
      <c r="V5" s="34"/>
      <c r="W5" s="34"/>
      <c r="X5" s="34"/>
    </row>
    <row r="6" spans="1:24" ht="26.25" customHeight="1" thickBot="1" x14ac:dyDescent="0.3">
      <c r="A6" s="787" t="s">
        <v>266</v>
      </c>
      <c r="B6" s="788"/>
      <c r="C6" s="788"/>
      <c r="D6" s="789"/>
      <c r="E6" s="1135" t="s">
        <v>469</v>
      </c>
      <c r="F6" s="1136"/>
      <c r="G6" s="1136"/>
      <c r="H6" s="1136"/>
      <c r="I6" s="1136"/>
      <c r="J6" s="1137"/>
      <c r="L6" s="950" t="s">
        <v>4</v>
      </c>
      <c r="M6" s="951"/>
      <c r="N6" s="951"/>
      <c r="O6" s="1150"/>
      <c r="P6" s="1151"/>
      <c r="Q6" s="1151"/>
      <c r="R6" s="1151"/>
      <c r="S6" s="1151"/>
      <c r="T6" s="1152"/>
      <c r="U6" s="363"/>
      <c r="V6" s="363"/>
      <c r="W6" s="363"/>
      <c r="X6" s="363"/>
    </row>
    <row r="7" spans="1:24" ht="15.75" thickBot="1" x14ac:dyDescent="0.3"/>
    <row r="8" spans="1:24" ht="26.25" customHeight="1" thickBot="1" x14ac:dyDescent="0.3">
      <c r="A8" s="1132" t="s">
        <v>380</v>
      </c>
      <c r="B8" s="1133"/>
      <c r="C8" s="1133"/>
      <c r="D8" s="1133"/>
      <c r="E8" s="1133"/>
      <c r="F8" s="1133"/>
      <c r="G8" s="1133"/>
      <c r="H8" s="1133"/>
      <c r="I8" s="1133"/>
      <c r="J8" s="1133"/>
      <c r="K8" s="1133"/>
      <c r="L8" s="1133"/>
      <c r="M8" s="1133"/>
      <c r="N8" s="1133"/>
      <c r="O8" s="1133"/>
      <c r="P8" s="1133"/>
      <c r="Q8" s="1133"/>
      <c r="R8" s="1133"/>
      <c r="S8" s="1133"/>
      <c r="T8" s="1134"/>
      <c r="U8" s="273"/>
    </row>
    <row r="9" spans="1:24" ht="15.75" thickBot="1" x14ac:dyDescent="0.3"/>
    <row r="10" spans="1:24" x14ac:dyDescent="0.25">
      <c r="A10" s="1138" t="s">
        <v>338</v>
      </c>
      <c r="B10" s="1139"/>
      <c r="C10" s="1139"/>
      <c r="D10" s="1140"/>
      <c r="E10" s="1144">
        <f>N34+N55+N76+N97+N118+N139+N160+N181+N202+N223+N244+N265+N286+N307+N328+N349+N370+N391+N412+N433+N454+N475+N496+N517+N538+N559+N580+N601+N622+N643+N664+N685+N706</f>
        <v>0</v>
      </c>
      <c r="F10" s="1125"/>
      <c r="G10" s="1125"/>
      <c r="H10" s="1126"/>
      <c r="I10" s="115"/>
      <c r="J10" s="1110" t="s">
        <v>339</v>
      </c>
      <c r="K10" s="1112"/>
      <c r="L10" s="1112"/>
      <c r="M10" s="1112"/>
      <c r="N10" s="1146"/>
      <c r="O10" s="1125">
        <f>O34+O55+O76+O97+O118+O139+O160+O181+O202+O223+O244+O265+O286+O307+O328+O349+O370+O391+O412+O433+O454+O475+O496+O517+O538+O559+O580+O601+O622+O643</f>
        <v>0</v>
      </c>
      <c r="P10" s="1126"/>
      <c r="R10" s="1153" t="s">
        <v>340</v>
      </c>
      <c r="S10" s="1154"/>
      <c r="T10" s="1157">
        <f>F34+F55+F76+F97+F118+F139+F160+F181+F202+F223+F244+F265+F286+F307+F328+F349+F370+F391+F412+F433+F454+F475+F496+F517+F538+F559+F580+F601+F622+F643+F664+F685+F706</f>
        <v>0</v>
      </c>
      <c r="U10" s="128"/>
      <c r="V10" s="501"/>
    </row>
    <row r="11" spans="1:24" ht="15.75" thickBot="1" x14ac:dyDescent="0.3">
      <c r="A11" s="1141"/>
      <c r="B11" s="1142"/>
      <c r="C11" s="1142"/>
      <c r="D11" s="1143"/>
      <c r="E11" s="1145"/>
      <c r="F11" s="1127"/>
      <c r="G11" s="1127"/>
      <c r="H11" s="1128"/>
      <c r="I11" s="115"/>
      <c r="J11" s="1168" t="s">
        <v>341</v>
      </c>
      <c r="K11" s="1169"/>
      <c r="L11" s="1169"/>
      <c r="M11" s="1169"/>
      <c r="N11" s="1170"/>
      <c r="O11" s="1127"/>
      <c r="P11" s="1128"/>
      <c r="R11" s="1155"/>
      <c r="S11" s="1156"/>
      <c r="T11" s="1158"/>
      <c r="U11" s="128"/>
      <c r="V11" s="501"/>
    </row>
    <row r="12" spans="1:24" x14ac:dyDescent="0.25">
      <c r="A12" s="1159" t="s">
        <v>652</v>
      </c>
      <c r="B12" s="1160"/>
      <c r="C12" s="1160"/>
      <c r="D12" s="1161"/>
      <c r="E12" s="1144">
        <f>N35+N56+N77+N98+N119+N140+N161+N182+N203+N224+N245+N266+N287+N308+N329+N350+N371+N392+N413+N434+N455+N476+N497+N518+N539+N560+N581+N602+N623+N644+N665+N686+N707</f>
        <v>0</v>
      </c>
      <c r="F12" s="1125"/>
      <c r="G12" s="1125"/>
      <c r="H12" s="1126"/>
      <c r="I12" s="115"/>
      <c r="J12" s="1165" t="s">
        <v>653</v>
      </c>
      <c r="K12" s="1166"/>
      <c r="L12" s="1166"/>
      <c r="M12" s="1166"/>
      <c r="N12" s="1167"/>
      <c r="O12" s="1125">
        <f>O35+O56+O77+O98+O119+O140+O161+O182+O203+O224+O245+O266+O287+O308+O329+O350+O371+O392+O413+O434+O455+O476+O497+O518+O539+O560+O581+O602+O623+O644+O665+O686+O707</f>
        <v>0</v>
      </c>
      <c r="P12" s="1126"/>
      <c r="R12" s="652"/>
      <c r="S12" s="652"/>
      <c r="T12" s="653"/>
      <c r="U12" s="128"/>
      <c r="V12" s="501"/>
    </row>
    <row r="13" spans="1:24" ht="15.75" thickBot="1" x14ac:dyDescent="0.3">
      <c r="A13" s="1162"/>
      <c r="B13" s="1163"/>
      <c r="C13" s="1163"/>
      <c r="D13" s="1164"/>
      <c r="E13" s="1145"/>
      <c r="F13" s="1127"/>
      <c r="G13" s="1127"/>
      <c r="H13" s="1128"/>
      <c r="I13" s="115"/>
      <c r="J13" s="1129" t="s">
        <v>654</v>
      </c>
      <c r="K13" s="1130"/>
      <c r="L13" s="1130"/>
      <c r="M13" s="1130"/>
      <c r="N13" s="1131"/>
      <c r="O13" s="1127"/>
      <c r="P13" s="1128"/>
      <c r="R13" s="652"/>
      <c r="S13" s="652"/>
      <c r="T13" s="653"/>
      <c r="U13" s="128"/>
      <c r="V13" s="501"/>
    </row>
    <row r="14" spans="1:24" ht="31.5" customHeight="1" x14ac:dyDescent="0.25">
      <c r="A14" s="1159" t="s">
        <v>657</v>
      </c>
      <c r="B14" s="1160"/>
      <c r="C14" s="1160"/>
      <c r="D14" s="1161"/>
      <c r="E14" s="1144">
        <f>N36+N57+N78+N99+N120+N141+N162+N183+N204+N351+N225+N246+N267+N288+N309+N330+N372+N393+N414+N435+N456+N477+N498+N519+N540+N561+N582+N603+N624+N645+N666+N687+N708</f>
        <v>0</v>
      </c>
      <c r="F14" s="1125"/>
      <c r="G14" s="1125"/>
      <c r="H14" s="1126"/>
      <c r="I14" s="115"/>
      <c r="J14" s="1165" t="s">
        <v>658</v>
      </c>
      <c r="K14" s="1166"/>
      <c r="L14" s="1166"/>
      <c r="M14" s="1166"/>
      <c r="N14" s="1167"/>
      <c r="O14" s="1125">
        <f>O36+O57+O78+O99+O120+O141+O162+O183+O204+O225+O246+O267+O288+O309+O330+O351+O372+O393+O666+O687+O708+O414+O435+O456+O477+O498+O519+O540+O561+O582+O603+O624+O645</f>
        <v>0</v>
      </c>
      <c r="P14" s="1126"/>
      <c r="R14" s="652"/>
      <c r="S14" s="652"/>
      <c r="T14" s="653"/>
      <c r="U14" s="128"/>
      <c r="V14" s="501"/>
    </row>
    <row r="15" spans="1:24" ht="15.75" thickBot="1" x14ac:dyDescent="0.3">
      <c r="A15" s="1162"/>
      <c r="B15" s="1163"/>
      <c r="C15" s="1163"/>
      <c r="D15" s="1164"/>
      <c r="E15" s="1145"/>
      <c r="F15" s="1127"/>
      <c r="G15" s="1127"/>
      <c r="H15" s="1128"/>
      <c r="I15" s="115"/>
      <c r="J15" s="1129" t="s">
        <v>654</v>
      </c>
      <c r="K15" s="1130"/>
      <c r="L15" s="1130"/>
      <c r="M15" s="1130"/>
      <c r="N15" s="1131"/>
      <c r="O15" s="1127"/>
      <c r="P15" s="1128"/>
      <c r="R15" s="652"/>
      <c r="S15" s="652"/>
      <c r="T15" s="653"/>
      <c r="U15" s="128"/>
      <c r="V15" s="501"/>
    </row>
    <row r="16" spans="1:24" ht="15.75" thickBot="1" x14ac:dyDescent="0.3"/>
    <row r="17" spans="1:22" ht="15.75" thickBot="1" x14ac:dyDescent="0.3">
      <c r="A17" s="502"/>
      <c r="B17" s="503"/>
      <c r="C17" s="504"/>
      <c r="D17" s="504"/>
      <c r="E17" s="504"/>
      <c r="F17" s="503"/>
      <c r="G17" s="504"/>
      <c r="H17" s="504"/>
      <c r="I17" s="503"/>
      <c r="J17" s="503"/>
      <c r="K17" s="504"/>
      <c r="L17" s="504"/>
      <c r="M17" s="504"/>
      <c r="N17" s="504"/>
      <c r="O17" s="504"/>
      <c r="P17" s="504"/>
      <c r="Q17" s="504"/>
      <c r="R17" s="504"/>
      <c r="S17" s="504"/>
      <c r="T17" s="504"/>
      <c r="U17" s="505"/>
    </row>
    <row r="18" spans="1:22" ht="15.75" thickBot="1" x14ac:dyDescent="0.3">
      <c r="A18" s="171" t="s">
        <v>9</v>
      </c>
      <c r="B18" s="1116" t="s">
        <v>137</v>
      </c>
      <c r="C18" s="1117"/>
      <c r="E18" s="1118" t="s">
        <v>342</v>
      </c>
      <c r="F18" s="1119"/>
      <c r="G18" s="1120">
        <f>VLOOKUP(B18,'EXTRAUrbano.Piano inv. forn '!$D$20:$AB$55,3,FALSE)</f>
        <v>0</v>
      </c>
      <c r="H18" s="1121"/>
      <c r="I18" s="115"/>
      <c r="J18" s="1118" t="s">
        <v>343</v>
      </c>
      <c r="K18" s="1119"/>
      <c r="L18" s="1120">
        <f>VLOOKUP(B18,'EXTRAUrbano.Piano inv. forn '!$D$20:$AB$55,4,FALSE)</f>
        <v>0</v>
      </c>
      <c r="M18" s="1121"/>
      <c r="O18" s="178" t="s">
        <v>344</v>
      </c>
      <c r="P18" s="506"/>
      <c r="R18" s="179" t="s">
        <v>345</v>
      </c>
      <c r="S18" s="1108"/>
      <c r="T18" s="1109"/>
      <c r="U18" s="507"/>
    </row>
    <row r="19" spans="1:22" ht="13.5" customHeight="1" thickBot="1" x14ac:dyDescent="0.3">
      <c r="A19" s="149"/>
      <c r="B19" s="129"/>
      <c r="C19" s="129"/>
      <c r="E19" s="130"/>
      <c r="F19" s="130"/>
      <c r="G19" s="131"/>
      <c r="H19" s="131"/>
      <c r="I19" s="115"/>
      <c r="J19" s="130"/>
      <c r="K19" s="130"/>
      <c r="L19" s="131"/>
      <c r="M19" s="131"/>
      <c r="O19" s="132"/>
      <c r="R19" s="128"/>
      <c r="S19" s="501"/>
      <c r="U19" s="150"/>
      <c r="V19" s="501"/>
    </row>
    <row r="20" spans="1:22" ht="33.75" customHeight="1" thickBot="1" x14ac:dyDescent="0.3">
      <c r="A20" s="1102" t="s">
        <v>346</v>
      </c>
      <c r="B20" s="1103"/>
      <c r="C20" s="1103"/>
      <c r="D20" s="1104"/>
      <c r="E20" s="1105">
        <f>VLOOKUP(B18,'EXTRAUrbano.Piano inv. forn '!$D$20:$AB$55,17,FALSE)</f>
        <v>0</v>
      </c>
      <c r="F20" s="1106"/>
      <c r="G20" s="1106"/>
      <c r="H20" s="1107"/>
      <c r="I20" s="115"/>
      <c r="J20" s="1102" t="s">
        <v>60</v>
      </c>
      <c r="K20" s="1103"/>
      <c r="L20" s="1105">
        <f>VLOOKUP(B18,'EXTRAUrbano.Piano inv. forn '!$D$20:$AB$55,19,FALSE)</f>
        <v>0</v>
      </c>
      <c r="M20" s="1107"/>
      <c r="N20" s="146"/>
      <c r="O20" s="177" t="s">
        <v>347</v>
      </c>
      <c r="P20" s="151">
        <f>L20+E20</f>
        <v>0</v>
      </c>
      <c r="R20" s="179" t="s">
        <v>348</v>
      </c>
      <c r="S20" s="1108"/>
      <c r="T20" s="1109"/>
      <c r="U20" s="150"/>
      <c r="V20" s="501"/>
    </row>
    <row r="21" spans="1:22" ht="33.75" customHeight="1" thickBot="1" x14ac:dyDescent="0.3">
      <c r="A21" s="152"/>
      <c r="B21" s="153"/>
      <c r="C21" s="153"/>
      <c r="D21" s="153"/>
      <c r="E21" s="154"/>
      <c r="F21" s="154"/>
      <c r="G21" s="154"/>
      <c r="H21" s="154"/>
      <c r="I21" s="115"/>
      <c r="J21" s="130"/>
      <c r="K21" s="130"/>
      <c r="L21" s="154"/>
      <c r="M21" s="154"/>
      <c r="N21" s="146"/>
      <c r="O21" s="128"/>
      <c r="P21" s="146"/>
      <c r="R21" s="128"/>
      <c r="S21" s="129"/>
      <c r="T21" s="129"/>
      <c r="U21" s="150"/>
      <c r="V21" s="501"/>
    </row>
    <row r="22" spans="1:22" s="182" customFormat="1" ht="72" customHeight="1" x14ac:dyDescent="0.25">
      <c r="A22" s="1110" t="s">
        <v>349</v>
      </c>
      <c r="B22" s="1112" t="s">
        <v>350</v>
      </c>
      <c r="C22" s="1112" t="s">
        <v>351</v>
      </c>
      <c r="D22" s="172" t="s">
        <v>352</v>
      </c>
      <c r="E22" s="173" t="s">
        <v>353</v>
      </c>
      <c r="F22" s="172" t="s">
        <v>354</v>
      </c>
      <c r="G22" s="172" t="s">
        <v>355</v>
      </c>
      <c r="H22" s="174" t="s">
        <v>312</v>
      </c>
      <c r="I22" s="174" t="s">
        <v>356</v>
      </c>
      <c r="J22" s="174" t="s">
        <v>357</v>
      </c>
      <c r="K22" s="174" t="s">
        <v>358</v>
      </c>
      <c r="L22" s="174" t="s">
        <v>359</v>
      </c>
      <c r="M22" s="174" t="s">
        <v>360</v>
      </c>
      <c r="N22" s="174" t="s">
        <v>361</v>
      </c>
      <c r="O22" s="174" t="s">
        <v>362</v>
      </c>
      <c r="P22" s="174" t="s">
        <v>363</v>
      </c>
      <c r="Q22" s="174" t="s">
        <v>364</v>
      </c>
      <c r="R22" s="174" t="s">
        <v>365</v>
      </c>
      <c r="S22" s="174" t="s">
        <v>366</v>
      </c>
      <c r="T22" s="175" t="s">
        <v>367</v>
      </c>
      <c r="U22" s="508"/>
    </row>
    <row r="23" spans="1:22" s="182" customFormat="1" ht="48.75" thickBot="1" x14ac:dyDescent="0.3">
      <c r="A23" s="1111"/>
      <c r="B23" s="1113"/>
      <c r="C23" s="1113"/>
      <c r="D23" s="176" t="s">
        <v>368</v>
      </c>
      <c r="E23" s="176" t="s">
        <v>381</v>
      </c>
      <c r="F23" s="176" t="s">
        <v>370</v>
      </c>
      <c r="G23" s="176" t="s">
        <v>370</v>
      </c>
      <c r="H23" s="176" t="s">
        <v>32</v>
      </c>
      <c r="I23" s="176" t="s">
        <v>382</v>
      </c>
      <c r="J23" s="176" t="s">
        <v>371</v>
      </c>
      <c r="K23" s="176" t="s">
        <v>372</v>
      </c>
      <c r="L23" s="176" t="s">
        <v>373</v>
      </c>
      <c r="M23" s="176" t="s">
        <v>372</v>
      </c>
      <c r="N23" s="176" t="s">
        <v>374</v>
      </c>
      <c r="O23" s="176" t="s">
        <v>341</v>
      </c>
      <c r="P23" s="176" t="s">
        <v>375</v>
      </c>
      <c r="Q23" s="176" t="s">
        <v>376</v>
      </c>
      <c r="R23" s="176" t="s">
        <v>377</v>
      </c>
      <c r="S23" s="176" t="s">
        <v>377</v>
      </c>
      <c r="T23" s="509"/>
      <c r="U23" s="508"/>
    </row>
    <row r="24" spans="1:22" ht="15" customHeight="1" x14ac:dyDescent="0.25">
      <c r="A24" s="1114" t="str">
        <f>B18</f>
        <v>Extra-urb.m.1</v>
      </c>
      <c r="B24" s="160">
        <v>1</v>
      </c>
      <c r="C24" s="208"/>
      <c r="D24" s="134"/>
      <c r="E24" s="134"/>
      <c r="F24" s="208"/>
      <c r="G24" s="510"/>
      <c r="H24" s="135"/>
      <c r="I24" s="511"/>
      <c r="J24" s="512"/>
      <c r="K24" s="513"/>
      <c r="L24" s="511"/>
      <c r="M24" s="513"/>
      <c r="N24" s="164"/>
      <c r="O24" s="164"/>
      <c r="P24" s="511"/>
      <c r="Q24" s="511"/>
      <c r="R24" s="511"/>
      <c r="S24" s="511"/>
      <c r="T24" s="514"/>
      <c r="U24" s="507"/>
    </row>
    <row r="25" spans="1:22" x14ac:dyDescent="0.25">
      <c r="A25" s="1114"/>
      <c r="B25" s="161">
        <v>2</v>
      </c>
      <c r="C25" s="133"/>
      <c r="D25" s="127"/>
      <c r="E25" s="127"/>
      <c r="F25" s="133"/>
      <c r="G25" s="515"/>
      <c r="H25" s="133"/>
      <c r="I25" s="495"/>
      <c r="J25" s="516"/>
      <c r="K25" s="517"/>
      <c r="L25" s="495"/>
      <c r="M25" s="517"/>
      <c r="N25" s="155"/>
      <c r="O25" s="155"/>
      <c r="P25" s="495"/>
      <c r="Q25" s="495" t="s">
        <v>378</v>
      </c>
      <c r="R25" s="495"/>
      <c r="S25" s="495"/>
      <c r="T25" s="518"/>
      <c r="U25" s="507"/>
    </row>
    <row r="26" spans="1:22" x14ac:dyDescent="0.25">
      <c r="A26" s="1114"/>
      <c r="B26" s="161">
        <v>3</v>
      </c>
      <c r="C26" s="133"/>
      <c r="D26" s="127"/>
      <c r="E26" s="127"/>
      <c r="F26" s="133"/>
      <c r="G26" s="515"/>
      <c r="H26" s="133"/>
      <c r="I26" s="495"/>
      <c r="J26" s="516"/>
      <c r="K26" s="517"/>
      <c r="L26" s="495"/>
      <c r="M26" s="517"/>
      <c r="N26" s="155"/>
      <c r="O26" s="155"/>
      <c r="P26" s="495"/>
      <c r="Q26" s="495"/>
      <c r="R26" s="495"/>
      <c r="S26" s="495"/>
      <c r="T26" s="518"/>
      <c r="U26" s="507"/>
    </row>
    <row r="27" spans="1:22" x14ac:dyDescent="0.25">
      <c r="A27" s="1114"/>
      <c r="B27" s="161">
        <v>4</v>
      </c>
      <c r="C27" s="133"/>
      <c r="D27" s="127"/>
      <c r="E27" s="127"/>
      <c r="F27" s="133"/>
      <c r="G27" s="515"/>
      <c r="H27" s="133"/>
      <c r="I27" s="495"/>
      <c r="J27" s="516"/>
      <c r="K27" s="517"/>
      <c r="L27" s="495"/>
      <c r="M27" s="517"/>
      <c r="N27" s="155"/>
      <c r="O27" s="155"/>
      <c r="P27" s="495"/>
      <c r="Q27" s="495"/>
      <c r="R27" s="495"/>
      <c r="S27" s="495"/>
      <c r="T27" s="518"/>
      <c r="U27" s="507"/>
    </row>
    <row r="28" spans="1:22" x14ac:dyDescent="0.25">
      <c r="A28" s="1114"/>
      <c r="B28" s="161">
        <v>5</v>
      </c>
      <c r="C28" s="133"/>
      <c r="D28" s="127"/>
      <c r="E28" s="127"/>
      <c r="F28" s="133"/>
      <c r="G28" s="515"/>
      <c r="H28" s="133"/>
      <c r="I28" s="495"/>
      <c r="J28" s="516"/>
      <c r="K28" s="517"/>
      <c r="L28" s="495"/>
      <c r="M28" s="517"/>
      <c r="N28" s="155"/>
      <c r="O28" s="155"/>
      <c r="P28" s="495"/>
      <c r="Q28" s="495"/>
      <c r="R28" s="495"/>
      <c r="S28" s="495"/>
      <c r="T28" s="518"/>
      <c r="U28" s="507"/>
    </row>
    <row r="29" spans="1:22" x14ac:dyDescent="0.25">
      <c r="A29" s="1114"/>
      <c r="B29" s="161">
        <v>6</v>
      </c>
      <c r="C29" s="133"/>
      <c r="D29" s="127"/>
      <c r="E29" s="127"/>
      <c r="F29" s="133"/>
      <c r="G29" s="515"/>
      <c r="H29" s="133"/>
      <c r="I29" s="495"/>
      <c r="J29" s="516"/>
      <c r="K29" s="517"/>
      <c r="L29" s="495"/>
      <c r="M29" s="517"/>
      <c r="N29" s="155"/>
      <c r="O29" s="155"/>
      <c r="P29" s="495"/>
      <c r="Q29" s="495"/>
      <c r="R29" s="495"/>
      <c r="S29" s="495"/>
      <c r="T29" s="518"/>
      <c r="U29" s="507"/>
    </row>
    <row r="30" spans="1:22" x14ac:dyDescent="0.25">
      <c r="A30" s="1114"/>
      <c r="B30" s="161">
        <v>7</v>
      </c>
      <c r="C30" s="133"/>
      <c r="D30" s="127"/>
      <c r="E30" s="127"/>
      <c r="F30" s="133"/>
      <c r="G30" s="515"/>
      <c r="H30" s="133"/>
      <c r="I30" s="495"/>
      <c r="J30" s="516"/>
      <c r="K30" s="517"/>
      <c r="L30" s="495"/>
      <c r="M30" s="517"/>
      <c r="N30" s="155"/>
      <c r="O30" s="155"/>
      <c r="P30" s="495"/>
      <c r="Q30" s="495"/>
      <c r="R30" s="495"/>
      <c r="S30" s="495"/>
      <c r="T30" s="518"/>
      <c r="U30" s="507"/>
    </row>
    <row r="31" spans="1:22" x14ac:dyDescent="0.25">
      <c r="A31" s="1114"/>
      <c r="B31" s="161">
        <v>8</v>
      </c>
      <c r="C31" s="133"/>
      <c r="D31" s="127"/>
      <c r="E31" s="127"/>
      <c r="F31" s="133"/>
      <c r="G31" s="515"/>
      <c r="H31" s="133"/>
      <c r="I31" s="495"/>
      <c r="J31" s="516"/>
      <c r="K31" s="517"/>
      <c r="L31" s="495"/>
      <c r="M31" s="517"/>
      <c r="N31" s="155"/>
      <c r="O31" s="155"/>
      <c r="P31" s="495"/>
      <c r="Q31" s="495"/>
      <c r="R31" s="495"/>
      <c r="S31" s="495"/>
      <c r="T31" s="518"/>
      <c r="U31" s="507"/>
    </row>
    <row r="32" spans="1:22" x14ac:dyDescent="0.25">
      <c r="A32" s="1114"/>
      <c r="B32" s="161">
        <v>9</v>
      </c>
      <c r="C32" s="133"/>
      <c r="D32" s="127"/>
      <c r="E32" s="127"/>
      <c r="F32" s="133"/>
      <c r="G32" s="515"/>
      <c r="H32" s="133"/>
      <c r="I32" s="495"/>
      <c r="J32" s="516"/>
      <c r="K32" s="517"/>
      <c r="L32" s="495"/>
      <c r="M32" s="517"/>
      <c r="N32" s="155"/>
      <c r="O32" s="155"/>
      <c r="P32" s="495"/>
      <c r="Q32" s="495"/>
      <c r="R32" s="495"/>
      <c r="S32" s="495"/>
      <c r="T32" s="518"/>
      <c r="U32" s="507"/>
    </row>
    <row r="33" spans="1:21" ht="15.75" thickBot="1" x14ac:dyDescent="0.3">
      <c r="A33" s="1115"/>
      <c r="B33" s="162">
        <v>10</v>
      </c>
      <c r="C33" s="148"/>
      <c r="D33" s="147"/>
      <c r="E33" s="147"/>
      <c r="F33" s="148"/>
      <c r="G33" s="519"/>
      <c r="H33" s="148"/>
      <c r="I33" s="520"/>
      <c r="J33" s="521"/>
      <c r="K33" s="522"/>
      <c r="L33" s="520"/>
      <c r="M33" s="522"/>
      <c r="N33" s="156"/>
      <c r="O33" s="156"/>
      <c r="P33" s="520"/>
      <c r="Q33" s="520"/>
      <c r="R33" s="520"/>
      <c r="S33" s="520"/>
      <c r="T33" s="523"/>
      <c r="U33" s="507"/>
    </row>
    <row r="34" spans="1:21" ht="25.5" thickBot="1" x14ac:dyDescent="0.3">
      <c r="A34" s="654"/>
      <c r="C34" s="655"/>
      <c r="D34" s="656"/>
      <c r="E34" s="484" t="s">
        <v>379</v>
      </c>
      <c r="F34" s="485">
        <f>COUNTA(F24:F33)</f>
        <v>0</v>
      </c>
      <c r="G34" s="486">
        <f>COUNTA(G24:G33)</f>
        <v>0</v>
      </c>
      <c r="H34" s="655"/>
      <c r="I34" s="501"/>
      <c r="J34" s="657"/>
      <c r="K34" s="658"/>
      <c r="L34" s="1096" t="s">
        <v>655</v>
      </c>
      <c r="M34" s="1097"/>
      <c r="N34" s="659">
        <f>SUM(N24:N33)</f>
        <v>0</v>
      </c>
      <c r="O34" s="660">
        <f>SUM(O24:O33)</f>
        <v>0</v>
      </c>
      <c r="P34" s="501"/>
      <c r="R34" s="128"/>
      <c r="S34" s="132"/>
      <c r="T34" s="603"/>
      <c r="U34" s="527"/>
    </row>
    <row r="35" spans="1:21" ht="21.95" customHeight="1" x14ac:dyDescent="0.25">
      <c r="A35" s="149"/>
      <c r="B35" s="128"/>
      <c r="C35" s="128"/>
      <c r="D35" s="128"/>
      <c r="H35" s="524"/>
      <c r="I35" s="524"/>
      <c r="J35" s="525"/>
      <c r="K35" s="524"/>
      <c r="L35" s="1098" t="s">
        <v>656</v>
      </c>
      <c r="M35" s="1099"/>
      <c r="N35" s="661">
        <f>SUMIF(M24:M33,"&lt;=31/12/2025",N24:N33)</f>
        <v>0</v>
      </c>
      <c r="O35" s="662">
        <f>SUMIF(M24:M33,"&lt;=31/12/2025",O24:O33)</f>
        <v>0</v>
      </c>
      <c r="P35" s="128"/>
      <c r="R35" s="128"/>
      <c r="S35" s="132"/>
      <c r="T35" s="603"/>
      <c r="U35" s="527"/>
    </row>
    <row r="36" spans="1:21" ht="21.95" customHeight="1" thickBot="1" x14ac:dyDescent="0.3">
      <c r="A36" s="149"/>
      <c r="L36" s="1100" t="s">
        <v>659</v>
      </c>
      <c r="M36" s="1101"/>
      <c r="N36" s="663">
        <f>SUMIF(M24:M33,"&gt;31/12/2025",N24:N33)</f>
        <v>0</v>
      </c>
      <c r="O36" s="664">
        <f>SUMIF(M24:M33,"&gt;31/12/2025",O24:O33)</f>
        <v>0</v>
      </c>
      <c r="R36" s="128"/>
      <c r="S36" s="132"/>
      <c r="T36" s="603"/>
      <c r="U36" s="527"/>
    </row>
    <row r="37" spans="1:21" ht="15.75" thickBot="1" x14ac:dyDescent="0.3">
      <c r="A37" s="528"/>
      <c r="B37" s="529"/>
      <c r="C37" s="455"/>
      <c r="D37" s="455"/>
      <c r="E37" s="455"/>
      <c r="F37" s="529"/>
      <c r="G37" s="455"/>
      <c r="H37" s="455"/>
      <c r="I37" s="529"/>
      <c r="J37" s="529"/>
      <c r="K37" s="455"/>
      <c r="L37" s="455"/>
      <c r="M37" s="455"/>
      <c r="N37" s="455"/>
      <c r="O37" s="455"/>
      <c r="P37" s="455"/>
      <c r="Q37" s="455"/>
      <c r="R37" s="455"/>
      <c r="S37" s="530"/>
      <c r="T37" s="455"/>
      <c r="U37" s="531"/>
    </row>
    <row r="38" spans="1:21" ht="15.75" thickBot="1" x14ac:dyDescent="0.3">
      <c r="A38" s="502"/>
      <c r="B38" s="503"/>
      <c r="C38" s="504"/>
      <c r="D38" s="504"/>
      <c r="E38" s="504"/>
      <c r="F38" s="503"/>
      <c r="G38" s="504"/>
      <c r="H38" s="504"/>
      <c r="I38" s="503"/>
      <c r="J38" s="503"/>
      <c r="K38" s="504"/>
      <c r="L38" s="504"/>
      <c r="M38" s="504"/>
      <c r="N38" s="504"/>
      <c r="O38" s="504"/>
      <c r="P38" s="504"/>
      <c r="Q38" s="504"/>
      <c r="R38" s="504"/>
      <c r="S38" s="504"/>
      <c r="T38" s="504"/>
      <c r="U38" s="505"/>
    </row>
    <row r="39" spans="1:21" ht="15.75" thickBot="1" x14ac:dyDescent="0.3">
      <c r="A39" s="171" t="s">
        <v>9</v>
      </c>
      <c r="B39" s="1116" t="s">
        <v>137</v>
      </c>
      <c r="C39" s="1117"/>
      <c r="E39" s="1118" t="s">
        <v>342</v>
      </c>
      <c r="F39" s="1119"/>
      <c r="G39" s="1120">
        <f>VLOOKUP(B39,'EXTRAUrbano.Piano inv. forn '!$D$20:$AB$55,3,FALSE)</f>
        <v>0</v>
      </c>
      <c r="H39" s="1121"/>
      <c r="I39" s="115"/>
      <c r="J39" s="1118" t="s">
        <v>343</v>
      </c>
      <c r="K39" s="1119"/>
      <c r="L39" s="1120">
        <f>VLOOKUP(B39,'EXTRAUrbano.Piano inv. forn '!$D$20:$AB$55,4,FALSE)</f>
        <v>0</v>
      </c>
      <c r="M39" s="1121"/>
      <c r="O39" s="178" t="s">
        <v>344</v>
      </c>
      <c r="P39" s="506"/>
      <c r="R39" s="179" t="s">
        <v>345</v>
      </c>
      <c r="S39" s="1108"/>
      <c r="T39" s="1109"/>
      <c r="U39" s="507"/>
    </row>
    <row r="40" spans="1:21" ht="15.75" thickBot="1" x14ac:dyDescent="0.3">
      <c r="A40" s="149"/>
      <c r="B40" s="129"/>
      <c r="C40" s="129"/>
      <c r="E40" s="130"/>
      <c r="F40" s="130"/>
      <c r="G40" s="131"/>
      <c r="H40" s="131"/>
      <c r="I40" s="115"/>
      <c r="J40" s="130"/>
      <c r="K40" s="130"/>
      <c r="L40" s="131"/>
      <c r="M40" s="131"/>
      <c r="O40" s="132"/>
      <c r="R40" s="128"/>
      <c r="S40" s="501"/>
      <c r="U40" s="150"/>
    </row>
    <row r="41" spans="1:21" ht="28.5" customHeight="1" thickBot="1" x14ac:dyDescent="0.3">
      <c r="A41" s="1102" t="s">
        <v>346</v>
      </c>
      <c r="B41" s="1103"/>
      <c r="C41" s="1103"/>
      <c r="D41" s="1104"/>
      <c r="E41" s="1105">
        <f>VLOOKUP(B39,'EXTRAUrbano.Piano inv. forn '!$D$20:$AB$55,17,FALSE)</f>
        <v>0</v>
      </c>
      <c r="F41" s="1106"/>
      <c r="G41" s="1106"/>
      <c r="H41" s="1107"/>
      <c r="I41" s="115"/>
      <c r="J41" s="1102" t="s">
        <v>60</v>
      </c>
      <c r="K41" s="1103"/>
      <c r="L41" s="1105">
        <f>VLOOKUP(B39,'EXTRAUrbano.Piano inv. forn '!$D$20:$AB$55,19,FALSE)</f>
        <v>0</v>
      </c>
      <c r="M41" s="1107"/>
      <c r="N41" s="146"/>
      <c r="O41" s="177" t="s">
        <v>347</v>
      </c>
      <c r="P41" s="151">
        <f>L41+E41</f>
        <v>0</v>
      </c>
      <c r="R41" s="179" t="s">
        <v>348</v>
      </c>
      <c r="S41" s="1108"/>
      <c r="T41" s="1109"/>
      <c r="U41" s="150"/>
    </row>
    <row r="42" spans="1:21" ht="15.75" thickBot="1" x14ac:dyDescent="0.3">
      <c r="A42" s="149"/>
      <c r="U42" s="507"/>
    </row>
    <row r="43" spans="1:21" ht="79.5" customHeight="1" x14ac:dyDescent="0.25">
      <c r="A43" s="1110" t="s">
        <v>349</v>
      </c>
      <c r="B43" s="1112" t="s">
        <v>350</v>
      </c>
      <c r="C43" s="1112" t="s">
        <v>351</v>
      </c>
      <c r="D43" s="172" t="s">
        <v>352</v>
      </c>
      <c r="E43" s="173" t="s">
        <v>353</v>
      </c>
      <c r="F43" s="172" t="s">
        <v>354</v>
      </c>
      <c r="G43" s="172" t="s">
        <v>355</v>
      </c>
      <c r="H43" s="174" t="s">
        <v>312</v>
      </c>
      <c r="I43" s="174" t="s">
        <v>356</v>
      </c>
      <c r="J43" s="174" t="s">
        <v>357</v>
      </c>
      <c r="K43" s="174" t="s">
        <v>358</v>
      </c>
      <c r="L43" s="174" t="s">
        <v>359</v>
      </c>
      <c r="M43" s="174" t="s">
        <v>360</v>
      </c>
      <c r="N43" s="174" t="s">
        <v>361</v>
      </c>
      <c r="O43" s="174" t="s">
        <v>362</v>
      </c>
      <c r="P43" s="174" t="s">
        <v>363</v>
      </c>
      <c r="Q43" s="174" t="s">
        <v>364</v>
      </c>
      <c r="R43" s="174" t="s">
        <v>365</v>
      </c>
      <c r="S43" s="174" t="s">
        <v>366</v>
      </c>
      <c r="T43" s="175" t="s">
        <v>367</v>
      </c>
      <c r="U43" s="508"/>
    </row>
    <row r="44" spans="1:21" ht="48.75" thickBot="1" x14ac:dyDescent="0.3">
      <c r="A44" s="1111"/>
      <c r="B44" s="1113"/>
      <c r="C44" s="1113"/>
      <c r="D44" s="176" t="s">
        <v>368</v>
      </c>
      <c r="E44" s="176" t="s">
        <v>381</v>
      </c>
      <c r="F44" s="176" t="s">
        <v>370</v>
      </c>
      <c r="G44" s="176" t="s">
        <v>370</v>
      </c>
      <c r="H44" s="176" t="s">
        <v>32</v>
      </c>
      <c r="I44" s="176" t="s">
        <v>382</v>
      </c>
      <c r="J44" s="176" t="s">
        <v>371</v>
      </c>
      <c r="K44" s="176" t="s">
        <v>372</v>
      </c>
      <c r="L44" s="176" t="s">
        <v>373</v>
      </c>
      <c r="M44" s="176" t="s">
        <v>372</v>
      </c>
      <c r="N44" s="176" t="s">
        <v>374</v>
      </c>
      <c r="O44" s="176" t="s">
        <v>341</v>
      </c>
      <c r="P44" s="176" t="s">
        <v>375</v>
      </c>
      <c r="Q44" s="176" t="s">
        <v>376</v>
      </c>
      <c r="R44" s="176" t="s">
        <v>377</v>
      </c>
      <c r="S44" s="176" t="s">
        <v>377</v>
      </c>
      <c r="T44" s="509"/>
      <c r="U44" s="508"/>
    </row>
    <row r="45" spans="1:21" x14ac:dyDescent="0.25">
      <c r="A45" s="1114" t="str">
        <f>B39</f>
        <v>Extra-urb.m.1</v>
      </c>
      <c r="B45" s="160">
        <v>1</v>
      </c>
      <c r="C45" s="208"/>
      <c r="D45" s="134"/>
      <c r="E45" s="134"/>
      <c r="F45" s="208"/>
      <c r="G45" s="510"/>
      <c r="H45" s="135"/>
      <c r="I45" s="511"/>
      <c r="J45" s="512"/>
      <c r="K45" s="513"/>
      <c r="L45" s="511"/>
      <c r="M45" s="513"/>
      <c r="N45" s="164"/>
      <c r="O45" s="164"/>
      <c r="P45" s="511"/>
      <c r="Q45" s="511"/>
      <c r="R45" s="511"/>
      <c r="S45" s="511"/>
      <c r="T45" s="514"/>
      <c r="U45" s="507"/>
    </row>
    <row r="46" spans="1:21" x14ac:dyDescent="0.25">
      <c r="A46" s="1114"/>
      <c r="B46" s="161">
        <v>2</v>
      </c>
      <c r="C46" s="133"/>
      <c r="D46" s="127"/>
      <c r="E46" s="127"/>
      <c r="F46" s="133"/>
      <c r="G46" s="515"/>
      <c r="H46" s="133"/>
      <c r="I46" s="495"/>
      <c r="J46" s="516"/>
      <c r="K46" s="517"/>
      <c r="L46" s="495"/>
      <c r="M46" s="517"/>
      <c r="N46" s="155"/>
      <c r="O46" s="155"/>
      <c r="P46" s="495"/>
      <c r="Q46" s="495" t="s">
        <v>378</v>
      </c>
      <c r="R46" s="495"/>
      <c r="S46" s="495"/>
      <c r="T46" s="518"/>
      <c r="U46" s="507"/>
    </row>
    <row r="47" spans="1:21" x14ac:dyDescent="0.25">
      <c r="A47" s="1114"/>
      <c r="B47" s="161">
        <v>3</v>
      </c>
      <c r="C47" s="133"/>
      <c r="D47" s="127"/>
      <c r="E47" s="127"/>
      <c r="F47" s="133"/>
      <c r="G47" s="515"/>
      <c r="H47" s="133"/>
      <c r="I47" s="495"/>
      <c r="J47" s="516"/>
      <c r="K47" s="517"/>
      <c r="L47" s="495"/>
      <c r="M47" s="517"/>
      <c r="N47" s="155"/>
      <c r="O47" s="155"/>
      <c r="P47" s="495"/>
      <c r="Q47" s="495"/>
      <c r="R47" s="495"/>
      <c r="S47" s="495"/>
      <c r="T47" s="518"/>
      <c r="U47" s="507"/>
    </row>
    <row r="48" spans="1:21" x14ac:dyDescent="0.25">
      <c r="A48" s="1114"/>
      <c r="B48" s="161">
        <v>4</v>
      </c>
      <c r="C48" s="133"/>
      <c r="D48" s="127"/>
      <c r="E48" s="127"/>
      <c r="F48" s="133"/>
      <c r="G48" s="515"/>
      <c r="H48" s="133"/>
      <c r="I48" s="495"/>
      <c r="J48" s="516"/>
      <c r="K48" s="517"/>
      <c r="L48" s="495"/>
      <c r="M48" s="517"/>
      <c r="N48" s="155"/>
      <c r="O48" s="155"/>
      <c r="P48" s="495"/>
      <c r="Q48" s="495"/>
      <c r="R48" s="495"/>
      <c r="S48" s="495"/>
      <c r="T48" s="518"/>
      <c r="U48" s="507"/>
    </row>
    <row r="49" spans="1:21" x14ac:dyDescent="0.25">
      <c r="A49" s="1114"/>
      <c r="B49" s="161">
        <v>5</v>
      </c>
      <c r="C49" s="133"/>
      <c r="D49" s="127"/>
      <c r="E49" s="127"/>
      <c r="F49" s="133"/>
      <c r="G49" s="515"/>
      <c r="H49" s="133"/>
      <c r="I49" s="495"/>
      <c r="J49" s="516"/>
      <c r="K49" s="517"/>
      <c r="L49" s="495"/>
      <c r="M49" s="517"/>
      <c r="N49" s="155"/>
      <c r="O49" s="155"/>
      <c r="P49" s="495"/>
      <c r="Q49" s="495"/>
      <c r="R49" s="495"/>
      <c r="S49" s="495"/>
      <c r="T49" s="518"/>
      <c r="U49" s="507"/>
    </row>
    <row r="50" spans="1:21" x14ac:dyDescent="0.25">
      <c r="A50" s="1114"/>
      <c r="B50" s="161">
        <v>6</v>
      </c>
      <c r="C50" s="133"/>
      <c r="D50" s="127"/>
      <c r="E50" s="127"/>
      <c r="F50" s="133"/>
      <c r="G50" s="515"/>
      <c r="H50" s="133"/>
      <c r="I50" s="495"/>
      <c r="J50" s="516"/>
      <c r="K50" s="517"/>
      <c r="L50" s="495"/>
      <c r="M50" s="517"/>
      <c r="N50" s="155"/>
      <c r="O50" s="155"/>
      <c r="P50" s="495"/>
      <c r="Q50" s="495"/>
      <c r="R50" s="495"/>
      <c r="S50" s="495"/>
      <c r="T50" s="518"/>
      <c r="U50" s="507"/>
    </row>
    <row r="51" spans="1:21" x14ac:dyDescent="0.25">
      <c r="A51" s="1114"/>
      <c r="B51" s="161">
        <v>7</v>
      </c>
      <c r="C51" s="133"/>
      <c r="D51" s="127"/>
      <c r="E51" s="127"/>
      <c r="F51" s="133"/>
      <c r="G51" s="515"/>
      <c r="H51" s="133"/>
      <c r="I51" s="495"/>
      <c r="J51" s="516"/>
      <c r="K51" s="517"/>
      <c r="L51" s="495"/>
      <c r="M51" s="517"/>
      <c r="N51" s="155"/>
      <c r="O51" s="155"/>
      <c r="P51" s="495"/>
      <c r="Q51" s="495"/>
      <c r="R51" s="495"/>
      <c r="S51" s="495"/>
      <c r="T51" s="518"/>
      <c r="U51" s="507"/>
    </row>
    <row r="52" spans="1:21" x14ac:dyDescent="0.25">
      <c r="A52" s="1114"/>
      <c r="B52" s="161">
        <v>8</v>
      </c>
      <c r="C52" s="133"/>
      <c r="D52" s="127"/>
      <c r="E52" s="127"/>
      <c r="F52" s="133"/>
      <c r="G52" s="515"/>
      <c r="H52" s="133"/>
      <c r="I52" s="495"/>
      <c r="J52" s="516"/>
      <c r="K52" s="517"/>
      <c r="L52" s="495"/>
      <c r="M52" s="517"/>
      <c r="N52" s="155"/>
      <c r="O52" s="155"/>
      <c r="P52" s="495"/>
      <c r="Q52" s="495"/>
      <c r="R52" s="495"/>
      <c r="S52" s="495"/>
      <c r="T52" s="518"/>
      <c r="U52" s="507"/>
    </row>
    <row r="53" spans="1:21" x14ac:dyDescent="0.25">
      <c r="A53" s="1114"/>
      <c r="B53" s="161">
        <v>9</v>
      </c>
      <c r="C53" s="133"/>
      <c r="D53" s="127"/>
      <c r="E53" s="127"/>
      <c r="F53" s="133"/>
      <c r="G53" s="515"/>
      <c r="H53" s="133"/>
      <c r="I53" s="495"/>
      <c r="J53" s="516"/>
      <c r="K53" s="517"/>
      <c r="L53" s="495"/>
      <c r="M53" s="517"/>
      <c r="N53" s="155"/>
      <c r="O53" s="155"/>
      <c r="P53" s="495"/>
      <c r="Q53" s="495"/>
      <c r="R53" s="495"/>
      <c r="S53" s="495"/>
      <c r="T53" s="518"/>
      <c r="U53" s="507"/>
    </row>
    <row r="54" spans="1:21" ht="15.75" thickBot="1" x14ac:dyDescent="0.3">
      <c r="A54" s="1115"/>
      <c r="B54" s="162">
        <v>10</v>
      </c>
      <c r="C54" s="148"/>
      <c r="D54" s="147"/>
      <c r="E54" s="147"/>
      <c r="F54" s="148"/>
      <c r="G54" s="519"/>
      <c r="H54" s="148"/>
      <c r="I54" s="520"/>
      <c r="J54" s="521"/>
      <c r="K54" s="522"/>
      <c r="L54" s="520"/>
      <c r="M54" s="522"/>
      <c r="N54" s="156"/>
      <c r="O54" s="156"/>
      <c r="P54" s="520"/>
      <c r="Q54" s="520"/>
      <c r="R54" s="520"/>
      <c r="S54" s="520"/>
      <c r="T54" s="523"/>
      <c r="U54" s="507"/>
    </row>
    <row r="55" spans="1:21" ht="25.5" thickBot="1" x14ac:dyDescent="0.3">
      <c r="A55" s="654"/>
      <c r="C55" s="655"/>
      <c r="D55" s="656"/>
      <c r="E55" s="484" t="s">
        <v>379</v>
      </c>
      <c r="F55" s="485">
        <f>COUNTA(F45:F54)</f>
        <v>0</v>
      </c>
      <c r="G55" s="486">
        <f>COUNTA(G45:G54)</f>
        <v>0</v>
      </c>
      <c r="H55" s="655"/>
      <c r="I55" s="501"/>
      <c r="J55" s="657"/>
      <c r="K55" s="658"/>
      <c r="L55" s="1096" t="s">
        <v>655</v>
      </c>
      <c r="M55" s="1097"/>
      <c r="N55" s="659">
        <f>SUM(N45:N54)</f>
        <v>0</v>
      </c>
      <c r="O55" s="660">
        <f>SUM(O45:O54)</f>
        <v>0</v>
      </c>
      <c r="P55" s="501"/>
      <c r="R55" s="128"/>
      <c r="S55" s="132"/>
      <c r="T55" s="603"/>
      <c r="U55" s="527"/>
    </row>
    <row r="56" spans="1:21" ht="21.95" customHeight="1" x14ac:dyDescent="0.25">
      <c r="A56" s="149"/>
      <c r="B56" s="128"/>
      <c r="C56" s="128"/>
      <c r="D56" s="128"/>
      <c r="H56" s="524"/>
      <c r="I56" s="524"/>
      <c r="J56" s="525"/>
      <c r="K56" s="524"/>
      <c r="L56" s="1098" t="s">
        <v>656</v>
      </c>
      <c r="M56" s="1099"/>
      <c r="N56" s="661">
        <f>SUMIF(M45:M54,"&lt;=31/12/2025",N45:N54)</f>
        <v>0</v>
      </c>
      <c r="O56" s="662">
        <f>SUMIF(M45:M54,"&lt;=31/12/2025",O45:O54)</f>
        <v>0</v>
      </c>
      <c r="P56" s="128"/>
      <c r="R56" s="128"/>
      <c r="S56" s="132"/>
      <c r="T56" s="603"/>
      <c r="U56" s="527"/>
    </row>
    <row r="57" spans="1:21" ht="21.95" customHeight="1" thickBot="1" x14ac:dyDescent="0.3">
      <c r="A57" s="149"/>
      <c r="L57" s="1100" t="s">
        <v>660</v>
      </c>
      <c r="M57" s="1101"/>
      <c r="N57" s="663">
        <f>SUMIF(M45:M54,"&gt;31/12/2025",N45:N54)</f>
        <v>0</v>
      </c>
      <c r="O57" s="664">
        <f>SUMIF(M45:M54,"&gt;31/12/2025",O45:O54)</f>
        <v>0</v>
      </c>
      <c r="R57" s="128"/>
      <c r="S57" s="132"/>
      <c r="T57" s="603"/>
      <c r="U57" s="527"/>
    </row>
    <row r="58" spans="1:21" ht="15.75" thickBot="1" x14ac:dyDescent="0.3">
      <c r="A58" s="528"/>
      <c r="B58" s="529"/>
      <c r="C58" s="455"/>
      <c r="D58" s="455"/>
      <c r="E58" s="455"/>
      <c r="F58" s="529"/>
      <c r="G58" s="455"/>
      <c r="H58" s="455"/>
      <c r="I58" s="529"/>
      <c r="J58" s="529"/>
      <c r="K58" s="455"/>
      <c r="L58" s="455"/>
      <c r="M58" s="455"/>
      <c r="N58" s="455"/>
      <c r="O58" s="455"/>
      <c r="P58" s="455"/>
      <c r="Q58" s="455"/>
      <c r="R58" s="455"/>
      <c r="S58" s="530"/>
      <c r="T58" s="455"/>
      <c r="U58" s="531"/>
    </row>
    <row r="59" spans="1:21" ht="15.75" thickBot="1" x14ac:dyDescent="0.3">
      <c r="A59" s="502"/>
      <c r="B59" s="503"/>
      <c r="C59" s="504"/>
      <c r="D59" s="504"/>
      <c r="E59" s="504"/>
      <c r="F59" s="503"/>
      <c r="G59" s="504"/>
      <c r="H59" s="504"/>
      <c r="I59" s="503"/>
      <c r="J59" s="503"/>
      <c r="K59" s="504"/>
      <c r="L59" s="504"/>
      <c r="M59" s="504"/>
      <c r="N59" s="504"/>
      <c r="O59" s="504"/>
      <c r="P59" s="504"/>
      <c r="Q59" s="504"/>
      <c r="R59" s="504"/>
      <c r="S59" s="504"/>
      <c r="T59" s="504"/>
      <c r="U59" s="505"/>
    </row>
    <row r="60" spans="1:21" ht="15.75" thickBot="1" x14ac:dyDescent="0.3">
      <c r="A60" s="171" t="s">
        <v>9</v>
      </c>
      <c r="B60" s="1116" t="s">
        <v>137</v>
      </c>
      <c r="C60" s="1117"/>
      <c r="E60" s="1118" t="s">
        <v>342</v>
      </c>
      <c r="F60" s="1119"/>
      <c r="G60" s="1120">
        <f>VLOOKUP(B60,'EXTRAUrbano.Piano inv. forn '!$D$20:$AB$55,3,FALSE)</f>
        <v>0</v>
      </c>
      <c r="H60" s="1121"/>
      <c r="I60" s="115"/>
      <c r="J60" s="1118" t="s">
        <v>343</v>
      </c>
      <c r="K60" s="1119"/>
      <c r="L60" s="1120">
        <f>VLOOKUP(B60,'EXTRAUrbano.Piano inv. forn '!$D$20:$AB$55,4,FALSE)</f>
        <v>0</v>
      </c>
      <c r="M60" s="1121"/>
      <c r="O60" s="178" t="s">
        <v>344</v>
      </c>
      <c r="P60" s="506"/>
      <c r="R60" s="179" t="s">
        <v>345</v>
      </c>
      <c r="S60" s="1108"/>
      <c r="T60" s="1109"/>
      <c r="U60" s="507"/>
    </row>
    <row r="61" spans="1:21" ht="15.75" thickBot="1" x14ac:dyDescent="0.3">
      <c r="A61" s="149"/>
      <c r="B61" s="129"/>
      <c r="C61" s="129"/>
      <c r="E61" s="130"/>
      <c r="F61" s="130"/>
      <c r="G61" s="131"/>
      <c r="H61" s="131"/>
      <c r="I61" s="115"/>
      <c r="J61" s="130"/>
      <c r="K61" s="130"/>
      <c r="L61" s="131"/>
      <c r="M61" s="131"/>
      <c r="O61" s="132"/>
      <c r="R61" s="128"/>
      <c r="S61" s="501"/>
      <c r="U61" s="150"/>
    </row>
    <row r="62" spans="1:21" ht="28.5" customHeight="1" thickBot="1" x14ac:dyDescent="0.3">
      <c r="A62" s="1102" t="s">
        <v>346</v>
      </c>
      <c r="B62" s="1103"/>
      <c r="C62" s="1103"/>
      <c r="D62" s="1104"/>
      <c r="E62" s="1105">
        <f>VLOOKUP(B60,'EXTRAUrbano.Piano inv. forn '!$D$20:$AB$55,17,FALSE)</f>
        <v>0</v>
      </c>
      <c r="F62" s="1106"/>
      <c r="G62" s="1106"/>
      <c r="H62" s="1107"/>
      <c r="I62" s="115"/>
      <c r="J62" s="1102" t="s">
        <v>60</v>
      </c>
      <c r="K62" s="1103"/>
      <c r="L62" s="1105">
        <f>VLOOKUP(B60,'EXTRAUrbano.Piano inv. forn '!$D$20:$AB$55,19,FALSE)</f>
        <v>0</v>
      </c>
      <c r="M62" s="1107"/>
      <c r="N62" s="146"/>
      <c r="O62" s="177" t="s">
        <v>347</v>
      </c>
      <c r="P62" s="151">
        <f>L62+E62</f>
        <v>0</v>
      </c>
      <c r="R62" s="179" t="s">
        <v>348</v>
      </c>
      <c r="S62" s="1108"/>
      <c r="T62" s="1109"/>
      <c r="U62" s="150"/>
    </row>
    <row r="63" spans="1:21" ht="15.75" thickBot="1" x14ac:dyDescent="0.3">
      <c r="A63" s="149"/>
      <c r="U63" s="507"/>
    </row>
    <row r="64" spans="1:21" ht="60" x14ac:dyDescent="0.25">
      <c r="A64" s="1110" t="s">
        <v>349</v>
      </c>
      <c r="B64" s="1112" t="s">
        <v>350</v>
      </c>
      <c r="C64" s="1112" t="s">
        <v>351</v>
      </c>
      <c r="D64" s="172" t="s">
        <v>352</v>
      </c>
      <c r="E64" s="173" t="s">
        <v>353</v>
      </c>
      <c r="F64" s="172" t="s">
        <v>354</v>
      </c>
      <c r="G64" s="172" t="s">
        <v>355</v>
      </c>
      <c r="H64" s="174" t="s">
        <v>312</v>
      </c>
      <c r="I64" s="174" t="s">
        <v>356</v>
      </c>
      <c r="J64" s="174" t="s">
        <v>357</v>
      </c>
      <c r="K64" s="174" t="s">
        <v>358</v>
      </c>
      <c r="L64" s="174" t="s">
        <v>359</v>
      </c>
      <c r="M64" s="174" t="s">
        <v>360</v>
      </c>
      <c r="N64" s="174" t="s">
        <v>361</v>
      </c>
      <c r="O64" s="174" t="s">
        <v>362</v>
      </c>
      <c r="P64" s="174" t="s">
        <v>363</v>
      </c>
      <c r="Q64" s="174" t="s">
        <v>364</v>
      </c>
      <c r="R64" s="174" t="s">
        <v>365</v>
      </c>
      <c r="S64" s="174" t="s">
        <v>366</v>
      </c>
      <c r="T64" s="175" t="s">
        <v>367</v>
      </c>
      <c r="U64" s="508"/>
    </row>
    <row r="65" spans="1:21" ht="48.75" thickBot="1" x14ac:dyDescent="0.3">
      <c r="A65" s="1111"/>
      <c r="B65" s="1113"/>
      <c r="C65" s="1113"/>
      <c r="D65" s="176" t="s">
        <v>368</v>
      </c>
      <c r="E65" s="176" t="s">
        <v>381</v>
      </c>
      <c r="F65" s="176" t="s">
        <v>370</v>
      </c>
      <c r="G65" s="176" t="s">
        <v>370</v>
      </c>
      <c r="H65" s="176" t="s">
        <v>32</v>
      </c>
      <c r="I65" s="176" t="s">
        <v>382</v>
      </c>
      <c r="J65" s="176" t="s">
        <v>371</v>
      </c>
      <c r="K65" s="176" t="s">
        <v>372</v>
      </c>
      <c r="L65" s="176" t="s">
        <v>373</v>
      </c>
      <c r="M65" s="176" t="s">
        <v>372</v>
      </c>
      <c r="N65" s="176" t="s">
        <v>374</v>
      </c>
      <c r="O65" s="176" t="s">
        <v>341</v>
      </c>
      <c r="P65" s="176" t="s">
        <v>375</v>
      </c>
      <c r="Q65" s="176" t="s">
        <v>376</v>
      </c>
      <c r="R65" s="176" t="s">
        <v>377</v>
      </c>
      <c r="S65" s="176" t="s">
        <v>377</v>
      </c>
      <c r="T65" s="509"/>
      <c r="U65" s="508"/>
    </row>
    <row r="66" spans="1:21" x14ac:dyDescent="0.25">
      <c r="A66" s="1114" t="str">
        <f>B60</f>
        <v>Extra-urb.m.1</v>
      </c>
      <c r="B66" s="160">
        <v>1</v>
      </c>
      <c r="C66" s="208"/>
      <c r="D66" s="134"/>
      <c r="E66" s="134"/>
      <c r="F66" s="208"/>
      <c r="G66" s="510"/>
      <c r="H66" s="135"/>
      <c r="I66" s="511"/>
      <c r="J66" s="512"/>
      <c r="K66" s="513"/>
      <c r="L66" s="511"/>
      <c r="M66" s="513"/>
      <c r="N66" s="164"/>
      <c r="O66" s="164"/>
      <c r="P66" s="511"/>
      <c r="Q66" s="511"/>
      <c r="R66" s="511"/>
      <c r="S66" s="511"/>
      <c r="T66" s="514"/>
      <c r="U66" s="507"/>
    </row>
    <row r="67" spans="1:21" x14ac:dyDescent="0.25">
      <c r="A67" s="1114"/>
      <c r="B67" s="161">
        <v>2</v>
      </c>
      <c r="C67" s="133"/>
      <c r="D67" s="127"/>
      <c r="E67" s="127"/>
      <c r="F67" s="133"/>
      <c r="G67" s="515"/>
      <c r="H67" s="133"/>
      <c r="I67" s="495"/>
      <c r="J67" s="516"/>
      <c r="K67" s="517"/>
      <c r="L67" s="495"/>
      <c r="M67" s="517"/>
      <c r="N67" s="155"/>
      <c r="O67" s="155"/>
      <c r="P67" s="495"/>
      <c r="Q67" s="495" t="s">
        <v>378</v>
      </c>
      <c r="R67" s="495"/>
      <c r="S67" s="495"/>
      <c r="T67" s="518"/>
      <c r="U67" s="507"/>
    </row>
    <row r="68" spans="1:21" x14ac:dyDescent="0.25">
      <c r="A68" s="1114"/>
      <c r="B68" s="161">
        <v>3</v>
      </c>
      <c r="C68" s="133"/>
      <c r="D68" s="127"/>
      <c r="E68" s="127"/>
      <c r="F68" s="133"/>
      <c r="G68" s="515"/>
      <c r="H68" s="133"/>
      <c r="I68" s="495"/>
      <c r="J68" s="516"/>
      <c r="K68" s="517"/>
      <c r="L68" s="495"/>
      <c r="M68" s="517"/>
      <c r="N68" s="155"/>
      <c r="O68" s="155"/>
      <c r="P68" s="495"/>
      <c r="Q68" s="495"/>
      <c r="R68" s="495"/>
      <c r="S68" s="495"/>
      <c r="T68" s="518"/>
      <c r="U68" s="507"/>
    </row>
    <row r="69" spans="1:21" x14ac:dyDescent="0.25">
      <c r="A69" s="1114"/>
      <c r="B69" s="161">
        <v>4</v>
      </c>
      <c r="C69" s="133"/>
      <c r="D69" s="127"/>
      <c r="E69" s="127"/>
      <c r="F69" s="133"/>
      <c r="G69" s="515"/>
      <c r="H69" s="133"/>
      <c r="I69" s="495"/>
      <c r="J69" s="516"/>
      <c r="K69" s="517"/>
      <c r="L69" s="495"/>
      <c r="M69" s="517"/>
      <c r="N69" s="155"/>
      <c r="O69" s="155"/>
      <c r="P69" s="495"/>
      <c r="Q69" s="495"/>
      <c r="R69" s="495"/>
      <c r="S69" s="495"/>
      <c r="T69" s="518"/>
      <c r="U69" s="507"/>
    </row>
    <row r="70" spans="1:21" x14ac:dyDescent="0.25">
      <c r="A70" s="1114"/>
      <c r="B70" s="161">
        <v>5</v>
      </c>
      <c r="C70" s="133"/>
      <c r="D70" s="127"/>
      <c r="E70" s="127"/>
      <c r="F70" s="133"/>
      <c r="G70" s="515"/>
      <c r="H70" s="133"/>
      <c r="I70" s="495"/>
      <c r="J70" s="516"/>
      <c r="K70" s="517"/>
      <c r="L70" s="495"/>
      <c r="M70" s="517"/>
      <c r="N70" s="155"/>
      <c r="O70" s="155"/>
      <c r="P70" s="495"/>
      <c r="Q70" s="495"/>
      <c r="R70" s="495"/>
      <c r="S70" s="495"/>
      <c r="T70" s="518"/>
      <c r="U70" s="507"/>
    </row>
    <row r="71" spans="1:21" x14ac:dyDescent="0.25">
      <c r="A71" s="1114"/>
      <c r="B71" s="161">
        <v>6</v>
      </c>
      <c r="C71" s="133"/>
      <c r="D71" s="127"/>
      <c r="E71" s="127"/>
      <c r="F71" s="133"/>
      <c r="G71" s="515"/>
      <c r="H71" s="133"/>
      <c r="I71" s="495"/>
      <c r="J71" s="516"/>
      <c r="K71" s="517"/>
      <c r="L71" s="495"/>
      <c r="M71" s="517"/>
      <c r="N71" s="155"/>
      <c r="O71" s="155"/>
      <c r="P71" s="495"/>
      <c r="Q71" s="495"/>
      <c r="R71" s="495"/>
      <c r="S71" s="495"/>
      <c r="T71" s="518"/>
      <c r="U71" s="507"/>
    </row>
    <row r="72" spans="1:21" x14ac:dyDescent="0.25">
      <c r="A72" s="1114"/>
      <c r="B72" s="161">
        <v>7</v>
      </c>
      <c r="C72" s="133"/>
      <c r="D72" s="127"/>
      <c r="E72" s="127"/>
      <c r="F72" s="133"/>
      <c r="G72" s="515"/>
      <c r="H72" s="133"/>
      <c r="I72" s="495"/>
      <c r="J72" s="516"/>
      <c r="K72" s="517"/>
      <c r="L72" s="495"/>
      <c r="M72" s="517"/>
      <c r="N72" s="155"/>
      <c r="O72" s="155"/>
      <c r="P72" s="495"/>
      <c r="Q72" s="495"/>
      <c r="R72" s="495"/>
      <c r="S72" s="495"/>
      <c r="T72" s="518"/>
      <c r="U72" s="507"/>
    </row>
    <row r="73" spans="1:21" x14ac:dyDescent="0.25">
      <c r="A73" s="1114"/>
      <c r="B73" s="161">
        <v>8</v>
      </c>
      <c r="C73" s="133"/>
      <c r="D73" s="127"/>
      <c r="E73" s="127"/>
      <c r="F73" s="133"/>
      <c r="G73" s="515"/>
      <c r="H73" s="133"/>
      <c r="I73" s="495"/>
      <c r="J73" s="516"/>
      <c r="K73" s="517"/>
      <c r="L73" s="495"/>
      <c r="M73" s="517"/>
      <c r="N73" s="155"/>
      <c r="O73" s="155"/>
      <c r="P73" s="495"/>
      <c r="Q73" s="495"/>
      <c r="R73" s="495"/>
      <c r="S73" s="495"/>
      <c r="T73" s="518"/>
      <c r="U73" s="507"/>
    </row>
    <row r="74" spans="1:21" x14ac:dyDescent="0.25">
      <c r="A74" s="1114"/>
      <c r="B74" s="161">
        <v>9</v>
      </c>
      <c r="C74" s="133"/>
      <c r="D74" s="127"/>
      <c r="E74" s="127"/>
      <c r="F74" s="133"/>
      <c r="G74" s="515"/>
      <c r="H74" s="133"/>
      <c r="I74" s="495"/>
      <c r="J74" s="516"/>
      <c r="K74" s="517"/>
      <c r="L74" s="495"/>
      <c r="M74" s="517"/>
      <c r="N74" s="155"/>
      <c r="O74" s="155"/>
      <c r="P74" s="495"/>
      <c r="Q74" s="495"/>
      <c r="R74" s="495"/>
      <c r="S74" s="495"/>
      <c r="T74" s="518"/>
      <c r="U74" s="507"/>
    </row>
    <row r="75" spans="1:21" ht="15.75" thickBot="1" x14ac:dyDescent="0.3">
      <c r="A75" s="1115"/>
      <c r="B75" s="162">
        <v>10</v>
      </c>
      <c r="C75" s="148"/>
      <c r="D75" s="147"/>
      <c r="E75" s="147"/>
      <c r="F75" s="148"/>
      <c r="G75" s="519"/>
      <c r="H75" s="148"/>
      <c r="I75" s="520"/>
      <c r="J75" s="521"/>
      <c r="K75" s="522"/>
      <c r="L75" s="520"/>
      <c r="M75" s="522"/>
      <c r="N75" s="156"/>
      <c r="O75" s="156"/>
      <c r="P75" s="520"/>
      <c r="Q75" s="520"/>
      <c r="R75" s="520"/>
      <c r="S75" s="520"/>
      <c r="T75" s="523"/>
      <c r="U75" s="507"/>
    </row>
    <row r="76" spans="1:21" ht="25.5" thickBot="1" x14ac:dyDescent="0.3">
      <c r="A76" s="654"/>
      <c r="C76" s="655"/>
      <c r="D76" s="656"/>
      <c r="E76" s="484" t="s">
        <v>379</v>
      </c>
      <c r="F76" s="485">
        <f>COUNTA(F66:F75)</f>
        <v>0</v>
      </c>
      <c r="G76" s="486">
        <f>COUNTA(G66:G75)</f>
        <v>0</v>
      </c>
      <c r="H76" s="655"/>
      <c r="I76" s="501"/>
      <c r="J76" s="657"/>
      <c r="K76" s="658"/>
      <c r="L76" s="1096" t="s">
        <v>655</v>
      </c>
      <c r="M76" s="1097"/>
      <c r="N76" s="659">
        <f>SUM(N66:N75)</f>
        <v>0</v>
      </c>
      <c r="O76" s="660">
        <f>SUM(O66:O75)</f>
        <v>0</v>
      </c>
      <c r="P76" s="501"/>
      <c r="R76" s="128"/>
      <c r="S76" s="132"/>
      <c r="T76" s="603"/>
      <c r="U76" s="527"/>
    </row>
    <row r="77" spans="1:21" ht="21.95" customHeight="1" x14ac:dyDescent="0.25">
      <c r="A77" s="149"/>
      <c r="B77" s="128"/>
      <c r="C77" s="128"/>
      <c r="D77" s="128"/>
      <c r="H77" s="524"/>
      <c r="I77" s="524"/>
      <c r="J77" s="525"/>
      <c r="K77" s="524"/>
      <c r="L77" s="1098" t="s">
        <v>656</v>
      </c>
      <c r="M77" s="1099"/>
      <c r="N77" s="661">
        <f>SUMIF(M66:M75,"&lt;=31/12/2025",N66:N75)</f>
        <v>0</v>
      </c>
      <c r="O77" s="662">
        <f>SUMIF(M66:M75,"&lt;=31/12/2025",O66:O75)</f>
        <v>0</v>
      </c>
      <c r="P77" s="128"/>
      <c r="R77" s="128"/>
      <c r="S77" s="132"/>
      <c r="T77" s="603"/>
      <c r="U77" s="527"/>
    </row>
    <row r="78" spans="1:21" ht="21.95" customHeight="1" thickBot="1" x14ac:dyDescent="0.3">
      <c r="A78" s="149"/>
      <c r="L78" s="1100" t="s">
        <v>660</v>
      </c>
      <c r="M78" s="1101"/>
      <c r="N78" s="663">
        <f>SUMIF(M66:M75,"&gt;31/12/2025",N66:N75)</f>
        <v>0</v>
      </c>
      <c r="O78" s="664">
        <f>SUMIF(M66:M75,"&gt;31/12/2025",O66:O75)</f>
        <v>0</v>
      </c>
      <c r="R78" s="128"/>
      <c r="S78" s="132"/>
      <c r="T78" s="603"/>
      <c r="U78" s="527"/>
    </row>
    <row r="79" spans="1:21" ht="15.75" thickBot="1" x14ac:dyDescent="0.3">
      <c r="A79" s="528"/>
      <c r="B79" s="529"/>
      <c r="C79" s="455"/>
      <c r="D79" s="455"/>
      <c r="E79" s="455"/>
      <c r="F79" s="529"/>
      <c r="G79" s="455"/>
      <c r="H79" s="455"/>
      <c r="I79" s="529"/>
      <c r="J79" s="529"/>
      <c r="K79" s="455"/>
      <c r="L79" s="455"/>
      <c r="M79" s="455"/>
      <c r="N79" s="455"/>
      <c r="O79" s="455"/>
      <c r="P79" s="455"/>
      <c r="Q79" s="455"/>
      <c r="R79" s="455"/>
      <c r="S79" s="530"/>
      <c r="T79" s="455"/>
      <c r="U79" s="531"/>
    </row>
    <row r="80" spans="1:21" ht="15.75" thickBot="1" x14ac:dyDescent="0.3">
      <c r="A80" s="502"/>
      <c r="B80" s="503"/>
      <c r="C80" s="504"/>
      <c r="D80" s="504"/>
      <c r="E80" s="504"/>
      <c r="F80" s="503"/>
      <c r="G80" s="504"/>
      <c r="H80" s="504"/>
      <c r="I80" s="503"/>
      <c r="J80" s="503"/>
      <c r="K80" s="504"/>
      <c r="L80" s="504"/>
      <c r="M80" s="504"/>
      <c r="N80" s="504"/>
      <c r="O80" s="504"/>
      <c r="P80" s="504"/>
      <c r="Q80" s="504"/>
      <c r="R80" s="504"/>
      <c r="S80" s="504"/>
      <c r="T80" s="504"/>
      <c r="U80" s="505"/>
    </row>
    <row r="81" spans="1:21" ht="15.75" thickBot="1" x14ac:dyDescent="0.3">
      <c r="A81" s="171" t="s">
        <v>9</v>
      </c>
      <c r="B81" s="1116" t="s">
        <v>137</v>
      </c>
      <c r="C81" s="1117"/>
      <c r="E81" s="1118" t="s">
        <v>342</v>
      </c>
      <c r="F81" s="1119"/>
      <c r="G81" s="1120">
        <f>VLOOKUP(B81,'EXTRAUrbano.Piano inv. forn '!$D$20:$AB$55,3,FALSE)</f>
        <v>0</v>
      </c>
      <c r="H81" s="1121"/>
      <c r="I81" s="115"/>
      <c r="J81" s="1118" t="s">
        <v>343</v>
      </c>
      <c r="K81" s="1119"/>
      <c r="L81" s="1120">
        <f>VLOOKUP(B81,'EXTRAUrbano.Piano inv. forn '!$D$20:$AB$55,4,FALSE)</f>
        <v>0</v>
      </c>
      <c r="M81" s="1121"/>
      <c r="O81" s="178" t="s">
        <v>344</v>
      </c>
      <c r="P81" s="506"/>
      <c r="R81" s="179" t="s">
        <v>345</v>
      </c>
      <c r="S81" s="1108"/>
      <c r="T81" s="1109"/>
      <c r="U81" s="507"/>
    </row>
    <row r="82" spans="1:21" ht="15.75" thickBot="1" x14ac:dyDescent="0.3">
      <c r="A82" s="149"/>
      <c r="B82" s="129"/>
      <c r="C82" s="129"/>
      <c r="E82" s="130"/>
      <c r="F82" s="130"/>
      <c r="G82" s="131"/>
      <c r="H82" s="131"/>
      <c r="I82" s="115"/>
      <c r="J82" s="130"/>
      <c r="K82" s="130"/>
      <c r="L82" s="131"/>
      <c r="M82" s="131"/>
      <c r="O82" s="132"/>
      <c r="R82" s="128"/>
      <c r="S82" s="501"/>
      <c r="U82" s="150"/>
    </row>
    <row r="83" spans="1:21" ht="28.5" customHeight="1" thickBot="1" x14ac:dyDescent="0.3">
      <c r="A83" s="1102" t="s">
        <v>346</v>
      </c>
      <c r="B83" s="1103"/>
      <c r="C83" s="1103"/>
      <c r="D83" s="1104"/>
      <c r="E83" s="1105">
        <f>VLOOKUP(B81,'EXTRAUrbano.Piano inv. forn '!$D$20:$AB$55,17,FALSE)</f>
        <v>0</v>
      </c>
      <c r="F83" s="1106"/>
      <c r="G83" s="1106"/>
      <c r="H83" s="1107"/>
      <c r="I83" s="115"/>
      <c r="J83" s="1102" t="s">
        <v>60</v>
      </c>
      <c r="K83" s="1103"/>
      <c r="L83" s="1105">
        <f>VLOOKUP(B81,'EXTRAUrbano.Piano inv. forn '!$D$20:$AB$55,19,FALSE)</f>
        <v>0</v>
      </c>
      <c r="M83" s="1107"/>
      <c r="N83" s="146"/>
      <c r="O83" s="177" t="s">
        <v>347</v>
      </c>
      <c r="P83" s="151">
        <f>L83+E83</f>
        <v>0</v>
      </c>
      <c r="R83" s="179" t="s">
        <v>348</v>
      </c>
      <c r="S83" s="1108"/>
      <c r="T83" s="1109"/>
      <c r="U83" s="150"/>
    </row>
    <row r="84" spans="1:21" ht="15.75" thickBot="1" x14ac:dyDescent="0.3">
      <c r="A84" s="149"/>
      <c r="U84" s="507"/>
    </row>
    <row r="85" spans="1:21" ht="60" x14ac:dyDescent="0.25">
      <c r="A85" s="1110" t="s">
        <v>349</v>
      </c>
      <c r="B85" s="1112" t="s">
        <v>350</v>
      </c>
      <c r="C85" s="1112" t="s">
        <v>351</v>
      </c>
      <c r="D85" s="172" t="s">
        <v>352</v>
      </c>
      <c r="E85" s="173" t="s">
        <v>353</v>
      </c>
      <c r="F85" s="172" t="s">
        <v>354</v>
      </c>
      <c r="G85" s="172" t="s">
        <v>355</v>
      </c>
      <c r="H85" s="174" t="s">
        <v>312</v>
      </c>
      <c r="I85" s="174" t="s">
        <v>356</v>
      </c>
      <c r="J85" s="174" t="s">
        <v>357</v>
      </c>
      <c r="K85" s="174" t="s">
        <v>358</v>
      </c>
      <c r="L85" s="174" t="s">
        <v>359</v>
      </c>
      <c r="M85" s="174" t="s">
        <v>360</v>
      </c>
      <c r="N85" s="174" t="s">
        <v>361</v>
      </c>
      <c r="O85" s="174" t="s">
        <v>362</v>
      </c>
      <c r="P85" s="174" t="s">
        <v>363</v>
      </c>
      <c r="Q85" s="174" t="s">
        <v>364</v>
      </c>
      <c r="R85" s="174" t="s">
        <v>365</v>
      </c>
      <c r="S85" s="174" t="s">
        <v>366</v>
      </c>
      <c r="T85" s="175" t="s">
        <v>367</v>
      </c>
      <c r="U85" s="508"/>
    </row>
    <row r="86" spans="1:21" ht="48.75" thickBot="1" x14ac:dyDescent="0.3">
      <c r="A86" s="1111"/>
      <c r="B86" s="1113"/>
      <c r="C86" s="1113"/>
      <c r="D86" s="176" t="s">
        <v>368</v>
      </c>
      <c r="E86" s="176" t="s">
        <v>381</v>
      </c>
      <c r="F86" s="176" t="s">
        <v>370</v>
      </c>
      <c r="G86" s="176" t="s">
        <v>370</v>
      </c>
      <c r="H86" s="176" t="s">
        <v>32</v>
      </c>
      <c r="I86" s="176" t="s">
        <v>382</v>
      </c>
      <c r="J86" s="176" t="s">
        <v>371</v>
      </c>
      <c r="K86" s="176" t="s">
        <v>372</v>
      </c>
      <c r="L86" s="176" t="s">
        <v>373</v>
      </c>
      <c r="M86" s="176" t="s">
        <v>372</v>
      </c>
      <c r="N86" s="176" t="s">
        <v>374</v>
      </c>
      <c r="O86" s="176" t="s">
        <v>341</v>
      </c>
      <c r="P86" s="176" t="s">
        <v>375</v>
      </c>
      <c r="Q86" s="176" t="s">
        <v>376</v>
      </c>
      <c r="R86" s="176" t="s">
        <v>377</v>
      </c>
      <c r="S86" s="176" t="s">
        <v>377</v>
      </c>
      <c r="T86" s="509"/>
      <c r="U86" s="508"/>
    </row>
    <row r="87" spans="1:21" x14ac:dyDescent="0.25">
      <c r="A87" s="1114" t="str">
        <f>B81</f>
        <v>Extra-urb.m.1</v>
      </c>
      <c r="B87" s="160">
        <v>1</v>
      </c>
      <c r="C87" s="208"/>
      <c r="D87" s="134"/>
      <c r="E87" s="134"/>
      <c r="F87" s="208"/>
      <c r="G87" s="510"/>
      <c r="H87" s="135"/>
      <c r="I87" s="511"/>
      <c r="J87" s="512"/>
      <c r="K87" s="513"/>
      <c r="L87" s="511"/>
      <c r="M87" s="513"/>
      <c r="N87" s="164"/>
      <c r="O87" s="164"/>
      <c r="P87" s="511"/>
      <c r="Q87" s="511"/>
      <c r="R87" s="511"/>
      <c r="S87" s="511"/>
      <c r="T87" s="514"/>
      <c r="U87" s="507"/>
    </row>
    <row r="88" spans="1:21" x14ac:dyDescent="0.25">
      <c r="A88" s="1114"/>
      <c r="B88" s="161">
        <v>2</v>
      </c>
      <c r="C88" s="133"/>
      <c r="D88" s="127"/>
      <c r="E88" s="127"/>
      <c r="F88" s="133"/>
      <c r="G88" s="515"/>
      <c r="H88" s="133"/>
      <c r="I88" s="495"/>
      <c r="J88" s="516"/>
      <c r="K88" s="517"/>
      <c r="L88" s="495"/>
      <c r="M88" s="517"/>
      <c r="N88" s="155"/>
      <c r="O88" s="155"/>
      <c r="P88" s="495"/>
      <c r="Q88" s="495" t="s">
        <v>378</v>
      </c>
      <c r="R88" s="495"/>
      <c r="S88" s="495"/>
      <c r="T88" s="518"/>
      <c r="U88" s="507"/>
    </row>
    <row r="89" spans="1:21" x14ac:dyDescent="0.25">
      <c r="A89" s="1114"/>
      <c r="B89" s="161">
        <v>3</v>
      </c>
      <c r="C89" s="133"/>
      <c r="D89" s="127"/>
      <c r="E89" s="127"/>
      <c r="F89" s="133"/>
      <c r="G89" s="515"/>
      <c r="H89" s="133"/>
      <c r="I89" s="495"/>
      <c r="J89" s="516"/>
      <c r="K89" s="517"/>
      <c r="L89" s="495"/>
      <c r="M89" s="517"/>
      <c r="N89" s="155"/>
      <c r="O89" s="155"/>
      <c r="P89" s="495"/>
      <c r="Q89" s="495"/>
      <c r="R89" s="495"/>
      <c r="S89" s="495"/>
      <c r="T89" s="518"/>
      <c r="U89" s="507"/>
    </row>
    <row r="90" spans="1:21" x14ac:dyDescent="0.25">
      <c r="A90" s="1114"/>
      <c r="B90" s="161">
        <v>4</v>
      </c>
      <c r="C90" s="133"/>
      <c r="D90" s="127"/>
      <c r="E90" s="127"/>
      <c r="F90" s="133"/>
      <c r="G90" s="515"/>
      <c r="H90" s="133"/>
      <c r="I90" s="495"/>
      <c r="J90" s="516"/>
      <c r="K90" s="517"/>
      <c r="L90" s="495"/>
      <c r="M90" s="517"/>
      <c r="N90" s="155"/>
      <c r="O90" s="155"/>
      <c r="P90" s="495"/>
      <c r="Q90" s="495"/>
      <c r="R90" s="495"/>
      <c r="S90" s="495"/>
      <c r="T90" s="518"/>
      <c r="U90" s="507"/>
    </row>
    <row r="91" spans="1:21" x14ac:dyDescent="0.25">
      <c r="A91" s="1114"/>
      <c r="B91" s="161">
        <v>5</v>
      </c>
      <c r="C91" s="133"/>
      <c r="D91" s="127"/>
      <c r="E91" s="127"/>
      <c r="F91" s="133"/>
      <c r="G91" s="515"/>
      <c r="H91" s="133"/>
      <c r="I91" s="495"/>
      <c r="J91" s="516"/>
      <c r="K91" s="517"/>
      <c r="L91" s="495"/>
      <c r="M91" s="517"/>
      <c r="N91" s="155"/>
      <c r="O91" s="155"/>
      <c r="P91" s="495"/>
      <c r="Q91" s="495"/>
      <c r="R91" s="495"/>
      <c r="S91" s="495"/>
      <c r="T91" s="518"/>
      <c r="U91" s="507"/>
    </row>
    <row r="92" spans="1:21" x14ac:dyDescent="0.25">
      <c r="A92" s="1114"/>
      <c r="B92" s="161">
        <v>6</v>
      </c>
      <c r="C92" s="133"/>
      <c r="D92" s="127"/>
      <c r="E92" s="127"/>
      <c r="F92" s="133"/>
      <c r="G92" s="515"/>
      <c r="H92" s="133"/>
      <c r="I92" s="495"/>
      <c r="J92" s="516"/>
      <c r="K92" s="517"/>
      <c r="L92" s="495"/>
      <c r="M92" s="517"/>
      <c r="N92" s="155"/>
      <c r="O92" s="155"/>
      <c r="P92" s="495"/>
      <c r="Q92" s="495"/>
      <c r="R92" s="495"/>
      <c r="S92" s="495"/>
      <c r="T92" s="518"/>
      <c r="U92" s="507"/>
    </row>
    <row r="93" spans="1:21" x14ac:dyDescent="0.25">
      <c r="A93" s="1114"/>
      <c r="B93" s="161">
        <v>7</v>
      </c>
      <c r="C93" s="133"/>
      <c r="D93" s="127"/>
      <c r="E93" s="127"/>
      <c r="F93" s="133"/>
      <c r="G93" s="515"/>
      <c r="H93" s="133"/>
      <c r="I93" s="495"/>
      <c r="J93" s="516"/>
      <c r="K93" s="517"/>
      <c r="L93" s="495"/>
      <c r="M93" s="517"/>
      <c r="N93" s="155"/>
      <c r="O93" s="155"/>
      <c r="P93" s="495"/>
      <c r="Q93" s="495"/>
      <c r="R93" s="495"/>
      <c r="S93" s="495"/>
      <c r="T93" s="518"/>
      <c r="U93" s="507"/>
    </row>
    <row r="94" spans="1:21" x14ac:dyDescent="0.25">
      <c r="A94" s="1114"/>
      <c r="B94" s="161">
        <v>8</v>
      </c>
      <c r="C94" s="133"/>
      <c r="D94" s="127"/>
      <c r="E94" s="127"/>
      <c r="F94" s="133"/>
      <c r="G94" s="515"/>
      <c r="H94" s="133"/>
      <c r="I94" s="495"/>
      <c r="J94" s="516"/>
      <c r="K94" s="517"/>
      <c r="L94" s="495"/>
      <c r="M94" s="517"/>
      <c r="N94" s="155"/>
      <c r="O94" s="155"/>
      <c r="P94" s="495"/>
      <c r="Q94" s="495"/>
      <c r="R94" s="495"/>
      <c r="S94" s="495"/>
      <c r="T94" s="518"/>
      <c r="U94" s="507"/>
    </row>
    <row r="95" spans="1:21" x14ac:dyDescent="0.25">
      <c r="A95" s="1114"/>
      <c r="B95" s="161">
        <v>9</v>
      </c>
      <c r="C95" s="133"/>
      <c r="D95" s="127"/>
      <c r="E95" s="127"/>
      <c r="F95" s="133"/>
      <c r="G95" s="515"/>
      <c r="H95" s="133"/>
      <c r="I95" s="495"/>
      <c r="J95" s="516"/>
      <c r="K95" s="517"/>
      <c r="L95" s="495"/>
      <c r="M95" s="517"/>
      <c r="N95" s="155"/>
      <c r="O95" s="155"/>
      <c r="P95" s="495"/>
      <c r="Q95" s="495"/>
      <c r="R95" s="495"/>
      <c r="S95" s="495"/>
      <c r="T95" s="518"/>
      <c r="U95" s="507"/>
    </row>
    <row r="96" spans="1:21" ht="15.75" thickBot="1" x14ac:dyDescent="0.3">
      <c r="A96" s="1115"/>
      <c r="B96" s="162">
        <v>10</v>
      </c>
      <c r="C96" s="148"/>
      <c r="D96" s="147"/>
      <c r="E96" s="147"/>
      <c r="F96" s="148"/>
      <c r="G96" s="519"/>
      <c r="H96" s="148"/>
      <c r="I96" s="520"/>
      <c r="J96" s="521"/>
      <c r="K96" s="522"/>
      <c r="L96" s="520"/>
      <c r="M96" s="522"/>
      <c r="N96" s="156"/>
      <c r="O96" s="156"/>
      <c r="P96" s="520"/>
      <c r="Q96" s="520"/>
      <c r="R96" s="520"/>
      <c r="S96" s="520"/>
      <c r="T96" s="523"/>
      <c r="U96" s="507"/>
    </row>
    <row r="97" spans="1:21" ht="25.5" thickBot="1" x14ac:dyDescent="0.3">
      <c r="A97" s="654"/>
      <c r="C97" s="655"/>
      <c r="D97" s="656"/>
      <c r="E97" s="484" t="s">
        <v>379</v>
      </c>
      <c r="F97" s="485">
        <f>COUNTA(F87:F96)</f>
        <v>0</v>
      </c>
      <c r="G97" s="486">
        <f>COUNTA(G87:G96)</f>
        <v>0</v>
      </c>
      <c r="H97" s="655"/>
      <c r="I97" s="501"/>
      <c r="J97" s="657"/>
      <c r="K97" s="658"/>
      <c r="L97" s="1096" t="s">
        <v>655</v>
      </c>
      <c r="M97" s="1097"/>
      <c r="N97" s="659">
        <f>SUM(N87:N96)</f>
        <v>0</v>
      </c>
      <c r="O97" s="660">
        <f>SUM(O87:O96)</f>
        <v>0</v>
      </c>
      <c r="P97" s="501"/>
      <c r="R97" s="128"/>
      <c r="S97" s="132"/>
      <c r="T97" s="603"/>
      <c r="U97" s="527"/>
    </row>
    <row r="98" spans="1:21" ht="21.95" customHeight="1" x14ac:dyDescent="0.25">
      <c r="A98" s="149"/>
      <c r="B98" s="128"/>
      <c r="C98" s="128"/>
      <c r="D98" s="128"/>
      <c r="H98" s="524"/>
      <c r="I98" s="524"/>
      <c r="J98" s="525"/>
      <c r="K98" s="524"/>
      <c r="L98" s="1098" t="s">
        <v>656</v>
      </c>
      <c r="M98" s="1099"/>
      <c r="N98" s="661">
        <f>SUMIF(M87:M96,"&lt;=31/12/2025",N87:N96)</f>
        <v>0</v>
      </c>
      <c r="O98" s="662">
        <f>SUMIF(M87:M96,"&lt;=31/12/2025",O87:O96)</f>
        <v>0</v>
      </c>
      <c r="P98" s="128"/>
      <c r="R98" s="128"/>
      <c r="S98" s="132"/>
      <c r="T98" s="603"/>
      <c r="U98" s="527"/>
    </row>
    <row r="99" spans="1:21" ht="21.95" customHeight="1" thickBot="1" x14ac:dyDescent="0.3">
      <c r="A99" s="149"/>
      <c r="L99" s="1100" t="s">
        <v>660</v>
      </c>
      <c r="M99" s="1101"/>
      <c r="N99" s="663">
        <f>SUMIF(M87:M96,"&gt;31/12/2025",N87:N96)</f>
        <v>0</v>
      </c>
      <c r="O99" s="664">
        <f>SUMIF(M87:M96,"&gt;31/12/2025",O87:O96)</f>
        <v>0</v>
      </c>
      <c r="R99" s="128"/>
      <c r="S99" s="132"/>
      <c r="T99" s="603"/>
      <c r="U99" s="527"/>
    </row>
    <row r="100" spans="1:21" ht="15.75" thickBot="1" x14ac:dyDescent="0.3">
      <c r="A100" s="528"/>
      <c r="B100" s="529"/>
      <c r="C100" s="455"/>
      <c r="D100" s="455"/>
      <c r="E100" s="455"/>
      <c r="F100" s="529"/>
      <c r="G100" s="455"/>
      <c r="H100" s="455"/>
      <c r="I100" s="529"/>
      <c r="J100" s="529"/>
      <c r="K100" s="455"/>
      <c r="L100" s="455"/>
      <c r="M100" s="455"/>
      <c r="N100" s="455"/>
      <c r="O100" s="455"/>
      <c r="P100" s="455"/>
      <c r="Q100" s="455"/>
      <c r="R100" s="455"/>
      <c r="S100" s="530"/>
      <c r="T100" s="455"/>
      <c r="U100" s="531"/>
    </row>
    <row r="101" spans="1:21" ht="15.75" thickBot="1" x14ac:dyDescent="0.3">
      <c r="A101" s="502"/>
      <c r="B101" s="503"/>
      <c r="C101" s="504"/>
      <c r="D101" s="504"/>
      <c r="E101" s="504"/>
      <c r="F101" s="503"/>
      <c r="G101" s="504"/>
      <c r="H101" s="504"/>
      <c r="I101" s="503"/>
      <c r="J101" s="503"/>
      <c r="K101" s="504"/>
      <c r="L101" s="504"/>
      <c r="M101" s="504"/>
      <c r="N101" s="504"/>
      <c r="O101" s="504"/>
      <c r="P101" s="504"/>
      <c r="Q101" s="504"/>
      <c r="R101" s="504"/>
      <c r="S101" s="504"/>
      <c r="T101" s="504"/>
      <c r="U101" s="505"/>
    </row>
    <row r="102" spans="1:21" ht="15.75" thickBot="1" x14ac:dyDescent="0.3">
      <c r="A102" s="171" t="s">
        <v>9</v>
      </c>
      <c r="B102" s="1116" t="s">
        <v>137</v>
      </c>
      <c r="C102" s="1117"/>
      <c r="E102" s="1118" t="s">
        <v>342</v>
      </c>
      <c r="F102" s="1119"/>
      <c r="G102" s="1120">
        <f>VLOOKUP(B102,'EXTRAUrbano.Piano inv. forn '!$D$20:$AB$55,3,FALSE)</f>
        <v>0</v>
      </c>
      <c r="H102" s="1121"/>
      <c r="I102" s="115"/>
      <c r="J102" s="1118" t="s">
        <v>343</v>
      </c>
      <c r="K102" s="1119"/>
      <c r="L102" s="1120">
        <f>VLOOKUP(B102,'EXTRAUrbano.Piano inv. forn '!$D$20:$AB$55,4,FALSE)</f>
        <v>0</v>
      </c>
      <c r="M102" s="1121"/>
      <c r="O102" s="178" t="s">
        <v>344</v>
      </c>
      <c r="P102" s="506"/>
      <c r="R102" s="179" t="s">
        <v>345</v>
      </c>
      <c r="S102" s="1108"/>
      <c r="T102" s="1109"/>
      <c r="U102" s="507"/>
    </row>
    <row r="103" spans="1:21" ht="15.75" thickBot="1" x14ac:dyDescent="0.3">
      <c r="A103" s="149"/>
      <c r="B103" s="129"/>
      <c r="C103" s="129"/>
      <c r="E103" s="130"/>
      <c r="F103" s="130"/>
      <c r="G103" s="131"/>
      <c r="H103" s="131"/>
      <c r="I103" s="115"/>
      <c r="J103" s="130"/>
      <c r="K103" s="130"/>
      <c r="L103" s="131"/>
      <c r="M103" s="131"/>
      <c r="O103" s="132"/>
      <c r="R103" s="128"/>
      <c r="S103" s="501"/>
      <c r="U103" s="150"/>
    </row>
    <row r="104" spans="1:21" ht="28.5" customHeight="1" thickBot="1" x14ac:dyDescent="0.3">
      <c r="A104" s="1102" t="s">
        <v>346</v>
      </c>
      <c r="B104" s="1103"/>
      <c r="C104" s="1103"/>
      <c r="D104" s="1104"/>
      <c r="E104" s="1105">
        <f>VLOOKUP(B102,'EXTRAUrbano.Piano inv. forn '!$D$20:$AB$55,17,FALSE)</f>
        <v>0</v>
      </c>
      <c r="F104" s="1106"/>
      <c r="G104" s="1106"/>
      <c r="H104" s="1107"/>
      <c r="I104" s="115"/>
      <c r="J104" s="1102" t="s">
        <v>60</v>
      </c>
      <c r="K104" s="1103"/>
      <c r="L104" s="1105">
        <f>VLOOKUP(B102,'EXTRAUrbano.Piano inv. forn '!$D$20:$AB$55,19,FALSE)</f>
        <v>0</v>
      </c>
      <c r="M104" s="1107"/>
      <c r="N104" s="146"/>
      <c r="O104" s="177" t="s">
        <v>347</v>
      </c>
      <c r="P104" s="151">
        <f>L104+E104</f>
        <v>0</v>
      </c>
      <c r="R104" s="179" t="s">
        <v>348</v>
      </c>
      <c r="S104" s="1108"/>
      <c r="T104" s="1109"/>
      <c r="U104" s="150"/>
    </row>
    <row r="105" spans="1:21" ht="15.75" thickBot="1" x14ac:dyDescent="0.3">
      <c r="A105" s="149"/>
      <c r="U105" s="507"/>
    </row>
    <row r="106" spans="1:21" ht="60" x14ac:dyDescent="0.25">
      <c r="A106" s="1110" t="s">
        <v>349</v>
      </c>
      <c r="B106" s="1112" t="s">
        <v>350</v>
      </c>
      <c r="C106" s="1112" t="s">
        <v>351</v>
      </c>
      <c r="D106" s="172" t="s">
        <v>352</v>
      </c>
      <c r="E106" s="173" t="s">
        <v>353</v>
      </c>
      <c r="F106" s="172" t="s">
        <v>354</v>
      </c>
      <c r="G106" s="172" t="s">
        <v>355</v>
      </c>
      <c r="H106" s="174" t="s">
        <v>312</v>
      </c>
      <c r="I106" s="174" t="s">
        <v>356</v>
      </c>
      <c r="J106" s="174" t="s">
        <v>357</v>
      </c>
      <c r="K106" s="174" t="s">
        <v>358</v>
      </c>
      <c r="L106" s="174" t="s">
        <v>359</v>
      </c>
      <c r="M106" s="174" t="s">
        <v>360</v>
      </c>
      <c r="N106" s="174" t="s">
        <v>361</v>
      </c>
      <c r="O106" s="174" t="s">
        <v>362</v>
      </c>
      <c r="P106" s="174" t="s">
        <v>363</v>
      </c>
      <c r="Q106" s="174" t="s">
        <v>364</v>
      </c>
      <c r="R106" s="174" t="s">
        <v>365</v>
      </c>
      <c r="S106" s="174" t="s">
        <v>366</v>
      </c>
      <c r="T106" s="175" t="s">
        <v>367</v>
      </c>
      <c r="U106" s="508"/>
    </row>
    <row r="107" spans="1:21" ht="48.75" thickBot="1" x14ac:dyDescent="0.3">
      <c r="A107" s="1111"/>
      <c r="B107" s="1113"/>
      <c r="C107" s="1113"/>
      <c r="D107" s="176" t="s">
        <v>368</v>
      </c>
      <c r="E107" s="176" t="s">
        <v>381</v>
      </c>
      <c r="F107" s="176" t="s">
        <v>370</v>
      </c>
      <c r="G107" s="176" t="s">
        <v>370</v>
      </c>
      <c r="H107" s="176" t="s">
        <v>32</v>
      </c>
      <c r="I107" s="176" t="s">
        <v>382</v>
      </c>
      <c r="J107" s="176" t="s">
        <v>371</v>
      </c>
      <c r="K107" s="176" t="s">
        <v>372</v>
      </c>
      <c r="L107" s="176" t="s">
        <v>373</v>
      </c>
      <c r="M107" s="176" t="s">
        <v>372</v>
      </c>
      <c r="N107" s="176" t="s">
        <v>374</v>
      </c>
      <c r="O107" s="176" t="s">
        <v>341</v>
      </c>
      <c r="P107" s="176" t="s">
        <v>375</v>
      </c>
      <c r="Q107" s="176" t="s">
        <v>376</v>
      </c>
      <c r="R107" s="176" t="s">
        <v>377</v>
      </c>
      <c r="S107" s="176" t="s">
        <v>377</v>
      </c>
      <c r="T107" s="509"/>
      <c r="U107" s="508"/>
    </row>
    <row r="108" spans="1:21" x14ac:dyDescent="0.25">
      <c r="A108" s="1114" t="str">
        <f>B102</f>
        <v>Extra-urb.m.1</v>
      </c>
      <c r="B108" s="160">
        <v>1</v>
      </c>
      <c r="C108" s="208"/>
      <c r="D108" s="134"/>
      <c r="E108" s="134"/>
      <c r="F108" s="208"/>
      <c r="G108" s="510"/>
      <c r="H108" s="135"/>
      <c r="I108" s="511"/>
      <c r="J108" s="512"/>
      <c r="K108" s="513"/>
      <c r="L108" s="511"/>
      <c r="M108" s="513"/>
      <c r="N108" s="164"/>
      <c r="O108" s="164"/>
      <c r="P108" s="511"/>
      <c r="Q108" s="511"/>
      <c r="R108" s="511"/>
      <c r="S108" s="511"/>
      <c r="T108" s="514"/>
      <c r="U108" s="507"/>
    </row>
    <row r="109" spans="1:21" x14ac:dyDescent="0.25">
      <c r="A109" s="1114"/>
      <c r="B109" s="161">
        <v>2</v>
      </c>
      <c r="C109" s="133"/>
      <c r="D109" s="127"/>
      <c r="E109" s="127"/>
      <c r="F109" s="133"/>
      <c r="G109" s="515"/>
      <c r="H109" s="133"/>
      <c r="I109" s="495"/>
      <c r="J109" s="516"/>
      <c r="K109" s="517"/>
      <c r="L109" s="495"/>
      <c r="M109" s="517"/>
      <c r="N109" s="155"/>
      <c r="O109" s="155"/>
      <c r="P109" s="495"/>
      <c r="Q109" s="495" t="s">
        <v>378</v>
      </c>
      <c r="R109" s="495"/>
      <c r="S109" s="495"/>
      <c r="T109" s="518"/>
      <c r="U109" s="507"/>
    </row>
    <row r="110" spans="1:21" x14ac:dyDescent="0.25">
      <c r="A110" s="1114"/>
      <c r="B110" s="161">
        <v>3</v>
      </c>
      <c r="C110" s="133"/>
      <c r="D110" s="127"/>
      <c r="E110" s="127"/>
      <c r="F110" s="133"/>
      <c r="G110" s="515"/>
      <c r="H110" s="133"/>
      <c r="I110" s="495"/>
      <c r="J110" s="516"/>
      <c r="K110" s="517"/>
      <c r="L110" s="495"/>
      <c r="M110" s="517"/>
      <c r="N110" s="155"/>
      <c r="O110" s="155"/>
      <c r="P110" s="495"/>
      <c r="Q110" s="495"/>
      <c r="R110" s="495"/>
      <c r="S110" s="495"/>
      <c r="T110" s="518"/>
      <c r="U110" s="507"/>
    </row>
    <row r="111" spans="1:21" x14ac:dyDescent="0.25">
      <c r="A111" s="1114"/>
      <c r="B111" s="161">
        <v>4</v>
      </c>
      <c r="C111" s="133"/>
      <c r="D111" s="127"/>
      <c r="E111" s="127"/>
      <c r="F111" s="133"/>
      <c r="G111" s="515"/>
      <c r="H111" s="133"/>
      <c r="I111" s="495"/>
      <c r="J111" s="516"/>
      <c r="K111" s="517"/>
      <c r="L111" s="495"/>
      <c r="M111" s="517"/>
      <c r="N111" s="155"/>
      <c r="O111" s="155"/>
      <c r="P111" s="495"/>
      <c r="Q111" s="495"/>
      <c r="R111" s="495"/>
      <c r="S111" s="495"/>
      <c r="T111" s="518"/>
      <c r="U111" s="507"/>
    </row>
    <row r="112" spans="1:21" x14ac:dyDescent="0.25">
      <c r="A112" s="1114"/>
      <c r="B112" s="161">
        <v>5</v>
      </c>
      <c r="C112" s="133"/>
      <c r="D112" s="127"/>
      <c r="E112" s="127"/>
      <c r="F112" s="133"/>
      <c r="G112" s="515"/>
      <c r="H112" s="133"/>
      <c r="I112" s="495"/>
      <c r="J112" s="516"/>
      <c r="K112" s="517"/>
      <c r="L112" s="495"/>
      <c r="M112" s="517"/>
      <c r="N112" s="155"/>
      <c r="O112" s="155"/>
      <c r="P112" s="495"/>
      <c r="Q112" s="495"/>
      <c r="R112" s="495"/>
      <c r="S112" s="495"/>
      <c r="T112" s="518"/>
      <c r="U112" s="507"/>
    </row>
    <row r="113" spans="1:21" x14ac:dyDescent="0.25">
      <c r="A113" s="1114"/>
      <c r="B113" s="161">
        <v>6</v>
      </c>
      <c r="C113" s="133"/>
      <c r="D113" s="127"/>
      <c r="E113" s="127"/>
      <c r="F113" s="133"/>
      <c r="G113" s="515"/>
      <c r="H113" s="133"/>
      <c r="I113" s="495"/>
      <c r="J113" s="516"/>
      <c r="K113" s="517"/>
      <c r="L113" s="495"/>
      <c r="M113" s="517"/>
      <c r="N113" s="155"/>
      <c r="O113" s="155"/>
      <c r="P113" s="495"/>
      <c r="Q113" s="495"/>
      <c r="R113" s="495"/>
      <c r="S113" s="495"/>
      <c r="T113" s="518"/>
      <c r="U113" s="507"/>
    </row>
    <row r="114" spans="1:21" x14ac:dyDescent="0.25">
      <c r="A114" s="1114"/>
      <c r="B114" s="161">
        <v>7</v>
      </c>
      <c r="C114" s="133"/>
      <c r="D114" s="127"/>
      <c r="E114" s="127"/>
      <c r="F114" s="133"/>
      <c r="G114" s="515"/>
      <c r="H114" s="133"/>
      <c r="I114" s="495"/>
      <c r="J114" s="516"/>
      <c r="K114" s="517"/>
      <c r="L114" s="495"/>
      <c r="M114" s="517"/>
      <c r="N114" s="155"/>
      <c r="O114" s="155"/>
      <c r="P114" s="495"/>
      <c r="Q114" s="495"/>
      <c r="R114" s="495"/>
      <c r="S114" s="495"/>
      <c r="T114" s="518"/>
      <c r="U114" s="507"/>
    </row>
    <row r="115" spans="1:21" x14ac:dyDescent="0.25">
      <c r="A115" s="1114"/>
      <c r="B115" s="161">
        <v>8</v>
      </c>
      <c r="C115" s="133"/>
      <c r="D115" s="127"/>
      <c r="E115" s="127"/>
      <c r="F115" s="133"/>
      <c r="G115" s="515"/>
      <c r="H115" s="133"/>
      <c r="I115" s="495"/>
      <c r="J115" s="516"/>
      <c r="K115" s="517"/>
      <c r="L115" s="495"/>
      <c r="M115" s="517"/>
      <c r="N115" s="155"/>
      <c r="O115" s="155"/>
      <c r="P115" s="495"/>
      <c r="Q115" s="495"/>
      <c r="R115" s="495"/>
      <c r="S115" s="495"/>
      <c r="T115" s="518"/>
      <c r="U115" s="507"/>
    </row>
    <row r="116" spans="1:21" x14ac:dyDescent="0.25">
      <c r="A116" s="1114"/>
      <c r="B116" s="161">
        <v>9</v>
      </c>
      <c r="C116" s="133"/>
      <c r="D116" s="127"/>
      <c r="E116" s="127"/>
      <c r="F116" s="133"/>
      <c r="G116" s="515"/>
      <c r="H116" s="133"/>
      <c r="I116" s="495"/>
      <c r="J116" s="516"/>
      <c r="K116" s="517"/>
      <c r="L116" s="495"/>
      <c r="M116" s="517"/>
      <c r="N116" s="155"/>
      <c r="O116" s="155"/>
      <c r="P116" s="495"/>
      <c r="Q116" s="495"/>
      <c r="R116" s="495"/>
      <c r="S116" s="495"/>
      <c r="T116" s="518"/>
      <c r="U116" s="507"/>
    </row>
    <row r="117" spans="1:21" ht="15.75" thickBot="1" x14ac:dyDescent="0.3">
      <c r="A117" s="1115"/>
      <c r="B117" s="162">
        <v>10</v>
      </c>
      <c r="C117" s="148"/>
      <c r="D117" s="147"/>
      <c r="E117" s="147"/>
      <c r="F117" s="148"/>
      <c r="G117" s="519"/>
      <c r="H117" s="148"/>
      <c r="I117" s="520"/>
      <c r="J117" s="521"/>
      <c r="K117" s="522"/>
      <c r="L117" s="520"/>
      <c r="M117" s="522"/>
      <c r="N117" s="156"/>
      <c r="O117" s="156"/>
      <c r="P117" s="520"/>
      <c r="Q117" s="520"/>
      <c r="R117" s="520"/>
      <c r="S117" s="520"/>
      <c r="T117" s="523"/>
      <c r="U117" s="507"/>
    </row>
    <row r="118" spans="1:21" ht="25.5" thickBot="1" x14ac:dyDescent="0.3">
      <c r="A118" s="654"/>
      <c r="C118" s="655"/>
      <c r="D118" s="656"/>
      <c r="E118" s="484" t="s">
        <v>379</v>
      </c>
      <c r="F118" s="485">
        <f>COUNTA(F108:F117)</f>
        <v>0</v>
      </c>
      <c r="G118" s="486">
        <f>COUNTA(G108:G117)</f>
        <v>0</v>
      </c>
      <c r="H118" s="655"/>
      <c r="I118" s="501"/>
      <c r="J118" s="657"/>
      <c r="K118" s="658"/>
      <c r="L118" s="1096" t="s">
        <v>655</v>
      </c>
      <c r="M118" s="1097"/>
      <c r="N118" s="659">
        <f>SUM(N108:N117)</f>
        <v>0</v>
      </c>
      <c r="O118" s="660">
        <f>SUM(O108:O117)</f>
        <v>0</v>
      </c>
      <c r="P118" s="501"/>
      <c r="R118" s="128"/>
      <c r="S118" s="132"/>
      <c r="T118" s="603"/>
      <c r="U118" s="527"/>
    </row>
    <row r="119" spans="1:21" ht="21.95" customHeight="1" x14ac:dyDescent="0.25">
      <c r="A119" s="149"/>
      <c r="B119" s="128"/>
      <c r="C119" s="128"/>
      <c r="D119" s="128"/>
      <c r="H119" s="524"/>
      <c r="I119" s="524"/>
      <c r="J119" s="525"/>
      <c r="K119" s="524"/>
      <c r="L119" s="1098" t="s">
        <v>656</v>
      </c>
      <c r="M119" s="1099"/>
      <c r="N119" s="661">
        <f>SUMIF(M108:M117,"&lt;=31/12/2025",N108:N117)</f>
        <v>0</v>
      </c>
      <c r="O119" s="662">
        <f>SUMIF(M108:M117,"&lt;=31/12/2025",O108:O117)</f>
        <v>0</v>
      </c>
      <c r="P119" s="128"/>
      <c r="R119" s="128"/>
      <c r="S119" s="132"/>
      <c r="T119" s="603"/>
      <c r="U119" s="527"/>
    </row>
    <row r="120" spans="1:21" ht="21.95" customHeight="1" thickBot="1" x14ac:dyDescent="0.3">
      <c r="A120" s="149"/>
      <c r="L120" s="1100" t="s">
        <v>660</v>
      </c>
      <c r="M120" s="1101"/>
      <c r="N120" s="663">
        <f>SUMIF(M108:M117,"&gt;31/12/2025",N108:N117)</f>
        <v>0</v>
      </c>
      <c r="O120" s="664">
        <f>SUMIF(M108:M117,"&gt;31/12/2025",O108:O117)</f>
        <v>0</v>
      </c>
      <c r="R120" s="128"/>
      <c r="S120" s="132"/>
      <c r="T120" s="603"/>
      <c r="U120" s="527"/>
    </row>
    <row r="121" spans="1:21" ht="15.75" thickBot="1" x14ac:dyDescent="0.3">
      <c r="A121" s="528"/>
      <c r="B121" s="529"/>
      <c r="C121" s="455"/>
      <c r="D121" s="455"/>
      <c r="E121" s="455"/>
      <c r="F121" s="529"/>
      <c r="G121" s="455"/>
      <c r="H121" s="455"/>
      <c r="I121" s="529"/>
      <c r="J121" s="529"/>
      <c r="K121" s="455"/>
      <c r="L121" s="455"/>
      <c r="M121" s="455"/>
      <c r="N121" s="455"/>
      <c r="O121" s="455"/>
      <c r="P121" s="455"/>
      <c r="Q121" s="455"/>
      <c r="R121" s="455"/>
      <c r="S121" s="530"/>
      <c r="T121" s="455"/>
      <c r="U121" s="531"/>
    </row>
    <row r="122" spans="1:21" ht="15.75" thickBot="1" x14ac:dyDescent="0.3">
      <c r="A122" s="502"/>
      <c r="B122" s="503"/>
      <c r="C122" s="504"/>
      <c r="D122" s="504"/>
      <c r="E122" s="504"/>
      <c r="F122" s="503"/>
      <c r="G122" s="504"/>
      <c r="H122" s="504"/>
      <c r="I122" s="503"/>
      <c r="J122" s="503"/>
      <c r="K122" s="504"/>
      <c r="L122" s="504"/>
      <c r="M122" s="504"/>
      <c r="N122" s="504"/>
      <c r="O122" s="504"/>
      <c r="P122" s="504"/>
      <c r="Q122" s="504"/>
      <c r="R122" s="504"/>
      <c r="S122" s="504"/>
      <c r="T122" s="504"/>
      <c r="U122" s="505"/>
    </row>
    <row r="123" spans="1:21" ht="15.75" thickBot="1" x14ac:dyDescent="0.3">
      <c r="A123" s="171" t="s">
        <v>9</v>
      </c>
      <c r="B123" s="1116" t="s">
        <v>137</v>
      </c>
      <c r="C123" s="1117"/>
      <c r="E123" s="1118" t="s">
        <v>342</v>
      </c>
      <c r="F123" s="1119"/>
      <c r="G123" s="1120">
        <f>VLOOKUP(B123,'EXTRAUrbano.Piano inv. forn '!$D$20:$AB$55,3,FALSE)</f>
        <v>0</v>
      </c>
      <c r="H123" s="1121"/>
      <c r="I123" s="115"/>
      <c r="J123" s="1118" t="s">
        <v>343</v>
      </c>
      <c r="K123" s="1119"/>
      <c r="L123" s="1120">
        <f>VLOOKUP(B123,'EXTRAUrbano.Piano inv. forn '!$D$20:$AB$55,4,FALSE)</f>
        <v>0</v>
      </c>
      <c r="M123" s="1121"/>
      <c r="O123" s="178" t="s">
        <v>344</v>
      </c>
      <c r="P123" s="506"/>
      <c r="R123" s="179" t="s">
        <v>345</v>
      </c>
      <c r="S123" s="1108"/>
      <c r="T123" s="1109"/>
      <c r="U123" s="507"/>
    </row>
    <row r="124" spans="1:21" ht="15.75" thickBot="1" x14ac:dyDescent="0.3">
      <c r="A124" s="149"/>
      <c r="B124" s="129"/>
      <c r="C124" s="129"/>
      <c r="E124" s="130"/>
      <c r="F124" s="130"/>
      <c r="G124" s="131"/>
      <c r="H124" s="131"/>
      <c r="I124" s="115"/>
      <c r="J124" s="130"/>
      <c r="K124" s="130"/>
      <c r="L124" s="131"/>
      <c r="M124" s="131"/>
      <c r="O124" s="132"/>
      <c r="R124" s="128"/>
      <c r="S124" s="501"/>
      <c r="U124" s="150"/>
    </row>
    <row r="125" spans="1:21" ht="28.5" customHeight="1" thickBot="1" x14ac:dyDescent="0.3">
      <c r="A125" s="1102" t="s">
        <v>346</v>
      </c>
      <c r="B125" s="1103"/>
      <c r="C125" s="1103"/>
      <c r="D125" s="1104"/>
      <c r="E125" s="1105">
        <f>VLOOKUP(B123,'EXTRAUrbano.Piano inv. forn '!$D$20:$AB$55,17,FALSE)</f>
        <v>0</v>
      </c>
      <c r="F125" s="1106"/>
      <c r="G125" s="1106"/>
      <c r="H125" s="1107"/>
      <c r="I125" s="115"/>
      <c r="J125" s="1102" t="s">
        <v>60</v>
      </c>
      <c r="K125" s="1103"/>
      <c r="L125" s="1105">
        <f>VLOOKUP(B123,'EXTRAUrbano.Piano inv. forn '!$D$20:$AB$55,19,FALSE)</f>
        <v>0</v>
      </c>
      <c r="M125" s="1107"/>
      <c r="N125" s="146"/>
      <c r="O125" s="177" t="s">
        <v>347</v>
      </c>
      <c r="P125" s="151">
        <f>L125+E125</f>
        <v>0</v>
      </c>
      <c r="R125" s="179" t="s">
        <v>348</v>
      </c>
      <c r="S125" s="1108"/>
      <c r="T125" s="1109"/>
      <c r="U125" s="150"/>
    </row>
    <row r="126" spans="1:21" ht="15.75" thickBot="1" x14ac:dyDescent="0.3">
      <c r="A126" s="149"/>
      <c r="U126" s="507"/>
    </row>
    <row r="127" spans="1:21" ht="60" x14ac:dyDescent="0.25">
      <c r="A127" s="1110" t="s">
        <v>349</v>
      </c>
      <c r="B127" s="1112" t="s">
        <v>350</v>
      </c>
      <c r="C127" s="1112" t="s">
        <v>351</v>
      </c>
      <c r="D127" s="172" t="s">
        <v>352</v>
      </c>
      <c r="E127" s="173" t="s">
        <v>353</v>
      </c>
      <c r="F127" s="172" t="s">
        <v>354</v>
      </c>
      <c r="G127" s="172" t="s">
        <v>355</v>
      </c>
      <c r="H127" s="174" t="s">
        <v>312</v>
      </c>
      <c r="I127" s="174" t="s">
        <v>356</v>
      </c>
      <c r="J127" s="174" t="s">
        <v>357</v>
      </c>
      <c r="K127" s="174" t="s">
        <v>358</v>
      </c>
      <c r="L127" s="174" t="s">
        <v>359</v>
      </c>
      <c r="M127" s="174" t="s">
        <v>360</v>
      </c>
      <c r="N127" s="174" t="s">
        <v>361</v>
      </c>
      <c r="O127" s="174" t="s">
        <v>362</v>
      </c>
      <c r="P127" s="174" t="s">
        <v>363</v>
      </c>
      <c r="Q127" s="174" t="s">
        <v>364</v>
      </c>
      <c r="R127" s="174" t="s">
        <v>365</v>
      </c>
      <c r="S127" s="174" t="s">
        <v>366</v>
      </c>
      <c r="T127" s="175" t="s">
        <v>367</v>
      </c>
      <c r="U127" s="508"/>
    </row>
    <row r="128" spans="1:21" ht="48.75" thickBot="1" x14ac:dyDescent="0.3">
      <c r="A128" s="1111"/>
      <c r="B128" s="1113"/>
      <c r="C128" s="1113"/>
      <c r="D128" s="176" t="s">
        <v>368</v>
      </c>
      <c r="E128" s="176" t="s">
        <v>381</v>
      </c>
      <c r="F128" s="176" t="s">
        <v>370</v>
      </c>
      <c r="G128" s="176" t="s">
        <v>370</v>
      </c>
      <c r="H128" s="176" t="s">
        <v>32</v>
      </c>
      <c r="I128" s="176" t="s">
        <v>382</v>
      </c>
      <c r="J128" s="176" t="s">
        <v>371</v>
      </c>
      <c r="K128" s="176" t="s">
        <v>372</v>
      </c>
      <c r="L128" s="176" t="s">
        <v>373</v>
      </c>
      <c r="M128" s="176" t="s">
        <v>372</v>
      </c>
      <c r="N128" s="176" t="s">
        <v>374</v>
      </c>
      <c r="O128" s="176" t="s">
        <v>341</v>
      </c>
      <c r="P128" s="176" t="s">
        <v>375</v>
      </c>
      <c r="Q128" s="176" t="s">
        <v>376</v>
      </c>
      <c r="R128" s="176" t="s">
        <v>377</v>
      </c>
      <c r="S128" s="176" t="s">
        <v>377</v>
      </c>
      <c r="T128" s="509"/>
      <c r="U128" s="508"/>
    </row>
    <row r="129" spans="1:21" x14ac:dyDescent="0.25">
      <c r="A129" s="1114" t="str">
        <f>B123</f>
        <v>Extra-urb.m.1</v>
      </c>
      <c r="B129" s="160">
        <v>1</v>
      </c>
      <c r="C129" s="208"/>
      <c r="D129" s="134"/>
      <c r="E129" s="134"/>
      <c r="F129" s="208"/>
      <c r="G129" s="510"/>
      <c r="H129" s="135"/>
      <c r="I129" s="511"/>
      <c r="J129" s="512"/>
      <c r="K129" s="513"/>
      <c r="L129" s="511"/>
      <c r="M129" s="513"/>
      <c r="N129" s="164"/>
      <c r="O129" s="164"/>
      <c r="P129" s="511"/>
      <c r="Q129" s="511"/>
      <c r="R129" s="511"/>
      <c r="S129" s="511"/>
      <c r="T129" s="514"/>
      <c r="U129" s="507"/>
    </row>
    <row r="130" spans="1:21" x14ac:dyDescent="0.25">
      <c r="A130" s="1114"/>
      <c r="B130" s="161">
        <v>2</v>
      </c>
      <c r="C130" s="133"/>
      <c r="D130" s="127"/>
      <c r="E130" s="127"/>
      <c r="F130" s="133"/>
      <c r="G130" s="515"/>
      <c r="H130" s="133"/>
      <c r="I130" s="495"/>
      <c r="J130" s="516"/>
      <c r="K130" s="517"/>
      <c r="L130" s="495"/>
      <c r="M130" s="517"/>
      <c r="N130" s="155"/>
      <c r="O130" s="155"/>
      <c r="P130" s="495"/>
      <c r="Q130" s="495" t="s">
        <v>378</v>
      </c>
      <c r="R130" s="495"/>
      <c r="S130" s="495"/>
      <c r="T130" s="518"/>
      <c r="U130" s="507"/>
    </row>
    <row r="131" spans="1:21" x14ac:dyDescent="0.25">
      <c r="A131" s="1114"/>
      <c r="B131" s="161">
        <v>3</v>
      </c>
      <c r="C131" s="133"/>
      <c r="D131" s="127"/>
      <c r="E131" s="127"/>
      <c r="F131" s="133"/>
      <c r="G131" s="515"/>
      <c r="H131" s="133"/>
      <c r="I131" s="495"/>
      <c r="J131" s="516"/>
      <c r="K131" s="517"/>
      <c r="L131" s="495"/>
      <c r="M131" s="517"/>
      <c r="N131" s="155"/>
      <c r="O131" s="155"/>
      <c r="P131" s="495"/>
      <c r="Q131" s="495"/>
      <c r="R131" s="495"/>
      <c r="S131" s="495"/>
      <c r="T131" s="518"/>
      <c r="U131" s="507"/>
    </row>
    <row r="132" spans="1:21" x14ac:dyDescent="0.25">
      <c r="A132" s="1114"/>
      <c r="B132" s="161">
        <v>4</v>
      </c>
      <c r="C132" s="133"/>
      <c r="D132" s="127"/>
      <c r="E132" s="127"/>
      <c r="F132" s="133"/>
      <c r="G132" s="515"/>
      <c r="H132" s="133"/>
      <c r="I132" s="495"/>
      <c r="J132" s="516"/>
      <c r="K132" s="517"/>
      <c r="L132" s="495"/>
      <c r="M132" s="517"/>
      <c r="N132" s="155"/>
      <c r="O132" s="155"/>
      <c r="P132" s="495"/>
      <c r="Q132" s="495"/>
      <c r="R132" s="495"/>
      <c r="S132" s="495"/>
      <c r="T132" s="518"/>
      <c r="U132" s="507"/>
    </row>
    <row r="133" spans="1:21" x14ac:dyDescent="0.25">
      <c r="A133" s="1114"/>
      <c r="B133" s="161">
        <v>5</v>
      </c>
      <c r="C133" s="133"/>
      <c r="D133" s="127"/>
      <c r="E133" s="127"/>
      <c r="F133" s="133"/>
      <c r="G133" s="515"/>
      <c r="H133" s="133"/>
      <c r="I133" s="495"/>
      <c r="J133" s="516"/>
      <c r="K133" s="517"/>
      <c r="L133" s="495"/>
      <c r="M133" s="517"/>
      <c r="N133" s="155"/>
      <c r="O133" s="155"/>
      <c r="P133" s="495"/>
      <c r="Q133" s="495"/>
      <c r="R133" s="495"/>
      <c r="S133" s="495"/>
      <c r="T133" s="518"/>
      <c r="U133" s="507"/>
    </row>
    <row r="134" spans="1:21" x14ac:dyDescent="0.25">
      <c r="A134" s="1114"/>
      <c r="B134" s="161">
        <v>6</v>
      </c>
      <c r="C134" s="133"/>
      <c r="D134" s="127"/>
      <c r="E134" s="127"/>
      <c r="F134" s="133"/>
      <c r="G134" s="515"/>
      <c r="H134" s="133"/>
      <c r="I134" s="495"/>
      <c r="J134" s="516"/>
      <c r="K134" s="517"/>
      <c r="L134" s="495"/>
      <c r="M134" s="517"/>
      <c r="N134" s="155"/>
      <c r="O134" s="155"/>
      <c r="P134" s="495"/>
      <c r="Q134" s="495"/>
      <c r="R134" s="495"/>
      <c r="S134" s="495"/>
      <c r="T134" s="518"/>
      <c r="U134" s="507"/>
    </row>
    <row r="135" spans="1:21" x14ac:dyDescent="0.25">
      <c r="A135" s="1114"/>
      <c r="B135" s="161">
        <v>7</v>
      </c>
      <c r="C135" s="133"/>
      <c r="D135" s="127"/>
      <c r="E135" s="127"/>
      <c r="F135" s="133"/>
      <c r="G135" s="515"/>
      <c r="H135" s="133"/>
      <c r="I135" s="495"/>
      <c r="J135" s="516"/>
      <c r="K135" s="517"/>
      <c r="L135" s="495"/>
      <c r="M135" s="517"/>
      <c r="N135" s="155"/>
      <c r="O135" s="155"/>
      <c r="P135" s="495"/>
      <c r="Q135" s="495"/>
      <c r="R135" s="495"/>
      <c r="S135" s="495"/>
      <c r="T135" s="518"/>
      <c r="U135" s="507"/>
    </row>
    <row r="136" spans="1:21" x14ac:dyDescent="0.25">
      <c r="A136" s="1114"/>
      <c r="B136" s="161">
        <v>8</v>
      </c>
      <c r="C136" s="133"/>
      <c r="D136" s="127"/>
      <c r="E136" s="127"/>
      <c r="F136" s="133"/>
      <c r="G136" s="515"/>
      <c r="H136" s="133"/>
      <c r="I136" s="495"/>
      <c r="J136" s="516"/>
      <c r="K136" s="517"/>
      <c r="L136" s="495"/>
      <c r="M136" s="517"/>
      <c r="N136" s="155"/>
      <c r="O136" s="155"/>
      <c r="P136" s="495"/>
      <c r="Q136" s="495"/>
      <c r="R136" s="495"/>
      <c r="S136" s="495"/>
      <c r="T136" s="518"/>
      <c r="U136" s="507"/>
    </row>
    <row r="137" spans="1:21" x14ac:dyDescent="0.25">
      <c r="A137" s="1114"/>
      <c r="B137" s="161">
        <v>9</v>
      </c>
      <c r="C137" s="133"/>
      <c r="D137" s="127"/>
      <c r="E137" s="127"/>
      <c r="F137" s="133"/>
      <c r="G137" s="515"/>
      <c r="H137" s="133"/>
      <c r="I137" s="495"/>
      <c r="J137" s="516"/>
      <c r="K137" s="517"/>
      <c r="L137" s="495"/>
      <c r="M137" s="517"/>
      <c r="N137" s="155"/>
      <c r="O137" s="155"/>
      <c r="P137" s="495"/>
      <c r="Q137" s="495"/>
      <c r="R137" s="495"/>
      <c r="S137" s="495"/>
      <c r="T137" s="518"/>
      <c r="U137" s="507"/>
    </row>
    <row r="138" spans="1:21" ht="15.75" thickBot="1" x14ac:dyDescent="0.3">
      <c r="A138" s="1115"/>
      <c r="B138" s="162">
        <v>10</v>
      </c>
      <c r="C138" s="148"/>
      <c r="D138" s="147"/>
      <c r="E138" s="147"/>
      <c r="F138" s="148"/>
      <c r="G138" s="519"/>
      <c r="H138" s="148"/>
      <c r="I138" s="520"/>
      <c r="J138" s="521"/>
      <c r="K138" s="522"/>
      <c r="L138" s="520"/>
      <c r="M138" s="522"/>
      <c r="N138" s="156"/>
      <c r="O138" s="156"/>
      <c r="P138" s="520"/>
      <c r="Q138" s="520"/>
      <c r="R138" s="520"/>
      <c r="S138" s="520"/>
      <c r="T138" s="523"/>
      <c r="U138" s="507"/>
    </row>
    <row r="139" spans="1:21" ht="25.5" thickBot="1" x14ac:dyDescent="0.3">
      <c r="A139" s="654"/>
      <c r="C139" s="655"/>
      <c r="D139" s="656"/>
      <c r="E139" s="484" t="s">
        <v>379</v>
      </c>
      <c r="F139" s="485">
        <f>COUNTA(F129:F138)</f>
        <v>0</v>
      </c>
      <c r="G139" s="486">
        <f>COUNTA(G129:G138)</f>
        <v>0</v>
      </c>
      <c r="H139" s="655"/>
      <c r="I139" s="501"/>
      <c r="J139" s="657"/>
      <c r="K139" s="658"/>
      <c r="L139" s="1096" t="s">
        <v>655</v>
      </c>
      <c r="M139" s="1097"/>
      <c r="N139" s="659">
        <f>SUM(N129:N138)</f>
        <v>0</v>
      </c>
      <c r="O139" s="660">
        <f>SUM(O129:O138)</f>
        <v>0</v>
      </c>
      <c r="P139" s="501"/>
      <c r="R139" s="128"/>
      <c r="S139" s="132"/>
      <c r="T139" s="603"/>
      <c r="U139" s="527"/>
    </row>
    <row r="140" spans="1:21" ht="21.95" customHeight="1" x14ac:dyDescent="0.25">
      <c r="A140" s="149"/>
      <c r="B140" s="128"/>
      <c r="C140" s="128"/>
      <c r="D140" s="128"/>
      <c r="H140" s="524"/>
      <c r="I140" s="524"/>
      <c r="J140" s="525"/>
      <c r="K140" s="524"/>
      <c r="L140" s="1098" t="s">
        <v>656</v>
      </c>
      <c r="M140" s="1099"/>
      <c r="N140" s="661">
        <f>SUMIF(M129:M138,"&lt;=31/12/2025",N129:N138)</f>
        <v>0</v>
      </c>
      <c r="O140" s="662">
        <f>SUMIF(M129:M138,"&lt;=31/12/2025",O129:O138)</f>
        <v>0</v>
      </c>
      <c r="P140" s="128"/>
      <c r="R140" s="128"/>
      <c r="S140" s="132"/>
      <c r="T140" s="603"/>
      <c r="U140" s="527"/>
    </row>
    <row r="141" spans="1:21" ht="21.95" customHeight="1" thickBot="1" x14ac:dyDescent="0.3">
      <c r="A141" s="149"/>
      <c r="L141" s="1100" t="s">
        <v>660</v>
      </c>
      <c r="M141" s="1101"/>
      <c r="N141" s="663">
        <f>SUMIF(M129:M138,"&gt;31/12/2025",N129:N138)</f>
        <v>0</v>
      </c>
      <c r="O141" s="664">
        <f>SUMIF(M129:M138,"&gt;31/12/2025",O129:O138)</f>
        <v>0</v>
      </c>
      <c r="R141" s="128"/>
      <c r="S141" s="132"/>
      <c r="T141" s="603"/>
      <c r="U141" s="527"/>
    </row>
    <row r="142" spans="1:21" ht="15.75" thickBot="1" x14ac:dyDescent="0.3">
      <c r="A142" s="528"/>
      <c r="B142" s="529"/>
      <c r="C142" s="455"/>
      <c r="D142" s="455"/>
      <c r="E142" s="455"/>
      <c r="F142" s="529"/>
      <c r="G142" s="455"/>
      <c r="H142" s="455"/>
      <c r="I142" s="529"/>
      <c r="J142" s="529"/>
      <c r="K142" s="455"/>
      <c r="L142" s="455"/>
      <c r="M142" s="455"/>
      <c r="N142" s="455"/>
      <c r="O142" s="455"/>
      <c r="P142" s="455"/>
      <c r="Q142" s="455"/>
      <c r="R142" s="455"/>
      <c r="S142" s="530"/>
      <c r="T142" s="455"/>
      <c r="U142" s="531"/>
    </row>
    <row r="143" spans="1:21" ht="15.75" thickBot="1" x14ac:dyDescent="0.3">
      <c r="A143" s="502"/>
      <c r="B143" s="503"/>
      <c r="C143" s="504"/>
      <c r="D143" s="504"/>
      <c r="E143" s="504"/>
      <c r="F143" s="503"/>
      <c r="G143" s="504"/>
      <c r="H143" s="504"/>
      <c r="I143" s="503"/>
      <c r="J143" s="503"/>
      <c r="K143" s="504"/>
      <c r="L143" s="504"/>
      <c r="M143" s="504"/>
      <c r="N143" s="504"/>
      <c r="O143" s="504"/>
      <c r="P143" s="504"/>
      <c r="Q143" s="504"/>
      <c r="R143" s="504"/>
      <c r="S143" s="504"/>
      <c r="T143" s="504"/>
      <c r="U143" s="505"/>
    </row>
    <row r="144" spans="1:21" ht="15.75" thickBot="1" x14ac:dyDescent="0.3">
      <c r="A144" s="171" t="s">
        <v>9</v>
      </c>
      <c r="B144" s="1116" t="s">
        <v>137</v>
      </c>
      <c r="C144" s="1117"/>
      <c r="E144" s="1118" t="s">
        <v>342</v>
      </c>
      <c r="F144" s="1119"/>
      <c r="G144" s="1120">
        <f>VLOOKUP(B144,'EXTRAUrbano.Piano inv. forn '!$D$20:$AB$55,3,FALSE)</f>
        <v>0</v>
      </c>
      <c r="H144" s="1121"/>
      <c r="I144" s="115"/>
      <c r="J144" s="1118" t="s">
        <v>343</v>
      </c>
      <c r="K144" s="1119"/>
      <c r="L144" s="1120">
        <f>VLOOKUP(B144,'EXTRAUrbano.Piano inv. forn '!$D$20:$AB$55,4,FALSE)</f>
        <v>0</v>
      </c>
      <c r="M144" s="1121"/>
      <c r="O144" s="178" t="s">
        <v>344</v>
      </c>
      <c r="P144" s="506"/>
      <c r="R144" s="179" t="s">
        <v>345</v>
      </c>
      <c r="S144" s="1108"/>
      <c r="T144" s="1109"/>
      <c r="U144" s="507"/>
    </row>
    <row r="145" spans="1:21" ht="15.75" thickBot="1" x14ac:dyDescent="0.3">
      <c r="A145" s="149"/>
      <c r="B145" s="129"/>
      <c r="C145" s="129"/>
      <c r="E145" s="130"/>
      <c r="F145" s="130"/>
      <c r="G145" s="131"/>
      <c r="H145" s="131"/>
      <c r="I145" s="115"/>
      <c r="J145" s="130"/>
      <c r="K145" s="130"/>
      <c r="L145" s="131"/>
      <c r="M145" s="131"/>
      <c r="O145" s="132"/>
      <c r="R145" s="128"/>
      <c r="S145" s="501"/>
      <c r="U145" s="150"/>
    </row>
    <row r="146" spans="1:21" ht="28.5" customHeight="1" thickBot="1" x14ac:dyDescent="0.3">
      <c r="A146" s="1102" t="s">
        <v>346</v>
      </c>
      <c r="B146" s="1103"/>
      <c r="C146" s="1103"/>
      <c r="D146" s="1104"/>
      <c r="E146" s="1105">
        <f>VLOOKUP(B144,'EXTRAUrbano.Piano inv. forn '!$D$20:$AB$55,17,FALSE)</f>
        <v>0</v>
      </c>
      <c r="F146" s="1106"/>
      <c r="G146" s="1106"/>
      <c r="H146" s="1107"/>
      <c r="I146" s="115"/>
      <c r="J146" s="1102" t="s">
        <v>60</v>
      </c>
      <c r="K146" s="1103"/>
      <c r="L146" s="1105">
        <f>VLOOKUP(B144,'EXTRAUrbano.Piano inv. forn '!$D$20:$AB$55,19,FALSE)</f>
        <v>0</v>
      </c>
      <c r="M146" s="1107"/>
      <c r="N146" s="146"/>
      <c r="O146" s="177" t="s">
        <v>347</v>
      </c>
      <c r="P146" s="151">
        <f>L146+E146</f>
        <v>0</v>
      </c>
      <c r="R146" s="179" t="s">
        <v>348</v>
      </c>
      <c r="S146" s="1108"/>
      <c r="T146" s="1109"/>
      <c r="U146" s="150"/>
    </row>
    <row r="147" spans="1:21" ht="15.75" thickBot="1" x14ac:dyDescent="0.3">
      <c r="A147" s="149"/>
      <c r="U147" s="507"/>
    </row>
    <row r="148" spans="1:21" ht="60" x14ac:dyDescent="0.25">
      <c r="A148" s="1110" t="s">
        <v>349</v>
      </c>
      <c r="B148" s="1112" t="s">
        <v>350</v>
      </c>
      <c r="C148" s="1112" t="s">
        <v>351</v>
      </c>
      <c r="D148" s="172" t="s">
        <v>352</v>
      </c>
      <c r="E148" s="173" t="s">
        <v>353</v>
      </c>
      <c r="F148" s="172" t="s">
        <v>354</v>
      </c>
      <c r="G148" s="172" t="s">
        <v>355</v>
      </c>
      <c r="H148" s="174" t="s">
        <v>312</v>
      </c>
      <c r="I148" s="174" t="s">
        <v>356</v>
      </c>
      <c r="J148" s="174" t="s">
        <v>357</v>
      </c>
      <c r="K148" s="174" t="s">
        <v>358</v>
      </c>
      <c r="L148" s="174" t="s">
        <v>359</v>
      </c>
      <c r="M148" s="174" t="s">
        <v>360</v>
      </c>
      <c r="N148" s="174" t="s">
        <v>361</v>
      </c>
      <c r="O148" s="174" t="s">
        <v>362</v>
      </c>
      <c r="P148" s="174" t="s">
        <v>363</v>
      </c>
      <c r="Q148" s="174" t="s">
        <v>364</v>
      </c>
      <c r="R148" s="174" t="s">
        <v>365</v>
      </c>
      <c r="S148" s="174" t="s">
        <v>366</v>
      </c>
      <c r="T148" s="175" t="s">
        <v>367</v>
      </c>
      <c r="U148" s="508"/>
    </row>
    <row r="149" spans="1:21" ht="48.75" thickBot="1" x14ac:dyDescent="0.3">
      <c r="A149" s="1111"/>
      <c r="B149" s="1113"/>
      <c r="C149" s="1113"/>
      <c r="D149" s="176" t="s">
        <v>368</v>
      </c>
      <c r="E149" s="176" t="s">
        <v>381</v>
      </c>
      <c r="F149" s="176" t="s">
        <v>370</v>
      </c>
      <c r="G149" s="176" t="s">
        <v>370</v>
      </c>
      <c r="H149" s="176" t="s">
        <v>32</v>
      </c>
      <c r="I149" s="176" t="s">
        <v>382</v>
      </c>
      <c r="J149" s="176" t="s">
        <v>371</v>
      </c>
      <c r="K149" s="176" t="s">
        <v>372</v>
      </c>
      <c r="L149" s="176" t="s">
        <v>373</v>
      </c>
      <c r="M149" s="176" t="s">
        <v>372</v>
      </c>
      <c r="N149" s="176" t="s">
        <v>374</v>
      </c>
      <c r="O149" s="176" t="s">
        <v>341</v>
      </c>
      <c r="P149" s="176" t="s">
        <v>375</v>
      </c>
      <c r="Q149" s="176" t="s">
        <v>376</v>
      </c>
      <c r="R149" s="176" t="s">
        <v>377</v>
      </c>
      <c r="S149" s="176" t="s">
        <v>377</v>
      </c>
      <c r="T149" s="509"/>
      <c r="U149" s="508"/>
    </row>
    <row r="150" spans="1:21" x14ac:dyDescent="0.25">
      <c r="A150" s="1114" t="str">
        <f>B144</f>
        <v>Extra-urb.m.1</v>
      </c>
      <c r="B150" s="160">
        <v>1</v>
      </c>
      <c r="C150" s="208"/>
      <c r="D150" s="134"/>
      <c r="E150" s="134"/>
      <c r="F150" s="208"/>
      <c r="G150" s="510"/>
      <c r="H150" s="135"/>
      <c r="I150" s="511"/>
      <c r="J150" s="512"/>
      <c r="K150" s="513"/>
      <c r="L150" s="511"/>
      <c r="M150" s="513"/>
      <c r="N150" s="164"/>
      <c r="O150" s="164"/>
      <c r="P150" s="511"/>
      <c r="Q150" s="511"/>
      <c r="R150" s="511"/>
      <c r="S150" s="511"/>
      <c r="T150" s="514"/>
      <c r="U150" s="507"/>
    </row>
    <row r="151" spans="1:21" x14ac:dyDescent="0.25">
      <c r="A151" s="1114"/>
      <c r="B151" s="161">
        <v>2</v>
      </c>
      <c r="C151" s="133"/>
      <c r="D151" s="127"/>
      <c r="E151" s="127"/>
      <c r="F151" s="133"/>
      <c r="G151" s="515"/>
      <c r="H151" s="133"/>
      <c r="I151" s="495"/>
      <c r="J151" s="516"/>
      <c r="K151" s="517"/>
      <c r="L151" s="495"/>
      <c r="M151" s="517"/>
      <c r="N151" s="155"/>
      <c r="O151" s="155"/>
      <c r="P151" s="495"/>
      <c r="Q151" s="495" t="s">
        <v>378</v>
      </c>
      <c r="R151" s="495"/>
      <c r="S151" s="495"/>
      <c r="T151" s="518"/>
      <c r="U151" s="507"/>
    </row>
    <row r="152" spans="1:21" x14ac:dyDescent="0.25">
      <c r="A152" s="1114"/>
      <c r="B152" s="161">
        <v>3</v>
      </c>
      <c r="C152" s="133"/>
      <c r="D152" s="127"/>
      <c r="E152" s="127"/>
      <c r="F152" s="133"/>
      <c r="G152" s="515"/>
      <c r="H152" s="133"/>
      <c r="I152" s="495"/>
      <c r="J152" s="516"/>
      <c r="K152" s="517"/>
      <c r="L152" s="495"/>
      <c r="M152" s="517"/>
      <c r="N152" s="155"/>
      <c r="O152" s="155"/>
      <c r="P152" s="495"/>
      <c r="Q152" s="495"/>
      <c r="R152" s="495"/>
      <c r="S152" s="495"/>
      <c r="T152" s="518"/>
      <c r="U152" s="507"/>
    </row>
    <row r="153" spans="1:21" x14ac:dyDescent="0.25">
      <c r="A153" s="1114"/>
      <c r="B153" s="161">
        <v>4</v>
      </c>
      <c r="C153" s="133"/>
      <c r="D153" s="127"/>
      <c r="E153" s="127"/>
      <c r="F153" s="133"/>
      <c r="G153" s="515"/>
      <c r="H153" s="133"/>
      <c r="I153" s="495"/>
      <c r="J153" s="516"/>
      <c r="K153" s="517"/>
      <c r="L153" s="495"/>
      <c r="M153" s="517"/>
      <c r="N153" s="155"/>
      <c r="O153" s="155"/>
      <c r="P153" s="495"/>
      <c r="Q153" s="495"/>
      <c r="R153" s="495"/>
      <c r="S153" s="495"/>
      <c r="T153" s="518"/>
      <c r="U153" s="507"/>
    </row>
    <row r="154" spans="1:21" x14ac:dyDescent="0.25">
      <c r="A154" s="1114"/>
      <c r="B154" s="161">
        <v>5</v>
      </c>
      <c r="C154" s="133"/>
      <c r="D154" s="127"/>
      <c r="E154" s="127"/>
      <c r="F154" s="133"/>
      <c r="G154" s="515"/>
      <c r="H154" s="133"/>
      <c r="I154" s="495"/>
      <c r="J154" s="516"/>
      <c r="K154" s="517"/>
      <c r="L154" s="495"/>
      <c r="M154" s="517"/>
      <c r="N154" s="155"/>
      <c r="O154" s="155"/>
      <c r="P154" s="495"/>
      <c r="Q154" s="495"/>
      <c r="R154" s="495"/>
      <c r="S154" s="495"/>
      <c r="T154" s="518"/>
      <c r="U154" s="507"/>
    </row>
    <row r="155" spans="1:21" x14ac:dyDescent="0.25">
      <c r="A155" s="1114"/>
      <c r="B155" s="161">
        <v>6</v>
      </c>
      <c r="C155" s="133"/>
      <c r="D155" s="127"/>
      <c r="E155" s="127"/>
      <c r="F155" s="133"/>
      <c r="G155" s="515"/>
      <c r="H155" s="133"/>
      <c r="I155" s="495"/>
      <c r="J155" s="516"/>
      <c r="K155" s="517"/>
      <c r="L155" s="495"/>
      <c r="M155" s="517"/>
      <c r="N155" s="155"/>
      <c r="O155" s="155"/>
      <c r="P155" s="495"/>
      <c r="Q155" s="495"/>
      <c r="R155" s="495"/>
      <c r="S155" s="495"/>
      <c r="T155" s="518"/>
      <c r="U155" s="507"/>
    </row>
    <row r="156" spans="1:21" x14ac:dyDescent="0.25">
      <c r="A156" s="1114"/>
      <c r="B156" s="161">
        <v>7</v>
      </c>
      <c r="C156" s="133"/>
      <c r="D156" s="127"/>
      <c r="E156" s="127"/>
      <c r="F156" s="133"/>
      <c r="G156" s="515"/>
      <c r="H156" s="133"/>
      <c r="I156" s="495"/>
      <c r="J156" s="516"/>
      <c r="K156" s="517"/>
      <c r="L156" s="495"/>
      <c r="M156" s="517"/>
      <c r="N156" s="155"/>
      <c r="O156" s="155"/>
      <c r="P156" s="495"/>
      <c r="Q156" s="495"/>
      <c r="R156" s="495"/>
      <c r="S156" s="495"/>
      <c r="T156" s="518"/>
      <c r="U156" s="507"/>
    </row>
    <row r="157" spans="1:21" x14ac:dyDescent="0.25">
      <c r="A157" s="1114"/>
      <c r="B157" s="161">
        <v>8</v>
      </c>
      <c r="C157" s="133"/>
      <c r="D157" s="127"/>
      <c r="E157" s="127"/>
      <c r="F157" s="133"/>
      <c r="G157" s="515"/>
      <c r="H157" s="133"/>
      <c r="I157" s="495"/>
      <c r="J157" s="516"/>
      <c r="K157" s="517"/>
      <c r="L157" s="495"/>
      <c r="M157" s="517"/>
      <c r="N157" s="155"/>
      <c r="O157" s="155"/>
      <c r="P157" s="495"/>
      <c r="Q157" s="495"/>
      <c r="R157" s="495"/>
      <c r="S157" s="495"/>
      <c r="T157" s="518"/>
      <c r="U157" s="507"/>
    </row>
    <row r="158" spans="1:21" x14ac:dyDescent="0.25">
      <c r="A158" s="1114"/>
      <c r="B158" s="161">
        <v>9</v>
      </c>
      <c r="C158" s="133"/>
      <c r="D158" s="127"/>
      <c r="E158" s="127"/>
      <c r="F158" s="133"/>
      <c r="G158" s="515"/>
      <c r="H158" s="133"/>
      <c r="I158" s="495"/>
      <c r="J158" s="516"/>
      <c r="K158" s="517"/>
      <c r="L158" s="495"/>
      <c r="M158" s="517"/>
      <c r="N158" s="155"/>
      <c r="O158" s="155"/>
      <c r="P158" s="495"/>
      <c r="Q158" s="495"/>
      <c r="R158" s="495"/>
      <c r="S158" s="495"/>
      <c r="T158" s="518"/>
      <c r="U158" s="507"/>
    </row>
    <row r="159" spans="1:21" ht="15.75" thickBot="1" x14ac:dyDescent="0.3">
      <c r="A159" s="1115"/>
      <c r="B159" s="162">
        <v>10</v>
      </c>
      <c r="C159" s="148"/>
      <c r="D159" s="147"/>
      <c r="E159" s="147"/>
      <c r="F159" s="148"/>
      <c r="G159" s="519"/>
      <c r="H159" s="148"/>
      <c r="I159" s="520"/>
      <c r="J159" s="521"/>
      <c r="K159" s="522"/>
      <c r="L159" s="520"/>
      <c r="M159" s="522"/>
      <c r="N159" s="156"/>
      <c r="O159" s="156"/>
      <c r="P159" s="520"/>
      <c r="Q159" s="520"/>
      <c r="R159" s="520"/>
      <c r="S159" s="520"/>
      <c r="T159" s="523"/>
      <c r="U159" s="507"/>
    </row>
    <row r="160" spans="1:21" ht="25.5" thickBot="1" x14ac:dyDescent="0.3">
      <c r="A160" s="654"/>
      <c r="C160" s="655"/>
      <c r="D160" s="656"/>
      <c r="E160" s="484" t="s">
        <v>379</v>
      </c>
      <c r="F160" s="485">
        <f>COUNTA(F150:F159)</f>
        <v>0</v>
      </c>
      <c r="G160" s="486">
        <f>COUNTA(G150:G159)</f>
        <v>0</v>
      </c>
      <c r="H160" s="655"/>
      <c r="I160" s="501"/>
      <c r="J160" s="657"/>
      <c r="K160" s="658"/>
      <c r="L160" s="1096" t="s">
        <v>655</v>
      </c>
      <c r="M160" s="1097"/>
      <c r="N160" s="659">
        <f>SUM(N150:N159)</f>
        <v>0</v>
      </c>
      <c r="O160" s="660">
        <f>SUM(O150:O159)</f>
        <v>0</v>
      </c>
      <c r="P160" s="501"/>
      <c r="R160" s="128"/>
      <c r="S160" s="132"/>
      <c r="T160" s="603"/>
      <c r="U160" s="527"/>
    </row>
    <row r="161" spans="1:21" ht="21.95" customHeight="1" x14ac:dyDescent="0.25">
      <c r="A161" s="149"/>
      <c r="B161" s="128"/>
      <c r="C161" s="128"/>
      <c r="D161" s="128"/>
      <c r="H161" s="524"/>
      <c r="I161" s="524"/>
      <c r="J161" s="525"/>
      <c r="K161" s="524"/>
      <c r="L161" s="1098" t="s">
        <v>656</v>
      </c>
      <c r="M161" s="1099"/>
      <c r="N161" s="661">
        <f>SUMIF(M150:M159,"&lt;=31/12/2025",N150:N159)</f>
        <v>0</v>
      </c>
      <c r="O161" s="662">
        <f>SUMIF(M150:M159,"&lt;=31/12/2025",O150:O159)</f>
        <v>0</v>
      </c>
      <c r="P161" s="128"/>
      <c r="R161" s="128"/>
      <c r="S161" s="132"/>
      <c r="T161" s="603"/>
      <c r="U161" s="527"/>
    </row>
    <row r="162" spans="1:21" ht="21.95" customHeight="1" thickBot="1" x14ac:dyDescent="0.3">
      <c r="A162" s="149"/>
      <c r="L162" s="1100" t="s">
        <v>660</v>
      </c>
      <c r="M162" s="1101"/>
      <c r="N162" s="663">
        <f>SUMIF(M150:M159,"&gt;31/12/2025",N150:N159)</f>
        <v>0</v>
      </c>
      <c r="O162" s="664">
        <f>SUMIF(M150:M159,"&gt;31/12/2025",O150:O159)</f>
        <v>0</v>
      </c>
      <c r="R162" s="128"/>
      <c r="S162" s="132"/>
      <c r="T162" s="603"/>
      <c r="U162" s="527"/>
    </row>
    <row r="163" spans="1:21" ht="15.75" thickBot="1" x14ac:dyDescent="0.3">
      <c r="A163" s="528"/>
      <c r="B163" s="529"/>
      <c r="C163" s="455"/>
      <c r="D163" s="455"/>
      <c r="E163" s="455"/>
      <c r="F163" s="529"/>
      <c r="G163" s="455"/>
      <c r="H163" s="455"/>
      <c r="I163" s="529"/>
      <c r="J163" s="529"/>
      <c r="K163" s="455"/>
      <c r="L163" s="455"/>
      <c r="M163" s="455"/>
      <c r="N163" s="455"/>
      <c r="O163" s="455"/>
      <c r="P163" s="455"/>
      <c r="Q163" s="455"/>
      <c r="R163" s="455"/>
      <c r="S163" s="530"/>
      <c r="T163" s="455"/>
      <c r="U163" s="531"/>
    </row>
    <row r="164" spans="1:21" ht="15.75" thickBot="1" x14ac:dyDescent="0.3">
      <c r="A164" s="502"/>
      <c r="B164" s="503"/>
      <c r="C164" s="504"/>
      <c r="D164" s="504"/>
      <c r="E164" s="504"/>
      <c r="F164" s="503"/>
      <c r="G164" s="504"/>
      <c r="H164" s="504"/>
      <c r="I164" s="503"/>
      <c r="J164" s="503"/>
      <c r="K164" s="504"/>
      <c r="L164" s="504"/>
      <c r="M164" s="504"/>
      <c r="N164" s="504"/>
      <c r="O164" s="504"/>
      <c r="P164" s="504"/>
      <c r="Q164" s="504"/>
      <c r="R164" s="504"/>
      <c r="S164" s="504"/>
      <c r="T164" s="504"/>
      <c r="U164" s="505"/>
    </row>
    <row r="165" spans="1:21" ht="15.75" thickBot="1" x14ac:dyDescent="0.3">
      <c r="A165" s="171" t="s">
        <v>9</v>
      </c>
      <c r="B165" s="1116" t="s">
        <v>137</v>
      </c>
      <c r="C165" s="1117"/>
      <c r="E165" s="1118" t="s">
        <v>342</v>
      </c>
      <c r="F165" s="1119"/>
      <c r="G165" s="1120">
        <f>VLOOKUP(B165,'EXTRAUrbano.Piano inv. forn '!$D$20:$AB$55,3,FALSE)</f>
        <v>0</v>
      </c>
      <c r="H165" s="1121"/>
      <c r="I165" s="115"/>
      <c r="J165" s="1118" t="s">
        <v>343</v>
      </c>
      <c r="K165" s="1119"/>
      <c r="L165" s="1120">
        <f>VLOOKUP(B165,'EXTRAUrbano.Piano inv. forn '!$D$20:$AB$55,4,FALSE)</f>
        <v>0</v>
      </c>
      <c r="M165" s="1121"/>
      <c r="O165" s="178" t="s">
        <v>344</v>
      </c>
      <c r="P165" s="506"/>
      <c r="R165" s="179" t="s">
        <v>345</v>
      </c>
      <c r="S165" s="1108"/>
      <c r="T165" s="1109"/>
      <c r="U165" s="507"/>
    </row>
    <row r="166" spans="1:21" ht="15.75" thickBot="1" x14ac:dyDescent="0.3">
      <c r="A166" s="149"/>
      <c r="B166" s="129"/>
      <c r="C166" s="129"/>
      <c r="E166" s="130"/>
      <c r="F166" s="130"/>
      <c r="G166" s="131"/>
      <c r="H166" s="131"/>
      <c r="I166" s="115"/>
      <c r="J166" s="130"/>
      <c r="K166" s="130"/>
      <c r="L166" s="131"/>
      <c r="M166" s="131"/>
      <c r="O166" s="132"/>
      <c r="R166" s="128"/>
      <c r="S166" s="501"/>
      <c r="U166" s="150"/>
    </row>
    <row r="167" spans="1:21" ht="28.5" customHeight="1" thickBot="1" x14ac:dyDescent="0.3">
      <c r="A167" s="1102" t="s">
        <v>346</v>
      </c>
      <c r="B167" s="1103"/>
      <c r="C167" s="1103"/>
      <c r="D167" s="1104"/>
      <c r="E167" s="1105">
        <f>VLOOKUP(B165,'EXTRAUrbano.Piano inv. forn '!$D$20:$AB$55,17,FALSE)</f>
        <v>0</v>
      </c>
      <c r="F167" s="1106"/>
      <c r="G167" s="1106"/>
      <c r="H167" s="1107"/>
      <c r="I167" s="115"/>
      <c r="J167" s="1102" t="s">
        <v>60</v>
      </c>
      <c r="K167" s="1103"/>
      <c r="L167" s="1105">
        <f>VLOOKUP(B165,'EXTRAUrbano.Piano inv. forn '!$D$20:$AB$55,19,FALSE)</f>
        <v>0</v>
      </c>
      <c r="M167" s="1107"/>
      <c r="N167" s="146"/>
      <c r="O167" s="177" t="s">
        <v>347</v>
      </c>
      <c r="P167" s="151">
        <f>L167+E167</f>
        <v>0</v>
      </c>
      <c r="R167" s="179" t="s">
        <v>348</v>
      </c>
      <c r="S167" s="1108"/>
      <c r="T167" s="1109"/>
      <c r="U167" s="150"/>
    </row>
    <row r="168" spans="1:21" ht="15.75" thickBot="1" x14ac:dyDescent="0.3">
      <c r="A168" s="149"/>
      <c r="U168" s="507"/>
    </row>
    <row r="169" spans="1:21" ht="60" x14ac:dyDescent="0.25">
      <c r="A169" s="1110" t="s">
        <v>349</v>
      </c>
      <c r="B169" s="1112" t="s">
        <v>350</v>
      </c>
      <c r="C169" s="1112" t="s">
        <v>351</v>
      </c>
      <c r="D169" s="172" t="s">
        <v>352</v>
      </c>
      <c r="E169" s="173" t="s">
        <v>353</v>
      </c>
      <c r="F169" s="172" t="s">
        <v>354</v>
      </c>
      <c r="G169" s="172" t="s">
        <v>355</v>
      </c>
      <c r="H169" s="174" t="s">
        <v>312</v>
      </c>
      <c r="I169" s="174" t="s">
        <v>356</v>
      </c>
      <c r="J169" s="174" t="s">
        <v>357</v>
      </c>
      <c r="K169" s="174" t="s">
        <v>358</v>
      </c>
      <c r="L169" s="174" t="s">
        <v>359</v>
      </c>
      <c r="M169" s="174" t="s">
        <v>360</v>
      </c>
      <c r="N169" s="174" t="s">
        <v>361</v>
      </c>
      <c r="O169" s="174" t="s">
        <v>362</v>
      </c>
      <c r="P169" s="174" t="s">
        <v>363</v>
      </c>
      <c r="Q169" s="174" t="s">
        <v>364</v>
      </c>
      <c r="R169" s="174" t="s">
        <v>365</v>
      </c>
      <c r="S169" s="174" t="s">
        <v>366</v>
      </c>
      <c r="T169" s="175" t="s">
        <v>367</v>
      </c>
      <c r="U169" s="508"/>
    </row>
    <row r="170" spans="1:21" ht="48.75" thickBot="1" x14ac:dyDescent="0.3">
      <c r="A170" s="1111"/>
      <c r="B170" s="1113"/>
      <c r="C170" s="1113"/>
      <c r="D170" s="176" t="s">
        <v>368</v>
      </c>
      <c r="E170" s="176" t="s">
        <v>381</v>
      </c>
      <c r="F170" s="176" t="s">
        <v>370</v>
      </c>
      <c r="G170" s="176" t="s">
        <v>370</v>
      </c>
      <c r="H170" s="176" t="s">
        <v>32</v>
      </c>
      <c r="I170" s="176" t="s">
        <v>382</v>
      </c>
      <c r="J170" s="176" t="s">
        <v>371</v>
      </c>
      <c r="K170" s="176" t="s">
        <v>372</v>
      </c>
      <c r="L170" s="176" t="s">
        <v>373</v>
      </c>
      <c r="M170" s="176" t="s">
        <v>372</v>
      </c>
      <c r="N170" s="176" t="s">
        <v>374</v>
      </c>
      <c r="O170" s="176" t="s">
        <v>341</v>
      </c>
      <c r="P170" s="176" t="s">
        <v>375</v>
      </c>
      <c r="Q170" s="176" t="s">
        <v>376</v>
      </c>
      <c r="R170" s="176" t="s">
        <v>377</v>
      </c>
      <c r="S170" s="176" t="s">
        <v>377</v>
      </c>
      <c r="T170" s="509"/>
      <c r="U170" s="508"/>
    </row>
    <row r="171" spans="1:21" x14ac:dyDescent="0.25">
      <c r="A171" s="1114" t="str">
        <f>B165</f>
        <v>Extra-urb.m.1</v>
      </c>
      <c r="B171" s="160">
        <v>1</v>
      </c>
      <c r="C171" s="208"/>
      <c r="D171" s="134"/>
      <c r="E171" s="134"/>
      <c r="F171" s="208"/>
      <c r="G171" s="510"/>
      <c r="H171" s="135"/>
      <c r="I171" s="511"/>
      <c r="J171" s="512"/>
      <c r="K171" s="513"/>
      <c r="L171" s="511"/>
      <c r="M171" s="513"/>
      <c r="N171" s="164"/>
      <c r="O171" s="164"/>
      <c r="P171" s="511"/>
      <c r="Q171" s="511"/>
      <c r="R171" s="511"/>
      <c r="S171" s="511"/>
      <c r="T171" s="514"/>
      <c r="U171" s="507"/>
    </row>
    <row r="172" spans="1:21" x14ac:dyDescent="0.25">
      <c r="A172" s="1114"/>
      <c r="B172" s="161">
        <v>2</v>
      </c>
      <c r="C172" s="133"/>
      <c r="D172" s="127"/>
      <c r="E172" s="127"/>
      <c r="F172" s="133"/>
      <c r="G172" s="515"/>
      <c r="H172" s="133"/>
      <c r="I172" s="495"/>
      <c r="J172" s="516"/>
      <c r="K172" s="517"/>
      <c r="L172" s="495"/>
      <c r="M172" s="517"/>
      <c r="N172" s="155"/>
      <c r="O172" s="155"/>
      <c r="P172" s="495"/>
      <c r="Q172" s="495" t="s">
        <v>378</v>
      </c>
      <c r="R172" s="495"/>
      <c r="S172" s="495"/>
      <c r="T172" s="518"/>
      <c r="U172" s="507"/>
    </row>
    <row r="173" spans="1:21" x14ac:dyDescent="0.25">
      <c r="A173" s="1114"/>
      <c r="B173" s="161">
        <v>3</v>
      </c>
      <c r="C173" s="133"/>
      <c r="D173" s="127"/>
      <c r="E173" s="127"/>
      <c r="F173" s="133"/>
      <c r="G173" s="515"/>
      <c r="H173" s="133"/>
      <c r="I173" s="495"/>
      <c r="J173" s="516"/>
      <c r="K173" s="517"/>
      <c r="L173" s="495"/>
      <c r="M173" s="517"/>
      <c r="N173" s="155"/>
      <c r="O173" s="155"/>
      <c r="P173" s="495"/>
      <c r="Q173" s="495"/>
      <c r="R173" s="495"/>
      <c r="S173" s="495"/>
      <c r="T173" s="518"/>
      <c r="U173" s="507"/>
    </row>
    <row r="174" spans="1:21" x14ac:dyDescent="0.25">
      <c r="A174" s="1114"/>
      <c r="B174" s="161">
        <v>4</v>
      </c>
      <c r="C174" s="133"/>
      <c r="D174" s="127"/>
      <c r="E174" s="127"/>
      <c r="F174" s="133"/>
      <c r="G174" s="515"/>
      <c r="H174" s="133"/>
      <c r="I174" s="495"/>
      <c r="J174" s="516"/>
      <c r="K174" s="517"/>
      <c r="L174" s="495"/>
      <c r="M174" s="517"/>
      <c r="N174" s="155"/>
      <c r="O174" s="155"/>
      <c r="P174" s="495"/>
      <c r="Q174" s="495"/>
      <c r="R174" s="495"/>
      <c r="S174" s="495"/>
      <c r="T174" s="518"/>
      <c r="U174" s="507"/>
    </row>
    <row r="175" spans="1:21" x14ac:dyDescent="0.25">
      <c r="A175" s="1114"/>
      <c r="B175" s="161">
        <v>5</v>
      </c>
      <c r="C175" s="133"/>
      <c r="D175" s="127"/>
      <c r="E175" s="127"/>
      <c r="F175" s="133"/>
      <c r="G175" s="515"/>
      <c r="H175" s="133"/>
      <c r="I175" s="495"/>
      <c r="J175" s="516"/>
      <c r="K175" s="517"/>
      <c r="L175" s="495"/>
      <c r="M175" s="517"/>
      <c r="N175" s="155"/>
      <c r="O175" s="155"/>
      <c r="P175" s="495"/>
      <c r="Q175" s="495"/>
      <c r="R175" s="495"/>
      <c r="S175" s="495"/>
      <c r="T175" s="518"/>
      <c r="U175" s="507"/>
    </row>
    <row r="176" spans="1:21" x14ac:dyDescent="0.25">
      <c r="A176" s="1114"/>
      <c r="B176" s="161">
        <v>6</v>
      </c>
      <c r="C176" s="133"/>
      <c r="D176" s="127"/>
      <c r="E176" s="127"/>
      <c r="F176" s="133"/>
      <c r="G176" s="515"/>
      <c r="H176" s="133"/>
      <c r="I176" s="495"/>
      <c r="J176" s="516"/>
      <c r="K176" s="517"/>
      <c r="L176" s="495"/>
      <c r="M176" s="517"/>
      <c r="N176" s="155"/>
      <c r="O176" s="155"/>
      <c r="P176" s="495"/>
      <c r="Q176" s="495"/>
      <c r="R176" s="495"/>
      <c r="S176" s="495"/>
      <c r="T176" s="518"/>
      <c r="U176" s="507"/>
    </row>
    <row r="177" spans="1:21" x14ac:dyDescent="0.25">
      <c r="A177" s="1114"/>
      <c r="B177" s="161">
        <v>7</v>
      </c>
      <c r="C177" s="133"/>
      <c r="D177" s="127"/>
      <c r="E177" s="127"/>
      <c r="F177" s="133"/>
      <c r="G177" s="515"/>
      <c r="H177" s="133"/>
      <c r="I177" s="495"/>
      <c r="J177" s="516"/>
      <c r="K177" s="517"/>
      <c r="L177" s="495"/>
      <c r="M177" s="517"/>
      <c r="N177" s="155"/>
      <c r="O177" s="155"/>
      <c r="P177" s="495"/>
      <c r="Q177" s="495"/>
      <c r="R177" s="495"/>
      <c r="S177" s="495"/>
      <c r="T177" s="518"/>
      <c r="U177" s="507"/>
    </row>
    <row r="178" spans="1:21" x14ac:dyDescent="0.25">
      <c r="A178" s="1114"/>
      <c r="B178" s="161">
        <v>8</v>
      </c>
      <c r="C178" s="133"/>
      <c r="D178" s="127"/>
      <c r="E178" s="127"/>
      <c r="F178" s="133"/>
      <c r="G178" s="515"/>
      <c r="H178" s="133"/>
      <c r="I178" s="495"/>
      <c r="J178" s="516"/>
      <c r="K178" s="517"/>
      <c r="L178" s="495"/>
      <c r="M178" s="517"/>
      <c r="N178" s="155"/>
      <c r="O178" s="155"/>
      <c r="P178" s="495"/>
      <c r="Q178" s="495"/>
      <c r="R178" s="495"/>
      <c r="S178" s="495"/>
      <c r="T178" s="518"/>
      <c r="U178" s="507"/>
    </row>
    <row r="179" spans="1:21" x14ac:dyDescent="0.25">
      <c r="A179" s="1114"/>
      <c r="B179" s="161">
        <v>9</v>
      </c>
      <c r="C179" s="133"/>
      <c r="D179" s="127"/>
      <c r="E179" s="127"/>
      <c r="F179" s="133"/>
      <c r="G179" s="515"/>
      <c r="H179" s="133"/>
      <c r="I179" s="495"/>
      <c r="J179" s="516"/>
      <c r="K179" s="517"/>
      <c r="L179" s="495"/>
      <c r="M179" s="517"/>
      <c r="N179" s="155"/>
      <c r="O179" s="155"/>
      <c r="P179" s="495"/>
      <c r="Q179" s="495"/>
      <c r="R179" s="495"/>
      <c r="S179" s="495"/>
      <c r="T179" s="518"/>
      <c r="U179" s="507"/>
    </row>
    <row r="180" spans="1:21" ht="15.75" thickBot="1" x14ac:dyDescent="0.3">
      <c r="A180" s="1115"/>
      <c r="B180" s="162">
        <v>10</v>
      </c>
      <c r="C180" s="148"/>
      <c r="D180" s="147"/>
      <c r="E180" s="147"/>
      <c r="F180" s="148"/>
      <c r="G180" s="519"/>
      <c r="H180" s="148"/>
      <c r="I180" s="520"/>
      <c r="J180" s="521"/>
      <c r="K180" s="522"/>
      <c r="L180" s="520"/>
      <c r="M180" s="522"/>
      <c r="N180" s="156"/>
      <c r="O180" s="156"/>
      <c r="P180" s="520"/>
      <c r="Q180" s="520"/>
      <c r="R180" s="520"/>
      <c r="S180" s="520"/>
      <c r="T180" s="523"/>
      <c r="U180" s="507"/>
    </row>
    <row r="181" spans="1:21" ht="25.5" thickBot="1" x14ac:dyDescent="0.3">
      <c r="A181" s="654"/>
      <c r="C181" s="655"/>
      <c r="D181" s="656"/>
      <c r="E181" s="484" t="s">
        <v>379</v>
      </c>
      <c r="F181" s="485">
        <f>COUNTA(F171:F180)</f>
        <v>0</v>
      </c>
      <c r="G181" s="486">
        <f>COUNTA(G171:G180)</f>
        <v>0</v>
      </c>
      <c r="H181" s="655"/>
      <c r="I181" s="501"/>
      <c r="J181" s="657"/>
      <c r="K181" s="658"/>
      <c r="L181" s="1096" t="s">
        <v>655</v>
      </c>
      <c r="M181" s="1097"/>
      <c r="N181" s="659">
        <f>SUM(N171:N180)</f>
        <v>0</v>
      </c>
      <c r="O181" s="660">
        <f>SUM(O171:O180)</f>
        <v>0</v>
      </c>
      <c r="P181" s="501"/>
      <c r="R181" s="128"/>
      <c r="S181" s="132"/>
      <c r="T181" s="603"/>
      <c r="U181" s="527"/>
    </row>
    <row r="182" spans="1:21" ht="21.95" customHeight="1" x14ac:dyDescent="0.25">
      <c r="A182" s="149"/>
      <c r="B182" s="128"/>
      <c r="C182" s="128"/>
      <c r="D182" s="128"/>
      <c r="H182" s="524"/>
      <c r="I182" s="524"/>
      <c r="J182" s="525"/>
      <c r="K182" s="524"/>
      <c r="L182" s="1098" t="s">
        <v>656</v>
      </c>
      <c r="M182" s="1099"/>
      <c r="N182" s="661">
        <f>SUMIF(M171:M180,"&lt;=31/12/2025",N171:N180)</f>
        <v>0</v>
      </c>
      <c r="O182" s="662">
        <f>SUMIF(M171:M180,"&lt;=31/12/2025",O171:O180)</f>
        <v>0</v>
      </c>
      <c r="P182" s="128"/>
      <c r="R182" s="128"/>
      <c r="S182" s="132"/>
      <c r="T182" s="603"/>
      <c r="U182" s="527"/>
    </row>
    <row r="183" spans="1:21" ht="21.95" customHeight="1" thickBot="1" x14ac:dyDescent="0.3">
      <c r="A183" s="149"/>
      <c r="L183" s="1100" t="s">
        <v>660</v>
      </c>
      <c r="M183" s="1101"/>
      <c r="N183" s="663">
        <f>SUMIF(M171:M180,"&gt;31/12/2025",N171:N180)</f>
        <v>0</v>
      </c>
      <c r="O183" s="664">
        <f>SUMIF(M171:M180,"&gt;31/12/2025",O171:O180)</f>
        <v>0</v>
      </c>
      <c r="R183" s="128"/>
      <c r="S183" s="132"/>
      <c r="T183" s="603"/>
      <c r="U183" s="527"/>
    </row>
    <row r="184" spans="1:21" ht="15.75" thickBot="1" x14ac:dyDescent="0.3">
      <c r="A184" s="528"/>
      <c r="B184" s="529"/>
      <c r="C184" s="455"/>
      <c r="D184" s="455"/>
      <c r="E184" s="455"/>
      <c r="F184" s="529"/>
      <c r="G184" s="455"/>
      <c r="H184" s="455"/>
      <c r="I184" s="529"/>
      <c r="J184" s="529"/>
      <c r="K184" s="455"/>
      <c r="L184" s="455"/>
      <c r="M184" s="455"/>
      <c r="N184" s="455"/>
      <c r="O184" s="455"/>
      <c r="P184" s="455"/>
      <c r="Q184" s="455"/>
      <c r="R184" s="455"/>
      <c r="S184" s="530"/>
      <c r="T184" s="455"/>
      <c r="U184" s="531"/>
    </row>
    <row r="185" spans="1:21" ht="15.75" thickBot="1" x14ac:dyDescent="0.3">
      <c r="A185" s="502"/>
      <c r="B185" s="503"/>
      <c r="C185" s="504"/>
      <c r="D185" s="504"/>
      <c r="E185" s="504"/>
      <c r="F185" s="503"/>
      <c r="G185" s="504"/>
      <c r="H185" s="504"/>
      <c r="I185" s="503"/>
      <c r="J185" s="503"/>
      <c r="K185" s="504"/>
      <c r="L185" s="504"/>
      <c r="M185" s="504"/>
      <c r="N185" s="504"/>
      <c r="O185" s="504"/>
      <c r="P185" s="504"/>
      <c r="Q185" s="504"/>
      <c r="R185" s="504"/>
      <c r="S185" s="504"/>
      <c r="T185" s="504"/>
      <c r="U185" s="505"/>
    </row>
    <row r="186" spans="1:21" ht="15.75" thickBot="1" x14ac:dyDescent="0.3">
      <c r="A186" s="171" t="s">
        <v>9</v>
      </c>
      <c r="B186" s="1116" t="s">
        <v>137</v>
      </c>
      <c r="C186" s="1117"/>
      <c r="E186" s="1118" t="s">
        <v>342</v>
      </c>
      <c r="F186" s="1119"/>
      <c r="G186" s="1120">
        <f>VLOOKUP(B186,'EXTRAUrbano.Piano inv. forn '!$D$20:$AB$55,3,FALSE)</f>
        <v>0</v>
      </c>
      <c r="H186" s="1121"/>
      <c r="I186" s="115"/>
      <c r="J186" s="1118" t="s">
        <v>343</v>
      </c>
      <c r="K186" s="1119"/>
      <c r="L186" s="1120">
        <f>VLOOKUP(B186,'EXTRAUrbano.Piano inv. forn '!$D$20:$AB$55,4,FALSE)</f>
        <v>0</v>
      </c>
      <c r="M186" s="1121"/>
      <c r="O186" s="178" t="s">
        <v>344</v>
      </c>
      <c r="P186" s="506"/>
      <c r="R186" s="179" t="s">
        <v>345</v>
      </c>
      <c r="S186" s="1108"/>
      <c r="T186" s="1109"/>
      <c r="U186" s="507"/>
    </row>
    <row r="187" spans="1:21" ht="15.75" thickBot="1" x14ac:dyDescent="0.3">
      <c r="A187" s="149"/>
      <c r="B187" s="129"/>
      <c r="C187" s="129"/>
      <c r="E187" s="130"/>
      <c r="F187" s="130"/>
      <c r="G187" s="131"/>
      <c r="H187" s="131"/>
      <c r="I187" s="115"/>
      <c r="J187" s="130"/>
      <c r="K187" s="130"/>
      <c r="L187" s="131"/>
      <c r="M187" s="131"/>
      <c r="O187" s="132"/>
      <c r="R187" s="128"/>
      <c r="S187" s="501"/>
      <c r="U187" s="150"/>
    </row>
    <row r="188" spans="1:21" ht="28.5" customHeight="1" thickBot="1" x14ac:dyDescent="0.3">
      <c r="A188" s="1102" t="s">
        <v>346</v>
      </c>
      <c r="B188" s="1103"/>
      <c r="C188" s="1103"/>
      <c r="D188" s="1104"/>
      <c r="E188" s="1105">
        <f>VLOOKUP(B186,'EXTRAUrbano.Piano inv. forn '!$D$20:$AB$55,17,FALSE)</f>
        <v>0</v>
      </c>
      <c r="F188" s="1106"/>
      <c r="G188" s="1106"/>
      <c r="H188" s="1107"/>
      <c r="I188" s="115"/>
      <c r="J188" s="1102" t="s">
        <v>60</v>
      </c>
      <c r="K188" s="1103"/>
      <c r="L188" s="1105">
        <f>VLOOKUP(B186,'EXTRAUrbano.Piano inv. forn '!$D$20:$AB$55,19,FALSE)</f>
        <v>0</v>
      </c>
      <c r="M188" s="1107"/>
      <c r="N188" s="146"/>
      <c r="O188" s="177" t="s">
        <v>347</v>
      </c>
      <c r="P188" s="151">
        <f>L188+E188</f>
        <v>0</v>
      </c>
      <c r="R188" s="179" t="s">
        <v>348</v>
      </c>
      <c r="S188" s="1108"/>
      <c r="T188" s="1109"/>
      <c r="U188" s="150"/>
    </row>
    <row r="189" spans="1:21" ht="15.75" thickBot="1" x14ac:dyDescent="0.3">
      <c r="A189" s="149"/>
      <c r="U189" s="507"/>
    </row>
    <row r="190" spans="1:21" ht="60" x14ac:dyDescent="0.25">
      <c r="A190" s="1110" t="s">
        <v>349</v>
      </c>
      <c r="B190" s="1112" t="s">
        <v>350</v>
      </c>
      <c r="C190" s="1112" t="s">
        <v>351</v>
      </c>
      <c r="D190" s="172" t="s">
        <v>352</v>
      </c>
      <c r="E190" s="173" t="s">
        <v>353</v>
      </c>
      <c r="F190" s="172" t="s">
        <v>354</v>
      </c>
      <c r="G190" s="172" t="s">
        <v>355</v>
      </c>
      <c r="H190" s="174" t="s">
        <v>312</v>
      </c>
      <c r="I190" s="174" t="s">
        <v>356</v>
      </c>
      <c r="J190" s="174" t="s">
        <v>357</v>
      </c>
      <c r="K190" s="174" t="s">
        <v>358</v>
      </c>
      <c r="L190" s="174" t="s">
        <v>359</v>
      </c>
      <c r="M190" s="174" t="s">
        <v>360</v>
      </c>
      <c r="N190" s="174" t="s">
        <v>361</v>
      </c>
      <c r="O190" s="174" t="s">
        <v>362</v>
      </c>
      <c r="P190" s="174" t="s">
        <v>363</v>
      </c>
      <c r="Q190" s="174" t="s">
        <v>364</v>
      </c>
      <c r="R190" s="174" t="s">
        <v>365</v>
      </c>
      <c r="S190" s="174" t="s">
        <v>366</v>
      </c>
      <c r="T190" s="175" t="s">
        <v>367</v>
      </c>
      <c r="U190" s="508"/>
    </row>
    <row r="191" spans="1:21" ht="48.75" thickBot="1" x14ac:dyDescent="0.3">
      <c r="A191" s="1111"/>
      <c r="B191" s="1113"/>
      <c r="C191" s="1113"/>
      <c r="D191" s="176" t="s">
        <v>368</v>
      </c>
      <c r="E191" s="176" t="s">
        <v>381</v>
      </c>
      <c r="F191" s="176" t="s">
        <v>370</v>
      </c>
      <c r="G191" s="176" t="s">
        <v>370</v>
      </c>
      <c r="H191" s="176" t="s">
        <v>32</v>
      </c>
      <c r="I191" s="176" t="s">
        <v>382</v>
      </c>
      <c r="J191" s="176" t="s">
        <v>371</v>
      </c>
      <c r="K191" s="176" t="s">
        <v>372</v>
      </c>
      <c r="L191" s="176" t="s">
        <v>373</v>
      </c>
      <c r="M191" s="176" t="s">
        <v>372</v>
      </c>
      <c r="N191" s="176" t="s">
        <v>374</v>
      </c>
      <c r="O191" s="176" t="s">
        <v>341</v>
      </c>
      <c r="P191" s="176" t="s">
        <v>375</v>
      </c>
      <c r="Q191" s="176" t="s">
        <v>376</v>
      </c>
      <c r="R191" s="176" t="s">
        <v>377</v>
      </c>
      <c r="S191" s="176" t="s">
        <v>377</v>
      </c>
      <c r="T191" s="509"/>
      <c r="U191" s="508"/>
    </row>
    <row r="192" spans="1:21" x14ac:dyDescent="0.25">
      <c r="A192" s="1114" t="str">
        <f>B186</f>
        <v>Extra-urb.m.1</v>
      </c>
      <c r="B192" s="160">
        <v>1</v>
      </c>
      <c r="C192" s="208"/>
      <c r="D192" s="134"/>
      <c r="E192" s="134"/>
      <c r="F192" s="208"/>
      <c r="G192" s="510"/>
      <c r="H192" s="135"/>
      <c r="I192" s="511"/>
      <c r="J192" s="512"/>
      <c r="K192" s="513"/>
      <c r="L192" s="511"/>
      <c r="M192" s="513"/>
      <c r="N192" s="164"/>
      <c r="O192" s="164"/>
      <c r="P192" s="511"/>
      <c r="Q192" s="511"/>
      <c r="R192" s="511"/>
      <c r="S192" s="511"/>
      <c r="T192" s="514"/>
      <c r="U192" s="507"/>
    </row>
    <row r="193" spans="1:21" x14ac:dyDescent="0.25">
      <c r="A193" s="1114"/>
      <c r="B193" s="161">
        <v>2</v>
      </c>
      <c r="C193" s="133"/>
      <c r="D193" s="127"/>
      <c r="E193" s="127"/>
      <c r="F193" s="133"/>
      <c r="G193" s="515"/>
      <c r="H193" s="133"/>
      <c r="I193" s="495"/>
      <c r="J193" s="516"/>
      <c r="K193" s="517"/>
      <c r="L193" s="495"/>
      <c r="M193" s="517"/>
      <c r="N193" s="155"/>
      <c r="O193" s="155"/>
      <c r="P193" s="495"/>
      <c r="Q193" s="495" t="s">
        <v>378</v>
      </c>
      <c r="R193" s="495"/>
      <c r="S193" s="495"/>
      <c r="T193" s="518"/>
      <c r="U193" s="507"/>
    </row>
    <row r="194" spans="1:21" x14ac:dyDescent="0.25">
      <c r="A194" s="1114"/>
      <c r="B194" s="161">
        <v>3</v>
      </c>
      <c r="C194" s="133"/>
      <c r="D194" s="127"/>
      <c r="E194" s="127"/>
      <c r="F194" s="133"/>
      <c r="G194" s="515"/>
      <c r="H194" s="133"/>
      <c r="I194" s="495"/>
      <c r="J194" s="516"/>
      <c r="K194" s="517"/>
      <c r="L194" s="495"/>
      <c r="M194" s="517"/>
      <c r="N194" s="155"/>
      <c r="O194" s="155"/>
      <c r="P194" s="495"/>
      <c r="Q194" s="495"/>
      <c r="R194" s="495"/>
      <c r="S194" s="495"/>
      <c r="T194" s="518"/>
      <c r="U194" s="507"/>
    </row>
    <row r="195" spans="1:21" x14ac:dyDescent="0.25">
      <c r="A195" s="1114"/>
      <c r="B195" s="161">
        <v>4</v>
      </c>
      <c r="C195" s="133"/>
      <c r="D195" s="127"/>
      <c r="E195" s="127"/>
      <c r="F195" s="133"/>
      <c r="G195" s="515"/>
      <c r="H195" s="133"/>
      <c r="I195" s="495"/>
      <c r="J195" s="516"/>
      <c r="K195" s="517"/>
      <c r="L195" s="495"/>
      <c r="M195" s="517"/>
      <c r="N195" s="155"/>
      <c r="O195" s="155"/>
      <c r="P195" s="495"/>
      <c r="Q195" s="495"/>
      <c r="R195" s="495"/>
      <c r="S195" s="495"/>
      <c r="T195" s="518"/>
      <c r="U195" s="507"/>
    </row>
    <row r="196" spans="1:21" x14ac:dyDescent="0.25">
      <c r="A196" s="1114"/>
      <c r="B196" s="161">
        <v>5</v>
      </c>
      <c r="C196" s="133"/>
      <c r="D196" s="127"/>
      <c r="E196" s="127"/>
      <c r="F196" s="133"/>
      <c r="G196" s="515"/>
      <c r="H196" s="133"/>
      <c r="I196" s="495"/>
      <c r="J196" s="516"/>
      <c r="K196" s="517"/>
      <c r="L196" s="495"/>
      <c r="M196" s="517"/>
      <c r="N196" s="155"/>
      <c r="O196" s="155"/>
      <c r="P196" s="495"/>
      <c r="Q196" s="495"/>
      <c r="R196" s="495"/>
      <c r="S196" s="495"/>
      <c r="T196" s="518"/>
      <c r="U196" s="507"/>
    </row>
    <row r="197" spans="1:21" x14ac:dyDescent="0.25">
      <c r="A197" s="1114"/>
      <c r="B197" s="161">
        <v>6</v>
      </c>
      <c r="C197" s="133"/>
      <c r="D197" s="127"/>
      <c r="E197" s="127"/>
      <c r="F197" s="133"/>
      <c r="G197" s="515"/>
      <c r="H197" s="133"/>
      <c r="I197" s="495"/>
      <c r="J197" s="516"/>
      <c r="K197" s="517"/>
      <c r="L197" s="495"/>
      <c r="M197" s="517"/>
      <c r="N197" s="155"/>
      <c r="O197" s="155"/>
      <c r="P197" s="495"/>
      <c r="Q197" s="495"/>
      <c r="R197" s="495"/>
      <c r="S197" s="495"/>
      <c r="T197" s="518"/>
      <c r="U197" s="507"/>
    </row>
    <row r="198" spans="1:21" x14ac:dyDescent="0.25">
      <c r="A198" s="1114"/>
      <c r="B198" s="161">
        <v>7</v>
      </c>
      <c r="C198" s="133"/>
      <c r="D198" s="127"/>
      <c r="E198" s="127"/>
      <c r="F198" s="133"/>
      <c r="G198" s="515"/>
      <c r="H198" s="133"/>
      <c r="I198" s="495"/>
      <c r="J198" s="516"/>
      <c r="K198" s="517"/>
      <c r="L198" s="495"/>
      <c r="M198" s="517"/>
      <c r="N198" s="155"/>
      <c r="O198" s="155"/>
      <c r="P198" s="495"/>
      <c r="Q198" s="495"/>
      <c r="R198" s="495"/>
      <c r="S198" s="495"/>
      <c r="T198" s="518"/>
      <c r="U198" s="507"/>
    </row>
    <row r="199" spans="1:21" x14ac:dyDescent="0.25">
      <c r="A199" s="1114"/>
      <c r="B199" s="161">
        <v>8</v>
      </c>
      <c r="C199" s="133"/>
      <c r="D199" s="127"/>
      <c r="E199" s="127"/>
      <c r="F199" s="133"/>
      <c r="G199" s="515"/>
      <c r="H199" s="133"/>
      <c r="I199" s="495"/>
      <c r="J199" s="516"/>
      <c r="K199" s="517"/>
      <c r="L199" s="495"/>
      <c r="M199" s="517"/>
      <c r="N199" s="155"/>
      <c r="O199" s="155"/>
      <c r="P199" s="495"/>
      <c r="Q199" s="495"/>
      <c r="R199" s="495"/>
      <c r="S199" s="495"/>
      <c r="T199" s="518"/>
      <c r="U199" s="507"/>
    </row>
    <row r="200" spans="1:21" x14ac:dyDescent="0.25">
      <c r="A200" s="1114"/>
      <c r="B200" s="161">
        <v>9</v>
      </c>
      <c r="C200" s="133"/>
      <c r="D200" s="127"/>
      <c r="E200" s="127"/>
      <c r="F200" s="133"/>
      <c r="G200" s="515"/>
      <c r="H200" s="133"/>
      <c r="I200" s="495"/>
      <c r="J200" s="516"/>
      <c r="K200" s="517"/>
      <c r="L200" s="495"/>
      <c r="M200" s="517"/>
      <c r="N200" s="155"/>
      <c r="O200" s="155"/>
      <c r="P200" s="495"/>
      <c r="Q200" s="495"/>
      <c r="R200" s="495"/>
      <c r="S200" s="495"/>
      <c r="T200" s="518"/>
      <c r="U200" s="507"/>
    </row>
    <row r="201" spans="1:21" ht="15.75" thickBot="1" x14ac:dyDescent="0.3">
      <c r="A201" s="1115"/>
      <c r="B201" s="162">
        <v>10</v>
      </c>
      <c r="C201" s="148"/>
      <c r="D201" s="147"/>
      <c r="E201" s="147"/>
      <c r="F201" s="148"/>
      <c r="G201" s="519"/>
      <c r="H201" s="148"/>
      <c r="I201" s="520"/>
      <c r="J201" s="521"/>
      <c r="K201" s="522"/>
      <c r="L201" s="520"/>
      <c r="M201" s="522"/>
      <c r="N201" s="156"/>
      <c r="O201" s="156"/>
      <c r="P201" s="520"/>
      <c r="Q201" s="520"/>
      <c r="R201" s="520"/>
      <c r="S201" s="520"/>
      <c r="T201" s="523"/>
      <c r="U201" s="507"/>
    </row>
    <row r="202" spans="1:21" ht="25.5" thickBot="1" x14ac:dyDescent="0.3">
      <c r="A202" s="654"/>
      <c r="C202" s="655"/>
      <c r="D202" s="656"/>
      <c r="E202" s="484" t="s">
        <v>379</v>
      </c>
      <c r="F202" s="485">
        <f>COUNTA(F192:F201)</f>
        <v>0</v>
      </c>
      <c r="G202" s="486">
        <f>COUNTA(G192:G201)</f>
        <v>0</v>
      </c>
      <c r="H202" s="655"/>
      <c r="I202" s="501"/>
      <c r="J202" s="657"/>
      <c r="K202" s="658"/>
      <c r="L202" s="1096" t="s">
        <v>655</v>
      </c>
      <c r="M202" s="1097"/>
      <c r="N202" s="659">
        <f>SUM(N192:N201)</f>
        <v>0</v>
      </c>
      <c r="O202" s="660">
        <f>SUM(O192:O201)</f>
        <v>0</v>
      </c>
      <c r="P202" s="501"/>
      <c r="R202" s="128"/>
      <c r="S202" s="132"/>
      <c r="T202" s="603"/>
      <c r="U202" s="527"/>
    </row>
    <row r="203" spans="1:21" ht="21.95" customHeight="1" x14ac:dyDescent="0.25">
      <c r="A203" s="149"/>
      <c r="B203" s="128"/>
      <c r="C203" s="128"/>
      <c r="D203" s="128"/>
      <c r="H203" s="524"/>
      <c r="I203" s="524"/>
      <c r="J203" s="525"/>
      <c r="K203" s="524"/>
      <c r="L203" s="1098" t="s">
        <v>656</v>
      </c>
      <c r="M203" s="1099"/>
      <c r="N203" s="661">
        <f>SUMIF(M192:M201,"&lt;=31/12/2025",N192:N201)</f>
        <v>0</v>
      </c>
      <c r="O203" s="662">
        <f>SUMIF(M192:M201,"&lt;=31/12/2025",O192:O201)</f>
        <v>0</v>
      </c>
      <c r="P203" s="128"/>
      <c r="R203" s="128"/>
      <c r="S203" s="132"/>
      <c r="T203" s="603"/>
      <c r="U203" s="527"/>
    </row>
    <row r="204" spans="1:21" ht="21.95" customHeight="1" thickBot="1" x14ac:dyDescent="0.3">
      <c r="A204" s="149"/>
      <c r="L204" s="1100" t="s">
        <v>660</v>
      </c>
      <c r="M204" s="1101"/>
      <c r="N204" s="663">
        <f>SUMIF(M192:M201,"&gt;31/12/2025",N192:N201)</f>
        <v>0</v>
      </c>
      <c r="O204" s="664">
        <f>SUMIF(M192:M201,"&gt;31/12/2025",O192:O201)</f>
        <v>0</v>
      </c>
      <c r="R204" s="128"/>
      <c r="S204" s="132"/>
      <c r="T204" s="603"/>
      <c r="U204" s="527"/>
    </row>
    <row r="205" spans="1:21" ht="15.75" thickBot="1" x14ac:dyDescent="0.3">
      <c r="A205" s="528"/>
      <c r="B205" s="529"/>
      <c r="C205" s="455"/>
      <c r="D205" s="455"/>
      <c r="E205" s="455"/>
      <c r="F205" s="529"/>
      <c r="G205" s="455"/>
      <c r="H205" s="455"/>
      <c r="I205" s="529"/>
      <c r="J205" s="529"/>
      <c r="K205" s="455"/>
      <c r="L205" s="455"/>
      <c r="M205" s="455"/>
      <c r="N205" s="455"/>
      <c r="O205" s="455"/>
      <c r="P205" s="455"/>
      <c r="Q205" s="455"/>
      <c r="R205" s="455"/>
      <c r="S205" s="530"/>
      <c r="T205" s="455"/>
      <c r="U205" s="531"/>
    </row>
    <row r="206" spans="1:21" ht="15.75" thickBot="1" x14ac:dyDescent="0.3">
      <c r="A206" s="502"/>
      <c r="B206" s="503"/>
      <c r="C206" s="504"/>
      <c r="D206" s="504"/>
      <c r="E206" s="504"/>
      <c r="F206" s="503"/>
      <c r="G206" s="504"/>
      <c r="H206" s="504"/>
      <c r="I206" s="503"/>
      <c r="J206" s="503"/>
      <c r="K206" s="504"/>
      <c r="L206" s="504"/>
      <c r="M206" s="504"/>
      <c r="N206" s="504"/>
      <c r="O206" s="504"/>
      <c r="P206" s="504"/>
      <c r="Q206" s="504"/>
      <c r="R206" s="504"/>
      <c r="S206" s="504"/>
      <c r="T206" s="504"/>
      <c r="U206" s="505"/>
    </row>
    <row r="207" spans="1:21" ht="15.75" thickBot="1" x14ac:dyDescent="0.3">
      <c r="A207" s="171" t="s">
        <v>9</v>
      </c>
      <c r="B207" s="1116" t="s">
        <v>137</v>
      </c>
      <c r="C207" s="1117"/>
      <c r="E207" s="1118" t="s">
        <v>342</v>
      </c>
      <c r="F207" s="1119"/>
      <c r="G207" s="1120">
        <f>VLOOKUP(B207,'EXTRAUrbano.Piano inv. forn '!$D$20:$AB$55,3,FALSE)</f>
        <v>0</v>
      </c>
      <c r="H207" s="1121"/>
      <c r="I207" s="115"/>
      <c r="J207" s="1118" t="s">
        <v>343</v>
      </c>
      <c r="K207" s="1119"/>
      <c r="L207" s="1120">
        <f>VLOOKUP(B207,'EXTRAUrbano.Piano inv. forn '!$D$20:$AB$55,4,FALSE)</f>
        <v>0</v>
      </c>
      <c r="M207" s="1121"/>
      <c r="O207" s="178" t="s">
        <v>344</v>
      </c>
      <c r="P207" s="506"/>
      <c r="R207" s="179" t="s">
        <v>345</v>
      </c>
      <c r="S207" s="1108"/>
      <c r="T207" s="1109"/>
      <c r="U207" s="507"/>
    </row>
    <row r="208" spans="1:21" ht="15.75" thickBot="1" x14ac:dyDescent="0.3">
      <c r="A208" s="149"/>
      <c r="B208" s="129"/>
      <c r="C208" s="129"/>
      <c r="E208" s="130"/>
      <c r="F208" s="130"/>
      <c r="G208" s="131"/>
      <c r="H208" s="131"/>
      <c r="I208" s="115"/>
      <c r="J208" s="130"/>
      <c r="K208" s="130"/>
      <c r="L208" s="131"/>
      <c r="M208" s="131"/>
      <c r="O208" s="132"/>
      <c r="R208" s="128"/>
      <c r="S208" s="501"/>
      <c r="U208" s="150"/>
    </row>
    <row r="209" spans="1:21" ht="28.5" customHeight="1" thickBot="1" x14ac:dyDescent="0.3">
      <c r="A209" s="1102" t="s">
        <v>346</v>
      </c>
      <c r="B209" s="1103"/>
      <c r="C209" s="1103"/>
      <c r="D209" s="1104"/>
      <c r="E209" s="1105">
        <f>VLOOKUP(B207,'EXTRAUrbano.Piano inv. forn '!$D$20:$AB$55,17,FALSE)</f>
        <v>0</v>
      </c>
      <c r="F209" s="1106"/>
      <c r="G209" s="1106"/>
      <c r="H209" s="1107"/>
      <c r="I209" s="115"/>
      <c r="J209" s="1102" t="s">
        <v>60</v>
      </c>
      <c r="K209" s="1103"/>
      <c r="L209" s="1105">
        <f>VLOOKUP(B207,'EXTRAUrbano.Piano inv. forn '!$D$20:$AB$55,19,FALSE)</f>
        <v>0</v>
      </c>
      <c r="M209" s="1107"/>
      <c r="N209" s="146"/>
      <c r="O209" s="177" t="s">
        <v>347</v>
      </c>
      <c r="P209" s="151">
        <f>L209+E209</f>
        <v>0</v>
      </c>
      <c r="R209" s="179" t="s">
        <v>348</v>
      </c>
      <c r="S209" s="1108"/>
      <c r="T209" s="1109"/>
      <c r="U209" s="150"/>
    </row>
    <row r="210" spans="1:21" ht="15.75" thickBot="1" x14ac:dyDescent="0.3">
      <c r="A210" s="149"/>
      <c r="U210" s="507"/>
    </row>
    <row r="211" spans="1:21" ht="60" x14ac:dyDescent="0.25">
      <c r="A211" s="1110" t="s">
        <v>349</v>
      </c>
      <c r="B211" s="1112" t="s">
        <v>350</v>
      </c>
      <c r="C211" s="1112" t="s">
        <v>351</v>
      </c>
      <c r="D211" s="172" t="s">
        <v>352</v>
      </c>
      <c r="E211" s="173" t="s">
        <v>353</v>
      </c>
      <c r="F211" s="172" t="s">
        <v>354</v>
      </c>
      <c r="G211" s="172" t="s">
        <v>355</v>
      </c>
      <c r="H211" s="174" t="s">
        <v>312</v>
      </c>
      <c r="I211" s="174" t="s">
        <v>356</v>
      </c>
      <c r="J211" s="174" t="s">
        <v>357</v>
      </c>
      <c r="K211" s="174" t="s">
        <v>358</v>
      </c>
      <c r="L211" s="174" t="s">
        <v>359</v>
      </c>
      <c r="M211" s="174" t="s">
        <v>360</v>
      </c>
      <c r="N211" s="174" t="s">
        <v>361</v>
      </c>
      <c r="O211" s="174" t="s">
        <v>362</v>
      </c>
      <c r="P211" s="174" t="s">
        <v>363</v>
      </c>
      <c r="Q211" s="174" t="s">
        <v>364</v>
      </c>
      <c r="R211" s="174" t="s">
        <v>365</v>
      </c>
      <c r="S211" s="174" t="s">
        <v>366</v>
      </c>
      <c r="T211" s="175" t="s">
        <v>367</v>
      </c>
      <c r="U211" s="508"/>
    </row>
    <row r="212" spans="1:21" ht="48.75" thickBot="1" x14ac:dyDescent="0.3">
      <c r="A212" s="1111"/>
      <c r="B212" s="1113"/>
      <c r="C212" s="1113"/>
      <c r="D212" s="176" t="s">
        <v>368</v>
      </c>
      <c r="E212" s="176" t="s">
        <v>381</v>
      </c>
      <c r="F212" s="176" t="s">
        <v>370</v>
      </c>
      <c r="G212" s="176" t="s">
        <v>370</v>
      </c>
      <c r="H212" s="176" t="s">
        <v>32</v>
      </c>
      <c r="I212" s="176" t="s">
        <v>382</v>
      </c>
      <c r="J212" s="176" t="s">
        <v>371</v>
      </c>
      <c r="K212" s="176" t="s">
        <v>372</v>
      </c>
      <c r="L212" s="176" t="s">
        <v>373</v>
      </c>
      <c r="M212" s="176" t="s">
        <v>372</v>
      </c>
      <c r="N212" s="176" t="s">
        <v>374</v>
      </c>
      <c r="O212" s="176" t="s">
        <v>341</v>
      </c>
      <c r="P212" s="176" t="s">
        <v>375</v>
      </c>
      <c r="Q212" s="176" t="s">
        <v>376</v>
      </c>
      <c r="R212" s="176" t="s">
        <v>377</v>
      </c>
      <c r="S212" s="176" t="s">
        <v>377</v>
      </c>
      <c r="T212" s="509"/>
      <c r="U212" s="508"/>
    </row>
    <row r="213" spans="1:21" x14ac:dyDescent="0.25">
      <c r="A213" s="1114" t="str">
        <f>B207</f>
        <v>Extra-urb.m.1</v>
      </c>
      <c r="B213" s="160">
        <v>1</v>
      </c>
      <c r="C213" s="208"/>
      <c r="D213" s="134"/>
      <c r="E213" s="134"/>
      <c r="F213" s="208"/>
      <c r="G213" s="510"/>
      <c r="H213" s="135"/>
      <c r="I213" s="511"/>
      <c r="J213" s="512"/>
      <c r="K213" s="513"/>
      <c r="L213" s="511"/>
      <c r="M213" s="513"/>
      <c r="N213" s="164"/>
      <c r="O213" s="164"/>
      <c r="P213" s="511"/>
      <c r="Q213" s="511"/>
      <c r="R213" s="511"/>
      <c r="S213" s="511"/>
      <c r="T213" s="514"/>
      <c r="U213" s="507"/>
    </row>
    <row r="214" spans="1:21" x14ac:dyDescent="0.25">
      <c r="A214" s="1114"/>
      <c r="B214" s="161">
        <v>2</v>
      </c>
      <c r="C214" s="133"/>
      <c r="D214" s="127"/>
      <c r="E214" s="127"/>
      <c r="F214" s="133"/>
      <c r="G214" s="515"/>
      <c r="H214" s="133"/>
      <c r="I214" s="495"/>
      <c r="J214" s="516"/>
      <c r="K214" s="517"/>
      <c r="L214" s="495"/>
      <c r="M214" s="517"/>
      <c r="N214" s="155"/>
      <c r="O214" s="155"/>
      <c r="P214" s="495"/>
      <c r="Q214" s="495" t="s">
        <v>378</v>
      </c>
      <c r="R214" s="495"/>
      <c r="S214" s="495"/>
      <c r="T214" s="518"/>
      <c r="U214" s="507"/>
    </row>
    <row r="215" spans="1:21" x14ac:dyDescent="0.25">
      <c r="A215" s="1114"/>
      <c r="B215" s="161">
        <v>3</v>
      </c>
      <c r="C215" s="133"/>
      <c r="D215" s="127"/>
      <c r="E215" s="127"/>
      <c r="F215" s="133"/>
      <c r="G215" s="515"/>
      <c r="H215" s="133"/>
      <c r="I215" s="495"/>
      <c r="J215" s="516"/>
      <c r="K215" s="517"/>
      <c r="L215" s="495"/>
      <c r="M215" s="517"/>
      <c r="N215" s="155"/>
      <c r="O215" s="155"/>
      <c r="P215" s="495"/>
      <c r="Q215" s="495"/>
      <c r="R215" s="495"/>
      <c r="S215" s="495"/>
      <c r="T215" s="518"/>
      <c r="U215" s="507"/>
    </row>
    <row r="216" spans="1:21" x14ac:dyDescent="0.25">
      <c r="A216" s="1114"/>
      <c r="B216" s="161">
        <v>4</v>
      </c>
      <c r="C216" s="133"/>
      <c r="D216" s="127"/>
      <c r="E216" s="127"/>
      <c r="F216" s="133"/>
      <c r="G216" s="515"/>
      <c r="H216" s="133"/>
      <c r="I216" s="495"/>
      <c r="J216" s="516"/>
      <c r="K216" s="517"/>
      <c r="L216" s="495"/>
      <c r="M216" s="517"/>
      <c r="N216" s="155"/>
      <c r="O216" s="155"/>
      <c r="P216" s="495"/>
      <c r="Q216" s="495"/>
      <c r="R216" s="495"/>
      <c r="S216" s="495"/>
      <c r="T216" s="518"/>
      <c r="U216" s="507"/>
    </row>
    <row r="217" spans="1:21" x14ac:dyDescent="0.25">
      <c r="A217" s="1114"/>
      <c r="B217" s="161">
        <v>5</v>
      </c>
      <c r="C217" s="133"/>
      <c r="D217" s="127"/>
      <c r="E217" s="127"/>
      <c r="F217" s="133"/>
      <c r="G217" s="515"/>
      <c r="H217" s="133"/>
      <c r="I217" s="495"/>
      <c r="J217" s="516"/>
      <c r="K217" s="517"/>
      <c r="L217" s="495"/>
      <c r="M217" s="517"/>
      <c r="N217" s="155"/>
      <c r="O217" s="155"/>
      <c r="P217" s="495"/>
      <c r="Q217" s="495"/>
      <c r="R217" s="495"/>
      <c r="S217" s="495"/>
      <c r="T217" s="518"/>
      <c r="U217" s="507"/>
    </row>
    <row r="218" spans="1:21" x14ac:dyDescent="0.25">
      <c r="A218" s="1114"/>
      <c r="B218" s="161">
        <v>6</v>
      </c>
      <c r="C218" s="133"/>
      <c r="D218" s="127"/>
      <c r="E218" s="127"/>
      <c r="F218" s="133"/>
      <c r="G218" s="515"/>
      <c r="H218" s="133"/>
      <c r="I218" s="495"/>
      <c r="J218" s="516"/>
      <c r="K218" s="517"/>
      <c r="L218" s="495"/>
      <c r="M218" s="517"/>
      <c r="N218" s="155"/>
      <c r="O218" s="155"/>
      <c r="P218" s="495"/>
      <c r="Q218" s="495"/>
      <c r="R218" s="495"/>
      <c r="S218" s="495"/>
      <c r="T218" s="518"/>
      <c r="U218" s="507"/>
    </row>
    <row r="219" spans="1:21" x14ac:dyDescent="0.25">
      <c r="A219" s="1114"/>
      <c r="B219" s="161">
        <v>7</v>
      </c>
      <c r="C219" s="133"/>
      <c r="D219" s="127"/>
      <c r="E219" s="127"/>
      <c r="F219" s="133"/>
      <c r="G219" s="515"/>
      <c r="H219" s="133"/>
      <c r="I219" s="495"/>
      <c r="J219" s="516"/>
      <c r="K219" s="517"/>
      <c r="L219" s="495"/>
      <c r="M219" s="517"/>
      <c r="N219" s="155"/>
      <c r="O219" s="155"/>
      <c r="P219" s="495"/>
      <c r="Q219" s="495"/>
      <c r="R219" s="495"/>
      <c r="S219" s="495"/>
      <c r="T219" s="518"/>
      <c r="U219" s="507"/>
    </row>
    <row r="220" spans="1:21" x14ac:dyDescent="0.25">
      <c r="A220" s="1114"/>
      <c r="B220" s="161">
        <v>8</v>
      </c>
      <c r="C220" s="133"/>
      <c r="D220" s="127"/>
      <c r="E220" s="127"/>
      <c r="F220" s="133"/>
      <c r="G220" s="515"/>
      <c r="H220" s="133"/>
      <c r="I220" s="495"/>
      <c r="J220" s="516"/>
      <c r="K220" s="517"/>
      <c r="L220" s="495"/>
      <c r="M220" s="517"/>
      <c r="N220" s="155"/>
      <c r="O220" s="155"/>
      <c r="P220" s="495"/>
      <c r="Q220" s="495"/>
      <c r="R220" s="495"/>
      <c r="S220" s="495"/>
      <c r="T220" s="518"/>
      <c r="U220" s="507"/>
    </row>
    <row r="221" spans="1:21" x14ac:dyDescent="0.25">
      <c r="A221" s="1114"/>
      <c r="B221" s="161">
        <v>9</v>
      </c>
      <c r="C221" s="133"/>
      <c r="D221" s="127"/>
      <c r="E221" s="127"/>
      <c r="F221" s="133"/>
      <c r="G221" s="515"/>
      <c r="H221" s="133"/>
      <c r="I221" s="495"/>
      <c r="J221" s="516"/>
      <c r="K221" s="517"/>
      <c r="L221" s="495"/>
      <c r="M221" s="517"/>
      <c r="N221" s="155"/>
      <c r="O221" s="155"/>
      <c r="P221" s="495"/>
      <c r="Q221" s="495"/>
      <c r="R221" s="495"/>
      <c r="S221" s="495"/>
      <c r="T221" s="518"/>
      <c r="U221" s="507"/>
    </row>
    <row r="222" spans="1:21" ht="15.75" thickBot="1" x14ac:dyDescent="0.3">
      <c r="A222" s="1115"/>
      <c r="B222" s="162">
        <v>10</v>
      </c>
      <c r="C222" s="148"/>
      <c r="D222" s="147"/>
      <c r="E222" s="147"/>
      <c r="F222" s="148"/>
      <c r="G222" s="519"/>
      <c r="H222" s="148"/>
      <c r="I222" s="520"/>
      <c r="J222" s="521"/>
      <c r="K222" s="522"/>
      <c r="L222" s="520"/>
      <c r="M222" s="522"/>
      <c r="N222" s="156"/>
      <c r="O222" s="156"/>
      <c r="P222" s="520"/>
      <c r="Q222" s="520"/>
      <c r="R222" s="520"/>
      <c r="S222" s="520"/>
      <c r="T222" s="523"/>
      <c r="U222" s="507"/>
    </row>
    <row r="223" spans="1:21" ht="25.5" thickBot="1" x14ac:dyDescent="0.3">
      <c r="A223" s="654"/>
      <c r="C223" s="655"/>
      <c r="D223" s="656"/>
      <c r="E223" s="484" t="s">
        <v>379</v>
      </c>
      <c r="F223" s="485">
        <f>COUNTA(F213:F222)</f>
        <v>0</v>
      </c>
      <c r="G223" s="486">
        <f>COUNTA(G213:G222)</f>
        <v>0</v>
      </c>
      <c r="H223" s="655"/>
      <c r="I223" s="501"/>
      <c r="J223" s="657"/>
      <c r="K223" s="658"/>
      <c r="L223" s="1096" t="s">
        <v>655</v>
      </c>
      <c r="M223" s="1097"/>
      <c r="N223" s="659">
        <f>SUM(N213:N222)</f>
        <v>0</v>
      </c>
      <c r="O223" s="660">
        <f>SUM(O213:O222)</f>
        <v>0</v>
      </c>
      <c r="P223" s="501"/>
      <c r="R223" s="128"/>
      <c r="S223" s="132"/>
      <c r="T223" s="603"/>
      <c r="U223" s="527"/>
    </row>
    <row r="224" spans="1:21" ht="21.95" customHeight="1" x14ac:dyDescent="0.25">
      <c r="A224" s="149"/>
      <c r="B224" s="128"/>
      <c r="C224" s="128"/>
      <c r="D224" s="128"/>
      <c r="H224" s="524"/>
      <c r="I224" s="524"/>
      <c r="J224" s="525"/>
      <c r="K224" s="524"/>
      <c r="L224" s="1098" t="s">
        <v>656</v>
      </c>
      <c r="M224" s="1099"/>
      <c r="N224" s="661">
        <f>SUMIF(M213:M222,"&lt;=31/12/2025",N213:N222)</f>
        <v>0</v>
      </c>
      <c r="O224" s="662">
        <f>SUMIF(M213:M222,"&lt;=31/12/2025",O213:O222)</f>
        <v>0</v>
      </c>
      <c r="P224" s="128"/>
      <c r="R224" s="128"/>
      <c r="S224" s="132"/>
      <c r="T224" s="603"/>
      <c r="U224" s="527"/>
    </row>
    <row r="225" spans="1:21" ht="21.95" customHeight="1" thickBot="1" x14ac:dyDescent="0.3">
      <c r="A225" s="149"/>
      <c r="L225" s="1100" t="s">
        <v>660</v>
      </c>
      <c r="M225" s="1101"/>
      <c r="N225" s="663">
        <f>SUMIF(M213:M222,"&gt;31/12/2025",N213:N222)</f>
        <v>0</v>
      </c>
      <c r="O225" s="664">
        <f>SUMIF(M213:M222,"&gt;31/12/2025",O213:O222)</f>
        <v>0</v>
      </c>
      <c r="R225" s="128"/>
      <c r="S225" s="132"/>
      <c r="T225" s="603"/>
      <c r="U225" s="527"/>
    </row>
    <row r="226" spans="1:21" ht="15.75" thickBot="1" x14ac:dyDescent="0.3">
      <c r="A226" s="528"/>
      <c r="B226" s="529"/>
      <c r="C226" s="455"/>
      <c r="D226" s="455"/>
      <c r="E226" s="455"/>
      <c r="F226" s="529"/>
      <c r="G226" s="455"/>
      <c r="H226" s="455"/>
      <c r="I226" s="529"/>
      <c r="J226" s="529"/>
      <c r="K226" s="455"/>
      <c r="L226" s="455"/>
      <c r="M226" s="455"/>
      <c r="N226" s="455"/>
      <c r="O226" s="455"/>
      <c r="P226" s="455"/>
      <c r="Q226" s="455"/>
      <c r="R226" s="455"/>
      <c r="S226" s="530"/>
      <c r="T226" s="455"/>
      <c r="U226" s="531"/>
    </row>
    <row r="227" spans="1:21" ht="15.75" thickBot="1" x14ac:dyDescent="0.3">
      <c r="A227" s="502"/>
      <c r="B227" s="503"/>
      <c r="C227" s="504"/>
      <c r="D227" s="504"/>
      <c r="E227" s="504"/>
      <c r="F227" s="503"/>
      <c r="G227" s="504"/>
      <c r="H227" s="504"/>
      <c r="I227" s="503"/>
      <c r="J227" s="503"/>
      <c r="K227" s="504"/>
      <c r="L227" s="504"/>
      <c r="M227" s="504"/>
      <c r="N227" s="504"/>
      <c r="O227" s="504"/>
      <c r="P227" s="504"/>
      <c r="Q227" s="504"/>
      <c r="R227" s="504"/>
      <c r="S227" s="504"/>
      <c r="T227" s="504"/>
      <c r="U227" s="505"/>
    </row>
    <row r="228" spans="1:21" ht="15.75" thickBot="1" x14ac:dyDescent="0.3">
      <c r="A228" s="171" t="s">
        <v>9</v>
      </c>
      <c r="B228" s="1116" t="s">
        <v>137</v>
      </c>
      <c r="C228" s="1117"/>
      <c r="E228" s="1118" t="s">
        <v>342</v>
      </c>
      <c r="F228" s="1119"/>
      <c r="G228" s="1120">
        <f>VLOOKUP(B228,'EXTRAUrbano.Piano inv. forn '!$D$20:$AB$55,3,FALSE)</f>
        <v>0</v>
      </c>
      <c r="H228" s="1121"/>
      <c r="I228" s="115"/>
      <c r="J228" s="1118" t="s">
        <v>343</v>
      </c>
      <c r="K228" s="1119"/>
      <c r="L228" s="1120">
        <f>VLOOKUP(B228,'EXTRAUrbano.Piano inv. forn '!$D$20:$AB$55,4,FALSE)</f>
        <v>0</v>
      </c>
      <c r="M228" s="1121"/>
      <c r="O228" s="178" t="s">
        <v>344</v>
      </c>
      <c r="P228" s="506"/>
      <c r="R228" s="179" t="s">
        <v>345</v>
      </c>
      <c r="S228" s="1108"/>
      <c r="T228" s="1109"/>
      <c r="U228" s="507"/>
    </row>
    <row r="229" spans="1:21" ht="15.75" thickBot="1" x14ac:dyDescent="0.3">
      <c r="A229" s="149"/>
      <c r="B229" s="129"/>
      <c r="C229" s="129"/>
      <c r="E229" s="130"/>
      <c r="F229" s="130"/>
      <c r="G229" s="131"/>
      <c r="H229" s="131"/>
      <c r="I229" s="115"/>
      <c r="J229" s="130"/>
      <c r="K229" s="130"/>
      <c r="L229" s="131"/>
      <c r="M229" s="131"/>
      <c r="O229" s="132"/>
      <c r="R229" s="128"/>
      <c r="S229" s="501"/>
      <c r="U229" s="150"/>
    </row>
    <row r="230" spans="1:21" ht="28.5" customHeight="1" thickBot="1" x14ac:dyDescent="0.3">
      <c r="A230" s="1102" t="s">
        <v>346</v>
      </c>
      <c r="B230" s="1103"/>
      <c r="C230" s="1103"/>
      <c r="D230" s="1104"/>
      <c r="E230" s="1105">
        <f>VLOOKUP(B228,'EXTRAUrbano.Piano inv. forn '!$D$20:$AB$55,17,FALSE)</f>
        <v>0</v>
      </c>
      <c r="F230" s="1106"/>
      <c r="G230" s="1106"/>
      <c r="H230" s="1107"/>
      <c r="I230" s="115"/>
      <c r="J230" s="1102" t="s">
        <v>60</v>
      </c>
      <c r="K230" s="1103"/>
      <c r="L230" s="1105">
        <f>VLOOKUP(B228,'EXTRAUrbano.Piano inv. forn '!$D$20:$AB$55,19,FALSE)</f>
        <v>0</v>
      </c>
      <c r="M230" s="1107"/>
      <c r="N230" s="146"/>
      <c r="O230" s="177" t="s">
        <v>347</v>
      </c>
      <c r="P230" s="151">
        <f>L230+E230</f>
        <v>0</v>
      </c>
      <c r="R230" s="179" t="s">
        <v>348</v>
      </c>
      <c r="S230" s="1108"/>
      <c r="T230" s="1109"/>
      <c r="U230" s="150"/>
    </row>
    <row r="231" spans="1:21" ht="15.75" thickBot="1" x14ac:dyDescent="0.3">
      <c r="A231" s="149"/>
      <c r="U231" s="507"/>
    </row>
    <row r="232" spans="1:21" ht="60" x14ac:dyDescent="0.25">
      <c r="A232" s="1110" t="s">
        <v>349</v>
      </c>
      <c r="B232" s="1112" t="s">
        <v>350</v>
      </c>
      <c r="C232" s="1112" t="s">
        <v>351</v>
      </c>
      <c r="D232" s="172" t="s">
        <v>352</v>
      </c>
      <c r="E232" s="173" t="s">
        <v>353</v>
      </c>
      <c r="F232" s="172" t="s">
        <v>354</v>
      </c>
      <c r="G232" s="172" t="s">
        <v>355</v>
      </c>
      <c r="H232" s="174" t="s">
        <v>312</v>
      </c>
      <c r="I232" s="174" t="s">
        <v>356</v>
      </c>
      <c r="J232" s="174" t="s">
        <v>357</v>
      </c>
      <c r="K232" s="174" t="s">
        <v>358</v>
      </c>
      <c r="L232" s="174" t="s">
        <v>359</v>
      </c>
      <c r="M232" s="174" t="s">
        <v>360</v>
      </c>
      <c r="N232" s="174" t="s">
        <v>361</v>
      </c>
      <c r="O232" s="174" t="s">
        <v>362</v>
      </c>
      <c r="P232" s="174" t="s">
        <v>363</v>
      </c>
      <c r="Q232" s="174" t="s">
        <v>364</v>
      </c>
      <c r="R232" s="174" t="s">
        <v>365</v>
      </c>
      <c r="S232" s="174" t="s">
        <v>366</v>
      </c>
      <c r="T232" s="175" t="s">
        <v>367</v>
      </c>
      <c r="U232" s="508"/>
    </row>
    <row r="233" spans="1:21" ht="48.75" thickBot="1" x14ac:dyDescent="0.3">
      <c r="A233" s="1111"/>
      <c r="B233" s="1113"/>
      <c r="C233" s="1113"/>
      <c r="D233" s="176" t="s">
        <v>368</v>
      </c>
      <c r="E233" s="176" t="s">
        <v>381</v>
      </c>
      <c r="F233" s="176" t="s">
        <v>370</v>
      </c>
      <c r="G233" s="176" t="s">
        <v>370</v>
      </c>
      <c r="H233" s="176" t="s">
        <v>32</v>
      </c>
      <c r="I233" s="176" t="s">
        <v>382</v>
      </c>
      <c r="J233" s="176" t="s">
        <v>371</v>
      </c>
      <c r="K233" s="176" t="s">
        <v>372</v>
      </c>
      <c r="L233" s="176" t="s">
        <v>373</v>
      </c>
      <c r="M233" s="176" t="s">
        <v>372</v>
      </c>
      <c r="N233" s="176" t="s">
        <v>374</v>
      </c>
      <c r="O233" s="176" t="s">
        <v>341</v>
      </c>
      <c r="P233" s="176" t="s">
        <v>375</v>
      </c>
      <c r="Q233" s="176" t="s">
        <v>376</v>
      </c>
      <c r="R233" s="176" t="s">
        <v>377</v>
      </c>
      <c r="S233" s="176" t="s">
        <v>377</v>
      </c>
      <c r="T233" s="509"/>
      <c r="U233" s="508"/>
    </row>
    <row r="234" spans="1:21" x14ac:dyDescent="0.25">
      <c r="A234" s="1114" t="str">
        <f>B228</f>
        <v>Extra-urb.m.1</v>
      </c>
      <c r="B234" s="160">
        <v>1</v>
      </c>
      <c r="C234" s="208"/>
      <c r="D234" s="134"/>
      <c r="E234" s="134"/>
      <c r="F234" s="208"/>
      <c r="G234" s="510"/>
      <c r="H234" s="135"/>
      <c r="I234" s="511"/>
      <c r="J234" s="512"/>
      <c r="K234" s="513"/>
      <c r="L234" s="511"/>
      <c r="M234" s="513"/>
      <c r="N234" s="164"/>
      <c r="O234" s="164"/>
      <c r="P234" s="511"/>
      <c r="Q234" s="511"/>
      <c r="R234" s="511"/>
      <c r="S234" s="511"/>
      <c r="T234" s="514"/>
      <c r="U234" s="507"/>
    </row>
    <row r="235" spans="1:21" x14ac:dyDescent="0.25">
      <c r="A235" s="1114"/>
      <c r="B235" s="161">
        <v>2</v>
      </c>
      <c r="C235" s="133"/>
      <c r="D235" s="127"/>
      <c r="E235" s="127"/>
      <c r="F235" s="133"/>
      <c r="G235" s="515"/>
      <c r="H235" s="133"/>
      <c r="I235" s="495"/>
      <c r="J235" s="516"/>
      <c r="K235" s="517"/>
      <c r="L235" s="495"/>
      <c r="M235" s="517"/>
      <c r="N235" s="155"/>
      <c r="O235" s="155"/>
      <c r="P235" s="495"/>
      <c r="Q235" s="495" t="s">
        <v>378</v>
      </c>
      <c r="R235" s="495"/>
      <c r="S235" s="495"/>
      <c r="T235" s="518"/>
      <c r="U235" s="507"/>
    </row>
    <row r="236" spans="1:21" x14ac:dyDescent="0.25">
      <c r="A236" s="1114"/>
      <c r="B236" s="161">
        <v>3</v>
      </c>
      <c r="C236" s="133"/>
      <c r="D236" s="127"/>
      <c r="E236" s="127"/>
      <c r="F236" s="133"/>
      <c r="G236" s="515"/>
      <c r="H236" s="133"/>
      <c r="I236" s="495"/>
      <c r="J236" s="516"/>
      <c r="K236" s="517"/>
      <c r="L236" s="495"/>
      <c r="M236" s="517"/>
      <c r="N236" s="155"/>
      <c r="O236" s="155"/>
      <c r="P236" s="495"/>
      <c r="Q236" s="495"/>
      <c r="R236" s="495"/>
      <c r="S236" s="495"/>
      <c r="T236" s="518"/>
      <c r="U236" s="507"/>
    </row>
    <row r="237" spans="1:21" x14ac:dyDescent="0.25">
      <c r="A237" s="1114"/>
      <c r="B237" s="161">
        <v>4</v>
      </c>
      <c r="C237" s="133"/>
      <c r="D237" s="127"/>
      <c r="E237" s="127"/>
      <c r="F237" s="133"/>
      <c r="G237" s="515"/>
      <c r="H237" s="133"/>
      <c r="I237" s="495"/>
      <c r="J237" s="516"/>
      <c r="K237" s="517"/>
      <c r="L237" s="495"/>
      <c r="M237" s="517"/>
      <c r="N237" s="155"/>
      <c r="O237" s="155"/>
      <c r="P237" s="495"/>
      <c r="Q237" s="495"/>
      <c r="R237" s="495"/>
      <c r="S237" s="495"/>
      <c r="T237" s="518"/>
      <c r="U237" s="507"/>
    </row>
    <row r="238" spans="1:21" x14ac:dyDescent="0.25">
      <c r="A238" s="1114"/>
      <c r="B238" s="161">
        <v>5</v>
      </c>
      <c r="C238" s="133"/>
      <c r="D238" s="127"/>
      <c r="E238" s="127"/>
      <c r="F238" s="133"/>
      <c r="G238" s="515"/>
      <c r="H238" s="133"/>
      <c r="I238" s="495"/>
      <c r="J238" s="516"/>
      <c r="K238" s="517"/>
      <c r="L238" s="495"/>
      <c r="M238" s="517"/>
      <c r="N238" s="155"/>
      <c r="O238" s="155"/>
      <c r="P238" s="495"/>
      <c r="Q238" s="495"/>
      <c r="R238" s="495"/>
      <c r="S238" s="495"/>
      <c r="T238" s="518"/>
      <c r="U238" s="507"/>
    </row>
    <row r="239" spans="1:21" x14ac:dyDescent="0.25">
      <c r="A239" s="1114"/>
      <c r="B239" s="161">
        <v>6</v>
      </c>
      <c r="C239" s="133"/>
      <c r="D239" s="127"/>
      <c r="E239" s="127"/>
      <c r="F239" s="133"/>
      <c r="G239" s="515"/>
      <c r="H239" s="133"/>
      <c r="I239" s="495"/>
      <c r="J239" s="516"/>
      <c r="K239" s="517"/>
      <c r="L239" s="495"/>
      <c r="M239" s="517"/>
      <c r="N239" s="155"/>
      <c r="O239" s="155"/>
      <c r="P239" s="495"/>
      <c r="Q239" s="495"/>
      <c r="R239" s="495"/>
      <c r="S239" s="495"/>
      <c r="T239" s="518"/>
      <c r="U239" s="507"/>
    </row>
    <row r="240" spans="1:21" x14ac:dyDescent="0.25">
      <c r="A240" s="1114"/>
      <c r="B240" s="161">
        <v>7</v>
      </c>
      <c r="C240" s="133"/>
      <c r="D240" s="127"/>
      <c r="E240" s="127"/>
      <c r="F240" s="133"/>
      <c r="G240" s="515"/>
      <c r="H240" s="133"/>
      <c r="I240" s="495"/>
      <c r="J240" s="516"/>
      <c r="K240" s="517"/>
      <c r="L240" s="495"/>
      <c r="M240" s="517"/>
      <c r="N240" s="155"/>
      <c r="O240" s="155"/>
      <c r="P240" s="495"/>
      <c r="Q240" s="495"/>
      <c r="R240" s="495"/>
      <c r="S240" s="495"/>
      <c r="T240" s="518"/>
      <c r="U240" s="507"/>
    </row>
    <row r="241" spans="1:21" x14ac:dyDescent="0.25">
      <c r="A241" s="1114"/>
      <c r="B241" s="161">
        <v>8</v>
      </c>
      <c r="C241" s="133"/>
      <c r="D241" s="127"/>
      <c r="E241" s="127"/>
      <c r="F241" s="133"/>
      <c r="G241" s="515"/>
      <c r="H241" s="133"/>
      <c r="I241" s="495"/>
      <c r="J241" s="516"/>
      <c r="K241" s="517"/>
      <c r="L241" s="495"/>
      <c r="M241" s="517"/>
      <c r="N241" s="155"/>
      <c r="O241" s="155"/>
      <c r="P241" s="495"/>
      <c r="Q241" s="495"/>
      <c r="R241" s="495"/>
      <c r="S241" s="495"/>
      <c r="T241" s="518"/>
      <c r="U241" s="507"/>
    </row>
    <row r="242" spans="1:21" x14ac:dyDescent="0.25">
      <c r="A242" s="1114"/>
      <c r="B242" s="161">
        <v>9</v>
      </c>
      <c r="C242" s="133"/>
      <c r="D242" s="127"/>
      <c r="E242" s="127"/>
      <c r="F242" s="133"/>
      <c r="G242" s="515"/>
      <c r="H242" s="133"/>
      <c r="I242" s="495"/>
      <c r="J242" s="516"/>
      <c r="K242" s="517"/>
      <c r="L242" s="495"/>
      <c r="M242" s="517"/>
      <c r="N242" s="155"/>
      <c r="O242" s="155"/>
      <c r="P242" s="495"/>
      <c r="Q242" s="495"/>
      <c r="R242" s="495"/>
      <c r="S242" s="495"/>
      <c r="T242" s="518"/>
      <c r="U242" s="507"/>
    </row>
    <row r="243" spans="1:21" ht="15.75" thickBot="1" x14ac:dyDescent="0.3">
      <c r="A243" s="1115"/>
      <c r="B243" s="162">
        <v>10</v>
      </c>
      <c r="C243" s="148"/>
      <c r="D243" s="147"/>
      <c r="E243" s="147"/>
      <c r="F243" s="148"/>
      <c r="G243" s="519"/>
      <c r="H243" s="148"/>
      <c r="I243" s="520"/>
      <c r="J243" s="521"/>
      <c r="K243" s="522"/>
      <c r="L243" s="520"/>
      <c r="M243" s="522"/>
      <c r="N243" s="156"/>
      <c r="O243" s="156"/>
      <c r="P243" s="520"/>
      <c r="Q243" s="520"/>
      <c r="R243" s="520"/>
      <c r="S243" s="520"/>
      <c r="T243" s="523"/>
      <c r="U243" s="507"/>
    </row>
    <row r="244" spans="1:21" ht="25.5" thickBot="1" x14ac:dyDescent="0.3">
      <c r="A244" s="654"/>
      <c r="C244" s="655"/>
      <c r="D244" s="656"/>
      <c r="E244" s="484" t="s">
        <v>379</v>
      </c>
      <c r="F244" s="485">
        <f>COUNTA(F234:F243)</f>
        <v>0</v>
      </c>
      <c r="G244" s="486">
        <f>COUNTA(G234:G243)</f>
        <v>0</v>
      </c>
      <c r="H244" s="655"/>
      <c r="I244" s="501"/>
      <c r="J244" s="657"/>
      <c r="K244" s="658"/>
      <c r="L244" s="1096" t="s">
        <v>655</v>
      </c>
      <c r="M244" s="1097"/>
      <c r="N244" s="659">
        <f>SUM(N234:N243)</f>
        <v>0</v>
      </c>
      <c r="O244" s="660">
        <f>SUM(O234:O243)</f>
        <v>0</v>
      </c>
      <c r="P244" s="501"/>
      <c r="R244" s="128"/>
      <c r="S244" s="132"/>
      <c r="T244" s="603"/>
      <c r="U244" s="527"/>
    </row>
    <row r="245" spans="1:21" ht="21.95" customHeight="1" x14ac:dyDescent="0.25">
      <c r="A245" s="149"/>
      <c r="B245" s="128"/>
      <c r="C245" s="128"/>
      <c r="D245" s="128"/>
      <c r="H245" s="524"/>
      <c r="I245" s="524"/>
      <c r="J245" s="525"/>
      <c r="K245" s="524"/>
      <c r="L245" s="1098" t="s">
        <v>656</v>
      </c>
      <c r="M245" s="1099"/>
      <c r="N245" s="661">
        <f>SUMIF(M234:M243,"&lt;=31/12/2025",N234:N243)</f>
        <v>0</v>
      </c>
      <c r="O245" s="662">
        <f>SUMIF(M234:M243,"&lt;=31/12/2025",O234:O243)</f>
        <v>0</v>
      </c>
      <c r="P245" s="128"/>
      <c r="R245" s="128"/>
      <c r="S245" s="132"/>
      <c r="T245" s="603"/>
      <c r="U245" s="527"/>
    </row>
    <row r="246" spans="1:21" ht="21.95" customHeight="1" thickBot="1" x14ac:dyDescent="0.3">
      <c r="A246" s="149"/>
      <c r="L246" s="1100" t="s">
        <v>660</v>
      </c>
      <c r="M246" s="1101"/>
      <c r="N246" s="663">
        <f>SUMIF(M234:M243,"&gt;31/12/2025",N234:N243)</f>
        <v>0</v>
      </c>
      <c r="O246" s="664">
        <f>SUMIF(M234:M243,"&gt;31/12/2025",O234:O243)</f>
        <v>0</v>
      </c>
      <c r="R246" s="128"/>
      <c r="S246" s="132"/>
      <c r="T246" s="603"/>
      <c r="U246" s="527"/>
    </row>
    <row r="247" spans="1:21" ht="15.75" thickBot="1" x14ac:dyDescent="0.3">
      <c r="A247" s="528"/>
      <c r="B247" s="529"/>
      <c r="C247" s="455"/>
      <c r="D247" s="455"/>
      <c r="E247" s="455"/>
      <c r="F247" s="529"/>
      <c r="G247" s="455"/>
      <c r="H247" s="455"/>
      <c r="I247" s="529"/>
      <c r="J247" s="529"/>
      <c r="K247" s="455"/>
      <c r="L247" s="455"/>
      <c r="M247" s="455"/>
      <c r="N247" s="455"/>
      <c r="O247" s="455"/>
      <c r="P247" s="455"/>
      <c r="Q247" s="455"/>
      <c r="R247" s="455"/>
      <c r="S247" s="530"/>
      <c r="T247" s="455"/>
      <c r="U247" s="531"/>
    </row>
    <row r="248" spans="1:21" ht="15.75" thickBot="1" x14ac:dyDescent="0.3">
      <c r="A248" s="502"/>
      <c r="B248" s="503"/>
      <c r="C248" s="504"/>
      <c r="D248" s="504"/>
      <c r="E248" s="504"/>
      <c r="F248" s="503"/>
      <c r="G248" s="504"/>
      <c r="H248" s="504"/>
      <c r="I248" s="503"/>
      <c r="J248" s="503"/>
      <c r="K248" s="504"/>
      <c r="L248" s="504"/>
      <c r="M248" s="504"/>
      <c r="N248" s="504"/>
      <c r="O248" s="504"/>
      <c r="P248" s="504"/>
      <c r="Q248" s="504"/>
      <c r="R248" s="504"/>
      <c r="S248" s="504"/>
      <c r="T248" s="504"/>
      <c r="U248" s="505"/>
    </row>
    <row r="249" spans="1:21" ht="15.75" thickBot="1" x14ac:dyDescent="0.3">
      <c r="A249" s="171" t="s">
        <v>9</v>
      </c>
      <c r="B249" s="1116" t="s">
        <v>137</v>
      </c>
      <c r="C249" s="1117"/>
      <c r="E249" s="1118" t="s">
        <v>342</v>
      </c>
      <c r="F249" s="1119"/>
      <c r="G249" s="1120">
        <f>VLOOKUP(B249,'EXTRAUrbano.Piano inv. forn '!$D$20:$AB$55,3,FALSE)</f>
        <v>0</v>
      </c>
      <c r="H249" s="1121"/>
      <c r="I249" s="115"/>
      <c r="J249" s="1118" t="s">
        <v>343</v>
      </c>
      <c r="K249" s="1119"/>
      <c r="L249" s="1120">
        <f>VLOOKUP(B249,'EXTRAUrbano.Piano inv. forn '!$D$20:$AB$55,4,FALSE)</f>
        <v>0</v>
      </c>
      <c r="M249" s="1121"/>
      <c r="O249" s="178" t="s">
        <v>344</v>
      </c>
      <c r="P249" s="506"/>
      <c r="R249" s="179" t="s">
        <v>345</v>
      </c>
      <c r="S249" s="1108"/>
      <c r="T249" s="1109"/>
      <c r="U249" s="507"/>
    </row>
    <row r="250" spans="1:21" ht="15.75" thickBot="1" x14ac:dyDescent="0.3">
      <c r="A250" s="149"/>
      <c r="B250" s="129"/>
      <c r="C250" s="129"/>
      <c r="E250" s="130"/>
      <c r="F250" s="130"/>
      <c r="G250" s="131"/>
      <c r="H250" s="131"/>
      <c r="I250" s="115"/>
      <c r="J250" s="130"/>
      <c r="K250" s="130"/>
      <c r="L250" s="131"/>
      <c r="M250" s="131"/>
      <c r="O250" s="132"/>
      <c r="R250" s="128"/>
      <c r="S250" s="501"/>
      <c r="U250" s="150"/>
    </row>
    <row r="251" spans="1:21" ht="28.5" customHeight="1" thickBot="1" x14ac:dyDescent="0.3">
      <c r="A251" s="1102" t="s">
        <v>346</v>
      </c>
      <c r="B251" s="1103"/>
      <c r="C251" s="1103"/>
      <c r="D251" s="1104"/>
      <c r="E251" s="1105">
        <f>VLOOKUP(B249,'EXTRAUrbano.Piano inv. forn '!$D$20:$AB$55,17,FALSE)</f>
        <v>0</v>
      </c>
      <c r="F251" s="1106"/>
      <c r="G251" s="1106"/>
      <c r="H251" s="1107"/>
      <c r="I251" s="115"/>
      <c r="J251" s="1102" t="s">
        <v>60</v>
      </c>
      <c r="K251" s="1103"/>
      <c r="L251" s="1105">
        <f>VLOOKUP(B249,'EXTRAUrbano.Piano inv. forn '!$D$20:$AB$55,19,FALSE)</f>
        <v>0</v>
      </c>
      <c r="M251" s="1107"/>
      <c r="N251" s="146"/>
      <c r="O251" s="177" t="s">
        <v>347</v>
      </c>
      <c r="P251" s="151">
        <f>L251+E251</f>
        <v>0</v>
      </c>
      <c r="R251" s="179" t="s">
        <v>348</v>
      </c>
      <c r="S251" s="1108"/>
      <c r="T251" s="1109"/>
      <c r="U251" s="150"/>
    </row>
    <row r="252" spans="1:21" ht="15.75" thickBot="1" x14ac:dyDescent="0.3">
      <c r="A252" s="149"/>
      <c r="U252" s="507"/>
    </row>
    <row r="253" spans="1:21" ht="60" x14ac:dyDescent="0.25">
      <c r="A253" s="1110" t="s">
        <v>349</v>
      </c>
      <c r="B253" s="1112" t="s">
        <v>350</v>
      </c>
      <c r="C253" s="1112" t="s">
        <v>351</v>
      </c>
      <c r="D253" s="172" t="s">
        <v>352</v>
      </c>
      <c r="E253" s="173" t="s">
        <v>353</v>
      </c>
      <c r="F253" s="172" t="s">
        <v>354</v>
      </c>
      <c r="G253" s="172" t="s">
        <v>355</v>
      </c>
      <c r="H253" s="174" t="s">
        <v>312</v>
      </c>
      <c r="I253" s="174" t="s">
        <v>356</v>
      </c>
      <c r="J253" s="174" t="s">
        <v>357</v>
      </c>
      <c r="K253" s="174" t="s">
        <v>358</v>
      </c>
      <c r="L253" s="174" t="s">
        <v>359</v>
      </c>
      <c r="M253" s="174" t="s">
        <v>360</v>
      </c>
      <c r="N253" s="174" t="s">
        <v>361</v>
      </c>
      <c r="O253" s="174" t="s">
        <v>362</v>
      </c>
      <c r="P253" s="174" t="s">
        <v>363</v>
      </c>
      <c r="Q253" s="174" t="s">
        <v>364</v>
      </c>
      <c r="R253" s="174" t="s">
        <v>365</v>
      </c>
      <c r="S253" s="174" t="s">
        <v>366</v>
      </c>
      <c r="T253" s="175" t="s">
        <v>367</v>
      </c>
      <c r="U253" s="508"/>
    </row>
    <row r="254" spans="1:21" ht="48.75" thickBot="1" x14ac:dyDescent="0.3">
      <c r="A254" s="1111"/>
      <c r="B254" s="1113"/>
      <c r="C254" s="1113"/>
      <c r="D254" s="176" t="s">
        <v>368</v>
      </c>
      <c r="E254" s="176" t="s">
        <v>381</v>
      </c>
      <c r="F254" s="176" t="s">
        <v>370</v>
      </c>
      <c r="G254" s="176" t="s">
        <v>370</v>
      </c>
      <c r="H254" s="176" t="s">
        <v>32</v>
      </c>
      <c r="I254" s="176" t="s">
        <v>382</v>
      </c>
      <c r="J254" s="176" t="s">
        <v>371</v>
      </c>
      <c r="K254" s="176" t="s">
        <v>372</v>
      </c>
      <c r="L254" s="176" t="s">
        <v>373</v>
      </c>
      <c r="M254" s="176" t="s">
        <v>372</v>
      </c>
      <c r="N254" s="176" t="s">
        <v>374</v>
      </c>
      <c r="O254" s="176" t="s">
        <v>341</v>
      </c>
      <c r="P254" s="176" t="s">
        <v>375</v>
      </c>
      <c r="Q254" s="176" t="s">
        <v>376</v>
      </c>
      <c r="R254" s="176" t="s">
        <v>377</v>
      </c>
      <c r="S254" s="176" t="s">
        <v>377</v>
      </c>
      <c r="T254" s="509"/>
      <c r="U254" s="508"/>
    </row>
    <row r="255" spans="1:21" x14ac:dyDescent="0.25">
      <c r="A255" s="1114" t="str">
        <f>B249</f>
        <v>Extra-urb.m.1</v>
      </c>
      <c r="B255" s="160">
        <v>1</v>
      </c>
      <c r="C255" s="208"/>
      <c r="D255" s="134"/>
      <c r="E255" s="134"/>
      <c r="F255" s="208"/>
      <c r="G255" s="510"/>
      <c r="H255" s="135"/>
      <c r="I255" s="511"/>
      <c r="J255" s="512"/>
      <c r="K255" s="513"/>
      <c r="L255" s="511"/>
      <c r="M255" s="513"/>
      <c r="N255" s="164"/>
      <c r="O255" s="164"/>
      <c r="P255" s="511"/>
      <c r="Q255" s="511"/>
      <c r="R255" s="511"/>
      <c r="S255" s="511"/>
      <c r="T255" s="514"/>
      <c r="U255" s="507"/>
    </row>
    <row r="256" spans="1:21" x14ac:dyDescent="0.25">
      <c r="A256" s="1114"/>
      <c r="B256" s="161">
        <v>2</v>
      </c>
      <c r="C256" s="133"/>
      <c r="D256" s="127"/>
      <c r="E256" s="127"/>
      <c r="F256" s="133"/>
      <c r="G256" s="515"/>
      <c r="H256" s="133"/>
      <c r="I256" s="495"/>
      <c r="J256" s="516"/>
      <c r="K256" s="517"/>
      <c r="L256" s="495"/>
      <c r="M256" s="517"/>
      <c r="N256" s="155"/>
      <c r="O256" s="155"/>
      <c r="P256" s="495"/>
      <c r="Q256" s="495" t="s">
        <v>378</v>
      </c>
      <c r="R256" s="495"/>
      <c r="S256" s="495"/>
      <c r="T256" s="518"/>
      <c r="U256" s="507"/>
    </row>
    <row r="257" spans="1:21" x14ac:dyDescent="0.25">
      <c r="A257" s="1114"/>
      <c r="B257" s="161">
        <v>3</v>
      </c>
      <c r="C257" s="133"/>
      <c r="D257" s="127"/>
      <c r="E257" s="127"/>
      <c r="F257" s="133"/>
      <c r="G257" s="515"/>
      <c r="H257" s="133"/>
      <c r="I257" s="495"/>
      <c r="J257" s="516"/>
      <c r="K257" s="517"/>
      <c r="L257" s="495"/>
      <c r="M257" s="517"/>
      <c r="N257" s="155"/>
      <c r="O257" s="155"/>
      <c r="P257" s="495"/>
      <c r="Q257" s="495"/>
      <c r="R257" s="495"/>
      <c r="S257" s="495"/>
      <c r="T257" s="518"/>
      <c r="U257" s="507"/>
    </row>
    <row r="258" spans="1:21" x14ac:dyDescent="0.25">
      <c r="A258" s="1114"/>
      <c r="B258" s="161">
        <v>4</v>
      </c>
      <c r="C258" s="133"/>
      <c r="D258" s="127"/>
      <c r="E258" s="127"/>
      <c r="F258" s="133"/>
      <c r="G258" s="515"/>
      <c r="H258" s="133"/>
      <c r="I258" s="495"/>
      <c r="J258" s="516"/>
      <c r="K258" s="517"/>
      <c r="L258" s="495"/>
      <c r="M258" s="517"/>
      <c r="N258" s="155"/>
      <c r="O258" s="155"/>
      <c r="P258" s="495"/>
      <c r="Q258" s="495"/>
      <c r="R258" s="495"/>
      <c r="S258" s="495"/>
      <c r="T258" s="518"/>
      <c r="U258" s="507"/>
    </row>
    <row r="259" spans="1:21" x14ac:dyDescent="0.25">
      <c r="A259" s="1114"/>
      <c r="B259" s="161">
        <v>5</v>
      </c>
      <c r="C259" s="133"/>
      <c r="D259" s="127"/>
      <c r="E259" s="127"/>
      <c r="F259" s="133"/>
      <c r="G259" s="515"/>
      <c r="H259" s="133"/>
      <c r="I259" s="495"/>
      <c r="J259" s="516"/>
      <c r="K259" s="517"/>
      <c r="L259" s="495"/>
      <c r="M259" s="517"/>
      <c r="N259" s="155"/>
      <c r="O259" s="155"/>
      <c r="P259" s="495"/>
      <c r="Q259" s="495"/>
      <c r="R259" s="495"/>
      <c r="S259" s="495"/>
      <c r="T259" s="518"/>
      <c r="U259" s="507"/>
    </row>
    <row r="260" spans="1:21" x14ac:dyDescent="0.25">
      <c r="A260" s="1114"/>
      <c r="B260" s="161">
        <v>6</v>
      </c>
      <c r="C260" s="133"/>
      <c r="D260" s="127"/>
      <c r="E260" s="127"/>
      <c r="F260" s="133"/>
      <c r="G260" s="515"/>
      <c r="H260" s="133"/>
      <c r="I260" s="495"/>
      <c r="J260" s="516"/>
      <c r="K260" s="517"/>
      <c r="L260" s="495"/>
      <c r="M260" s="517"/>
      <c r="N260" s="155"/>
      <c r="O260" s="155"/>
      <c r="P260" s="495"/>
      <c r="Q260" s="495"/>
      <c r="R260" s="495"/>
      <c r="S260" s="495"/>
      <c r="T260" s="518"/>
      <c r="U260" s="507"/>
    </row>
    <row r="261" spans="1:21" x14ac:dyDescent="0.25">
      <c r="A261" s="1114"/>
      <c r="B261" s="161">
        <v>7</v>
      </c>
      <c r="C261" s="133"/>
      <c r="D261" s="127"/>
      <c r="E261" s="127"/>
      <c r="F261" s="133"/>
      <c r="G261" s="515"/>
      <c r="H261" s="133"/>
      <c r="I261" s="495"/>
      <c r="J261" s="516"/>
      <c r="K261" s="517"/>
      <c r="L261" s="495"/>
      <c r="M261" s="517"/>
      <c r="N261" s="155"/>
      <c r="O261" s="155"/>
      <c r="P261" s="495"/>
      <c r="Q261" s="495"/>
      <c r="R261" s="495"/>
      <c r="S261" s="495"/>
      <c r="T261" s="518"/>
      <c r="U261" s="507"/>
    </row>
    <row r="262" spans="1:21" x14ac:dyDescent="0.25">
      <c r="A262" s="1114"/>
      <c r="B262" s="161">
        <v>8</v>
      </c>
      <c r="C262" s="133"/>
      <c r="D262" s="127"/>
      <c r="E262" s="127"/>
      <c r="F262" s="133"/>
      <c r="G262" s="515"/>
      <c r="H262" s="133"/>
      <c r="I262" s="495"/>
      <c r="J262" s="516"/>
      <c r="K262" s="517"/>
      <c r="L262" s="495"/>
      <c r="M262" s="517"/>
      <c r="N262" s="155"/>
      <c r="O262" s="155"/>
      <c r="P262" s="495"/>
      <c r="Q262" s="495"/>
      <c r="R262" s="495"/>
      <c r="S262" s="495"/>
      <c r="T262" s="518"/>
      <c r="U262" s="507"/>
    </row>
    <row r="263" spans="1:21" x14ac:dyDescent="0.25">
      <c r="A263" s="1114"/>
      <c r="B263" s="161">
        <v>9</v>
      </c>
      <c r="C263" s="133"/>
      <c r="D263" s="127"/>
      <c r="E263" s="127"/>
      <c r="F263" s="133"/>
      <c r="G263" s="515"/>
      <c r="H263" s="133"/>
      <c r="I263" s="495"/>
      <c r="J263" s="516"/>
      <c r="K263" s="517"/>
      <c r="L263" s="495"/>
      <c r="M263" s="517"/>
      <c r="N263" s="155"/>
      <c r="O263" s="155"/>
      <c r="P263" s="495"/>
      <c r="Q263" s="495"/>
      <c r="R263" s="495"/>
      <c r="S263" s="495"/>
      <c r="T263" s="518"/>
      <c r="U263" s="507"/>
    </row>
    <row r="264" spans="1:21" ht="15.75" thickBot="1" x14ac:dyDescent="0.3">
      <c r="A264" s="1115"/>
      <c r="B264" s="162">
        <v>10</v>
      </c>
      <c r="C264" s="148"/>
      <c r="D264" s="147"/>
      <c r="E264" s="147"/>
      <c r="F264" s="148"/>
      <c r="G264" s="519"/>
      <c r="H264" s="148"/>
      <c r="I264" s="520"/>
      <c r="J264" s="521"/>
      <c r="K264" s="522"/>
      <c r="L264" s="520"/>
      <c r="M264" s="522"/>
      <c r="N264" s="156"/>
      <c r="O264" s="156"/>
      <c r="P264" s="520"/>
      <c r="Q264" s="520"/>
      <c r="R264" s="520"/>
      <c r="S264" s="520"/>
      <c r="T264" s="523"/>
      <c r="U264" s="507"/>
    </row>
    <row r="265" spans="1:21" ht="25.5" thickBot="1" x14ac:dyDescent="0.3">
      <c r="A265" s="654"/>
      <c r="C265" s="655"/>
      <c r="D265" s="656"/>
      <c r="E265" s="484" t="s">
        <v>379</v>
      </c>
      <c r="F265" s="485">
        <f>COUNTA(F255:F264)</f>
        <v>0</v>
      </c>
      <c r="G265" s="486">
        <f>COUNTA(G255:G264)</f>
        <v>0</v>
      </c>
      <c r="H265" s="655"/>
      <c r="I265" s="501"/>
      <c r="J265" s="657"/>
      <c r="K265" s="658"/>
      <c r="L265" s="1096" t="s">
        <v>655</v>
      </c>
      <c r="M265" s="1097"/>
      <c r="N265" s="659">
        <f>SUM(N255:N264)</f>
        <v>0</v>
      </c>
      <c r="O265" s="660">
        <f>SUM(O255:O264)</f>
        <v>0</v>
      </c>
      <c r="P265" s="501"/>
      <c r="R265" s="128"/>
      <c r="S265" s="132"/>
      <c r="T265" s="603"/>
      <c r="U265" s="527"/>
    </row>
    <row r="266" spans="1:21" ht="21.95" customHeight="1" x14ac:dyDescent="0.25">
      <c r="A266" s="149"/>
      <c r="B266" s="128"/>
      <c r="C266" s="128"/>
      <c r="D266" s="128"/>
      <c r="H266" s="524"/>
      <c r="I266" s="524"/>
      <c r="J266" s="525"/>
      <c r="K266" s="524"/>
      <c r="L266" s="1098" t="s">
        <v>656</v>
      </c>
      <c r="M266" s="1099"/>
      <c r="N266" s="661">
        <f>SUMIF(M255:M264,"&lt;=31/12/2025",N255:N264)</f>
        <v>0</v>
      </c>
      <c r="O266" s="662">
        <f>SUMIF(M255:M264,"&lt;=31/12/2025",O255:O264)</f>
        <v>0</v>
      </c>
      <c r="P266" s="128"/>
      <c r="R266" s="128"/>
      <c r="S266" s="132"/>
      <c r="T266" s="603"/>
      <c r="U266" s="527"/>
    </row>
    <row r="267" spans="1:21" ht="21.95" customHeight="1" thickBot="1" x14ac:dyDescent="0.3">
      <c r="A267" s="149"/>
      <c r="L267" s="1100" t="s">
        <v>660</v>
      </c>
      <c r="M267" s="1101"/>
      <c r="N267" s="663">
        <f>SUMIF(M255:M264,"&gt;31/12/2025",N255:N264)</f>
        <v>0</v>
      </c>
      <c r="O267" s="664">
        <f>SUMIF(M255:M264,"&gt;31/12/2025",O255:O264)</f>
        <v>0</v>
      </c>
      <c r="R267" s="128"/>
      <c r="S267" s="132"/>
      <c r="T267" s="603"/>
      <c r="U267" s="527"/>
    </row>
    <row r="268" spans="1:21" ht="15.75" thickBot="1" x14ac:dyDescent="0.3">
      <c r="A268" s="528"/>
      <c r="B268" s="529"/>
      <c r="C268" s="455"/>
      <c r="D268" s="455"/>
      <c r="E268" s="455"/>
      <c r="F268" s="529"/>
      <c r="G268" s="455"/>
      <c r="H268" s="455"/>
      <c r="I268" s="529"/>
      <c r="J268" s="529"/>
      <c r="K268" s="455"/>
      <c r="L268" s="455"/>
      <c r="M268" s="455"/>
      <c r="N268" s="455"/>
      <c r="O268" s="455"/>
      <c r="P268" s="455"/>
      <c r="Q268" s="455"/>
      <c r="R268" s="455"/>
      <c r="S268" s="530"/>
      <c r="T268" s="455"/>
      <c r="U268" s="531"/>
    </row>
    <row r="269" spans="1:21" ht="15.75" thickBot="1" x14ac:dyDescent="0.3">
      <c r="A269" s="502"/>
      <c r="B269" s="503"/>
      <c r="C269" s="504"/>
      <c r="D269" s="504"/>
      <c r="E269" s="504"/>
      <c r="F269" s="503"/>
      <c r="G269" s="504"/>
      <c r="H269" s="504"/>
      <c r="I269" s="503"/>
      <c r="J269" s="503"/>
      <c r="K269" s="504"/>
      <c r="L269" s="504"/>
      <c r="M269" s="504"/>
      <c r="N269" s="504"/>
      <c r="O269" s="504"/>
      <c r="P269" s="504"/>
      <c r="Q269" s="504"/>
      <c r="R269" s="504"/>
      <c r="S269" s="504"/>
      <c r="T269" s="504"/>
      <c r="U269" s="505"/>
    </row>
    <row r="270" spans="1:21" ht="15.75" thickBot="1" x14ac:dyDescent="0.3">
      <c r="A270" s="171" t="s">
        <v>9</v>
      </c>
      <c r="B270" s="1116" t="s">
        <v>137</v>
      </c>
      <c r="C270" s="1117"/>
      <c r="E270" s="1118" t="s">
        <v>342</v>
      </c>
      <c r="F270" s="1119"/>
      <c r="G270" s="1120">
        <f>VLOOKUP(B270,'EXTRAUrbano.Piano inv. forn '!$D$20:$AB$55,3,FALSE)</f>
        <v>0</v>
      </c>
      <c r="H270" s="1121"/>
      <c r="I270" s="115"/>
      <c r="J270" s="1118" t="s">
        <v>343</v>
      </c>
      <c r="K270" s="1119"/>
      <c r="L270" s="1120">
        <f>VLOOKUP(B270,'EXTRAUrbano.Piano inv. forn '!$D$20:$AB$55,4,FALSE)</f>
        <v>0</v>
      </c>
      <c r="M270" s="1121"/>
      <c r="O270" s="178" t="s">
        <v>344</v>
      </c>
      <c r="P270" s="506"/>
      <c r="R270" s="179" t="s">
        <v>345</v>
      </c>
      <c r="S270" s="1108"/>
      <c r="T270" s="1109"/>
      <c r="U270" s="507"/>
    </row>
    <row r="271" spans="1:21" ht="15.75" thickBot="1" x14ac:dyDescent="0.3">
      <c r="A271" s="149"/>
      <c r="B271" s="129"/>
      <c r="C271" s="129"/>
      <c r="E271" s="130"/>
      <c r="F271" s="130"/>
      <c r="G271" s="131"/>
      <c r="H271" s="131"/>
      <c r="I271" s="115"/>
      <c r="J271" s="130"/>
      <c r="K271" s="130"/>
      <c r="L271" s="131"/>
      <c r="M271" s="131"/>
      <c r="O271" s="132"/>
      <c r="R271" s="128"/>
      <c r="S271" s="501"/>
      <c r="U271" s="150"/>
    </row>
    <row r="272" spans="1:21" ht="28.5" customHeight="1" thickBot="1" x14ac:dyDescent="0.3">
      <c r="A272" s="1102" t="s">
        <v>346</v>
      </c>
      <c r="B272" s="1103"/>
      <c r="C272" s="1103"/>
      <c r="D272" s="1104"/>
      <c r="E272" s="1105">
        <f>VLOOKUP(B270,'EXTRAUrbano.Piano inv. forn '!$D$20:$AB$55,17,FALSE)</f>
        <v>0</v>
      </c>
      <c r="F272" s="1106"/>
      <c r="G272" s="1106"/>
      <c r="H272" s="1107"/>
      <c r="I272" s="115"/>
      <c r="J272" s="1102" t="s">
        <v>60</v>
      </c>
      <c r="K272" s="1103"/>
      <c r="L272" s="1105">
        <f>VLOOKUP(B270,'EXTRAUrbano.Piano inv. forn '!$D$20:$AB$55,19,FALSE)</f>
        <v>0</v>
      </c>
      <c r="M272" s="1107"/>
      <c r="N272" s="146"/>
      <c r="O272" s="177" t="s">
        <v>347</v>
      </c>
      <c r="P272" s="151">
        <f>L272+E272</f>
        <v>0</v>
      </c>
      <c r="R272" s="179" t="s">
        <v>348</v>
      </c>
      <c r="S272" s="1108"/>
      <c r="T272" s="1109"/>
      <c r="U272" s="150"/>
    </row>
    <row r="273" spans="1:21" ht="15.75" thickBot="1" x14ac:dyDescent="0.3">
      <c r="A273" s="149"/>
      <c r="U273" s="507"/>
    </row>
    <row r="274" spans="1:21" ht="60" x14ac:dyDescent="0.25">
      <c r="A274" s="1110" t="s">
        <v>349</v>
      </c>
      <c r="B274" s="1112" t="s">
        <v>350</v>
      </c>
      <c r="C274" s="1112" t="s">
        <v>351</v>
      </c>
      <c r="D274" s="172" t="s">
        <v>352</v>
      </c>
      <c r="E274" s="173" t="s">
        <v>353</v>
      </c>
      <c r="F274" s="172" t="s">
        <v>354</v>
      </c>
      <c r="G274" s="172" t="s">
        <v>355</v>
      </c>
      <c r="H274" s="174" t="s">
        <v>312</v>
      </c>
      <c r="I274" s="174" t="s">
        <v>356</v>
      </c>
      <c r="J274" s="174" t="s">
        <v>357</v>
      </c>
      <c r="K274" s="174" t="s">
        <v>358</v>
      </c>
      <c r="L274" s="174" t="s">
        <v>359</v>
      </c>
      <c r="M274" s="174" t="s">
        <v>360</v>
      </c>
      <c r="N274" s="174" t="s">
        <v>361</v>
      </c>
      <c r="O274" s="174" t="s">
        <v>362</v>
      </c>
      <c r="P274" s="174" t="s">
        <v>363</v>
      </c>
      <c r="Q274" s="174" t="s">
        <v>364</v>
      </c>
      <c r="R274" s="174" t="s">
        <v>365</v>
      </c>
      <c r="S274" s="174" t="s">
        <v>366</v>
      </c>
      <c r="T274" s="175" t="s">
        <v>367</v>
      </c>
      <c r="U274" s="508"/>
    </row>
    <row r="275" spans="1:21" ht="48.75" thickBot="1" x14ac:dyDescent="0.3">
      <c r="A275" s="1111"/>
      <c r="B275" s="1113"/>
      <c r="C275" s="1113"/>
      <c r="D275" s="176" t="s">
        <v>368</v>
      </c>
      <c r="E275" s="176" t="s">
        <v>381</v>
      </c>
      <c r="F275" s="176" t="s">
        <v>370</v>
      </c>
      <c r="G275" s="176" t="s">
        <v>370</v>
      </c>
      <c r="H275" s="176" t="s">
        <v>32</v>
      </c>
      <c r="I275" s="176" t="s">
        <v>382</v>
      </c>
      <c r="J275" s="176" t="s">
        <v>371</v>
      </c>
      <c r="K275" s="176" t="s">
        <v>372</v>
      </c>
      <c r="L275" s="176" t="s">
        <v>373</v>
      </c>
      <c r="M275" s="176" t="s">
        <v>372</v>
      </c>
      <c r="N275" s="176" t="s">
        <v>374</v>
      </c>
      <c r="O275" s="176" t="s">
        <v>341</v>
      </c>
      <c r="P275" s="176" t="s">
        <v>375</v>
      </c>
      <c r="Q275" s="176" t="s">
        <v>376</v>
      </c>
      <c r="R275" s="176" t="s">
        <v>377</v>
      </c>
      <c r="S275" s="176" t="s">
        <v>377</v>
      </c>
      <c r="T275" s="509"/>
      <c r="U275" s="508"/>
    </row>
    <row r="276" spans="1:21" x14ac:dyDescent="0.25">
      <c r="A276" s="1114" t="str">
        <f>B270</f>
        <v>Extra-urb.m.1</v>
      </c>
      <c r="B276" s="160">
        <v>1</v>
      </c>
      <c r="C276" s="208"/>
      <c r="D276" s="134"/>
      <c r="E276" s="134"/>
      <c r="F276" s="208"/>
      <c r="G276" s="510"/>
      <c r="H276" s="135"/>
      <c r="I276" s="511"/>
      <c r="J276" s="512"/>
      <c r="K276" s="513"/>
      <c r="L276" s="511"/>
      <c r="M276" s="513"/>
      <c r="N276" s="164"/>
      <c r="O276" s="164"/>
      <c r="P276" s="511"/>
      <c r="Q276" s="511"/>
      <c r="R276" s="511"/>
      <c r="S276" s="511"/>
      <c r="T276" s="514"/>
      <c r="U276" s="507"/>
    </row>
    <row r="277" spans="1:21" x14ac:dyDescent="0.25">
      <c r="A277" s="1114"/>
      <c r="B277" s="161">
        <v>2</v>
      </c>
      <c r="C277" s="133"/>
      <c r="D277" s="127"/>
      <c r="E277" s="127"/>
      <c r="F277" s="133"/>
      <c r="G277" s="515"/>
      <c r="H277" s="133"/>
      <c r="I277" s="495"/>
      <c r="J277" s="516"/>
      <c r="K277" s="517"/>
      <c r="L277" s="495"/>
      <c r="M277" s="517"/>
      <c r="N277" s="155"/>
      <c r="O277" s="155"/>
      <c r="P277" s="495"/>
      <c r="Q277" s="495" t="s">
        <v>378</v>
      </c>
      <c r="R277" s="495"/>
      <c r="S277" s="495"/>
      <c r="T277" s="518"/>
      <c r="U277" s="507"/>
    </row>
    <row r="278" spans="1:21" x14ac:dyDescent="0.25">
      <c r="A278" s="1114"/>
      <c r="B278" s="161">
        <v>3</v>
      </c>
      <c r="C278" s="133"/>
      <c r="D278" s="127"/>
      <c r="E278" s="127"/>
      <c r="F278" s="133"/>
      <c r="G278" s="515"/>
      <c r="H278" s="133"/>
      <c r="I278" s="495"/>
      <c r="J278" s="516"/>
      <c r="K278" s="517"/>
      <c r="L278" s="495"/>
      <c r="M278" s="517"/>
      <c r="N278" s="155"/>
      <c r="O278" s="155"/>
      <c r="P278" s="495"/>
      <c r="Q278" s="495"/>
      <c r="R278" s="495"/>
      <c r="S278" s="495"/>
      <c r="T278" s="518"/>
      <c r="U278" s="507"/>
    </row>
    <row r="279" spans="1:21" x14ac:dyDescent="0.25">
      <c r="A279" s="1114"/>
      <c r="B279" s="161">
        <v>4</v>
      </c>
      <c r="C279" s="133"/>
      <c r="D279" s="127"/>
      <c r="E279" s="127"/>
      <c r="F279" s="133"/>
      <c r="G279" s="515"/>
      <c r="H279" s="133"/>
      <c r="I279" s="495"/>
      <c r="J279" s="516"/>
      <c r="K279" s="517"/>
      <c r="L279" s="495"/>
      <c r="M279" s="517"/>
      <c r="N279" s="155"/>
      <c r="O279" s="155"/>
      <c r="P279" s="495"/>
      <c r="Q279" s="495"/>
      <c r="R279" s="495"/>
      <c r="S279" s="495"/>
      <c r="T279" s="518"/>
      <c r="U279" s="507"/>
    </row>
    <row r="280" spans="1:21" x14ac:dyDescent="0.25">
      <c r="A280" s="1114"/>
      <c r="B280" s="161">
        <v>5</v>
      </c>
      <c r="C280" s="133"/>
      <c r="D280" s="127"/>
      <c r="E280" s="127"/>
      <c r="F280" s="133"/>
      <c r="G280" s="515"/>
      <c r="H280" s="133"/>
      <c r="I280" s="495"/>
      <c r="J280" s="516"/>
      <c r="K280" s="517"/>
      <c r="L280" s="495"/>
      <c r="M280" s="517"/>
      <c r="N280" s="155"/>
      <c r="O280" s="155"/>
      <c r="P280" s="495"/>
      <c r="Q280" s="495"/>
      <c r="R280" s="495"/>
      <c r="S280" s="495"/>
      <c r="T280" s="518"/>
      <c r="U280" s="507"/>
    </row>
    <row r="281" spans="1:21" x14ac:dyDescent="0.25">
      <c r="A281" s="1114"/>
      <c r="B281" s="161">
        <v>6</v>
      </c>
      <c r="C281" s="133"/>
      <c r="D281" s="127"/>
      <c r="E281" s="127"/>
      <c r="F281" s="133"/>
      <c r="G281" s="515"/>
      <c r="H281" s="133"/>
      <c r="I281" s="495"/>
      <c r="J281" s="516"/>
      <c r="K281" s="517"/>
      <c r="L281" s="495"/>
      <c r="M281" s="517"/>
      <c r="N281" s="155"/>
      <c r="O281" s="155"/>
      <c r="P281" s="495"/>
      <c r="Q281" s="495"/>
      <c r="R281" s="495"/>
      <c r="S281" s="495"/>
      <c r="T281" s="518"/>
      <c r="U281" s="507"/>
    </row>
    <row r="282" spans="1:21" x14ac:dyDescent="0.25">
      <c r="A282" s="1114"/>
      <c r="B282" s="161">
        <v>7</v>
      </c>
      <c r="C282" s="133"/>
      <c r="D282" s="127"/>
      <c r="E282" s="127"/>
      <c r="F282" s="133"/>
      <c r="G282" s="515"/>
      <c r="H282" s="133"/>
      <c r="I282" s="495"/>
      <c r="J282" s="516"/>
      <c r="K282" s="517"/>
      <c r="L282" s="495"/>
      <c r="M282" s="517"/>
      <c r="N282" s="155"/>
      <c r="O282" s="155"/>
      <c r="P282" s="495"/>
      <c r="Q282" s="495"/>
      <c r="R282" s="495"/>
      <c r="S282" s="495"/>
      <c r="T282" s="518"/>
      <c r="U282" s="507"/>
    </row>
    <row r="283" spans="1:21" x14ac:dyDescent="0.25">
      <c r="A283" s="1114"/>
      <c r="B283" s="161">
        <v>8</v>
      </c>
      <c r="C283" s="133"/>
      <c r="D283" s="127"/>
      <c r="E283" s="127"/>
      <c r="F283" s="133"/>
      <c r="G283" s="515"/>
      <c r="H283" s="133"/>
      <c r="I283" s="495"/>
      <c r="J283" s="516"/>
      <c r="K283" s="517"/>
      <c r="L283" s="495"/>
      <c r="M283" s="517"/>
      <c r="N283" s="155"/>
      <c r="O283" s="155"/>
      <c r="P283" s="495"/>
      <c r="Q283" s="495"/>
      <c r="R283" s="495"/>
      <c r="S283" s="495"/>
      <c r="T283" s="518"/>
      <c r="U283" s="507"/>
    </row>
    <row r="284" spans="1:21" x14ac:dyDescent="0.25">
      <c r="A284" s="1114"/>
      <c r="B284" s="161">
        <v>9</v>
      </c>
      <c r="C284" s="133"/>
      <c r="D284" s="127"/>
      <c r="E284" s="127"/>
      <c r="F284" s="133"/>
      <c r="G284" s="515"/>
      <c r="H284" s="133"/>
      <c r="I284" s="495"/>
      <c r="J284" s="516"/>
      <c r="K284" s="517"/>
      <c r="L284" s="495"/>
      <c r="M284" s="517"/>
      <c r="N284" s="155"/>
      <c r="O284" s="155"/>
      <c r="P284" s="495"/>
      <c r="Q284" s="495"/>
      <c r="R284" s="495"/>
      <c r="S284" s="495"/>
      <c r="T284" s="518"/>
      <c r="U284" s="507"/>
    </row>
    <row r="285" spans="1:21" ht="15.75" thickBot="1" x14ac:dyDescent="0.3">
      <c r="A285" s="1115"/>
      <c r="B285" s="162">
        <v>10</v>
      </c>
      <c r="C285" s="148"/>
      <c r="D285" s="147"/>
      <c r="E285" s="147"/>
      <c r="F285" s="148"/>
      <c r="G285" s="519"/>
      <c r="H285" s="148"/>
      <c r="I285" s="520"/>
      <c r="J285" s="521"/>
      <c r="K285" s="522"/>
      <c r="L285" s="520"/>
      <c r="M285" s="522"/>
      <c r="N285" s="156"/>
      <c r="O285" s="156"/>
      <c r="P285" s="520"/>
      <c r="Q285" s="520"/>
      <c r="R285" s="520"/>
      <c r="S285" s="520"/>
      <c r="T285" s="523"/>
      <c r="U285" s="507"/>
    </row>
    <row r="286" spans="1:21" ht="25.5" thickBot="1" x14ac:dyDescent="0.3">
      <c r="A286" s="654"/>
      <c r="C286" s="655"/>
      <c r="D286" s="656"/>
      <c r="E286" s="484" t="s">
        <v>379</v>
      </c>
      <c r="F286" s="485">
        <f>COUNTA(F276:F285)</f>
        <v>0</v>
      </c>
      <c r="G286" s="486">
        <f>COUNTA(G276:G285)</f>
        <v>0</v>
      </c>
      <c r="H286" s="655"/>
      <c r="I286" s="501"/>
      <c r="J286" s="657"/>
      <c r="K286" s="658"/>
      <c r="L286" s="1096" t="s">
        <v>655</v>
      </c>
      <c r="M286" s="1097"/>
      <c r="N286" s="659">
        <f>SUM(N276:N285)</f>
        <v>0</v>
      </c>
      <c r="O286" s="660">
        <f>SUM(O276:O285)</f>
        <v>0</v>
      </c>
      <c r="P286" s="501"/>
      <c r="R286" s="128"/>
      <c r="S286" s="132"/>
      <c r="T286" s="603"/>
      <c r="U286" s="527"/>
    </row>
    <row r="287" spans="1:21" ht="21.95" customHeight="1" x14ac:dyDescent="0.25">
      <c r="A287" s="149"/>
      <c r="B287" s="128"/>
      <c r="C287" s="128"/>
      <c r="D287" s="128"/>
      <c r="H287" s="524"/>
      <c r="I287" s="524"/>
      <c r="J287" s="525"/>
      <c r="K287" s="524"/>
      <c r="L287" s="1098" t="s">
        <v>656</v>
      </c>
      <c r="M287" s="1099"/>
      <c r="N287" s="661">
        <f>SUMIF(M276:M285,"&lt;=31/12/2025",N276:N285)</f>
        <v>0</v>
      </c>
      <c r="O287" s="662">
        <f>SUMIF(M276:M285,"&lt;=31/12/2025",O276:O285)</f>
        <v>0</v>
      </c>
      <c r="P287" s="128"/>
      <c r="R287" s="128"/>
      <c r="S287" s="132"/>
      <c r="T287" s="603"/>
      <c r="U287" s="527"/>
    </row>
    <row r="288" spans="1:21" ht="21.95" customHeight="1" thickBot="1" x14ac:dyDescent="0.3">
      <c r="A288" s="149"/>
      <c r="L288" s="1100" t="s">
        <v>660</v>
      </c>
      <c r="M288" s="1101"/>
      <c r="N288" s="663">
        <f>SUMIF(M276:M285,"&gt;31/12/2025",N276:N285)</f>
        <v>0</v>
      </c>
      <c r="O288" s="664">
        <f>SUMIF(M276:M285,"&gt;31/12/2025",O276:O285)</f>
        <v>0</v>
      </c>
      <c r="R288" s="128"/>
      <c r="S288" s="132"/>
      <c r="T288" s="603"/>
      <c r="U288" s="527"/>
    </row>
    <row r="289" spans="1:21" ht="15.75" thickBot="1" x14ac:dyDescent="0.3">
      <c r="A289" s="528"/>
      <c r="B289" s="529"/>
      <c r="C289" s="455"/>
      <c r="D289" s="455"/>
      <c r="E289" s="455"/>
      <c r="F289" s="529"/>
      <c r="G289" s="455"/>
      <c r="H289" s="455"/>
      <c r="I289" s="529"/>
      <c r="J289" s="529"/>
      <c r="K289" s="455"/>
      <c r="L289" s="455"/>
      <c r="M289" s="455"/>
      <c r="N289" s="455"/>
      <c r="O289" s="455"/>
      <c r="P289" s="455"/>
      <c r="Q289" s="455"/>
      <c r="R289" s="455"/>
      <c r="S289" s="530"/>
      <c r="T289" s="455"/>
      <c r="U289" s="531"/>
    </row>
    <row r="290" spans="1:21" ht="15.75" thickBot="1" x14ac:dyDescent="0.3">
      <c r="A290" s="502"/>
      <c r="B290" s="503"/>
      <c r="C290" s="504"/>
      <c r="D290" s="504"/>
      <c r="E290" s="504"/>
      <c r="F290" s="503"/>
      <c r="G290" s="504"/>
      <c r="H290" s="504"/>
      <c r="I290" s="503"/>
      <c r="J290" s="503"/>
      <c r="K290" s="504"/>
      <c r="L290" s="504"/>
      <c r="M290" s="504"/>
      <c r="N290" s="504"/>
      <c r="O290" s="504"/>
      <c r="P290" s="504"/>
      <c r="Q290" s="504"/>
      <c r="R290" s="504"/>
      <c r="S290" s="504"/>
      <c r="T290" s="504"/>
      <c r="U290" s="505"/>
    </row>
    <row r="291" spans="1:21" ht="15.75" thickBot="1" x14ac:dyDescent="0.3">
      <c r="A291" s="171" t="s">
        <v>9</v>
      </c>
      <c r="B291" s="1116" t="s">
        <v>137</v>
      </c>
      <c r="C291" s="1117"/>
      <c r="E291" s="1118" t="s">
        <v>342</v>
      </c>
      <c r="F291" s="1119"/>
      <c r="G291" s="1120">
        <f>VLOOKUP(B291,'EXTRAUrbano.Piano inv. forn '!$D$20:$AB$55,3,FALSE)</f>
        <v>0</v>
      </c>
      <c r="H291" s="1121"/>
      <c r="I291" s="115"/>
      <c r="J291" s="1118" t="s">
        <v>343</v>
      </c>
      <c r="K291" s="1119"/>
      <c r="L291" s="1120">
        <f>VLOOKUP(B291,'EXTRAUrbano.Piano inv. forn '!$D$20:$AB$55,4,FALSE)</f>
        <v>0</v>
      </c>
      <c r="M291" s="1121"/>
      <c r="O291" s="178" t="s">
        <v>344</v>
      </c>
      <c r="P291" s="506"/>
      <c r="R291" s="179" t="s">
        <v>345</v>
      </c>
      <c r="S291" s="1108"/>
      <c r="T291" s="1109"/>
      <c r="U291" s="507"/>
    </row>
    <row r="292" spans="1:21" ht="15.75" thickBot="1" x14ac:dyDescent="0.3">
      <c r="A292" s="149"/>
      <c r="B292" s="129"/>
      <c r="C292" s="129"/>
      <c r="E292" s="130"/>
      <c r="F292" s="130"/>
      <c r="G292" s="131"/>
      <c r="H292" s="131"/>
      <c r="I292" s="115"/>
      <c r="J292" s="130"/>
      <c r="K292" s="130"/>
      <c r="L292" s="131"/>
      <c r="M292" s="131"/>
      <c r="O292" s="132"/>
      <c r="R292" s="128"/>
      <c r="S292" s="501"/>
      <c r="U292" s="150"/>
    </row>
    <row r="293" spans="1:21" ht="28.5" customHeight="1" thickBot="1" x14ac:dyDescent="0.3">
      <c r="A293" s="1102" t="s">
        <v>346</v>
      </c>
      <c r="B293" s="1103"/>
      <c r="C293" s="1103"/>
      <c r="D293" s="1104"/>
      <c r="E293" s="1105">
        <f>VLOOKUP(B291,'EXTRAUrbano.Piano inv. forn '!$D$20:$AB$55,17,FALSE)</f>
        <v>0</v>
      </c>
      <c r="F293" s="1106"/>
      <c r="G293" s="1106"/>
      <c r="H293" s="1107"/>
      <c r="I293" s="115"/>
      <c r="J293" s="1102" t="s">
        <v>60</v>
      </c>
      <c r="K293" s="1103"/>
      <c r="L293" s="1105">
        <f>VLOOKUP(B291,'EXTRAUrbano.Piano inv. forn '!$D$20:$AB$55,19,FALSE)</f>
        <v>0</v>
      </c>
      <c r="M293" s="1107"/>
      <c r="N293" s="146"/>
      <c r="O293" s="177" t="s">
        <v>347</v>
      </c>
      <c r="P293" s="151">
        <f>L293+E293</f>
        <v>0</v>
      </c>
      <c r="R293" s="179" t="s">
        <v>348</v>
      </c>
      <c r="S293" s="1108"/>
      <c r="T293" s="1109"/>
      <c r="U293" s="150"/>
    </row>
    <row r="294" spans="1:21" ht="15.75" thickBot="1" x14ac:dyDescent="0.3">
      <c r="A294" s="149"/>
      <c r="U294" s="507"/>
    </row>
    <row r="295" spans="1:21" ht="60" x14ac:dyDescent="0.25">
      <c r="A295" s="1110" t="s">
        <v>349</v>
      </c>
      <c r="B295" s="1112" t="s">
        <v>350</v>
      </c>
      <c r="C295" s="1112" t="s">
        <v>351</v>
      </c>
      <c r="D295" s="172" t="s">
        <v>352</v>
      </c>
      <c r="E295" s="173" t="s">
        <v>353</v>
      </c>
      <c r="F295" s="172" t="s">
        <v>354</v>
      </c>
      <c r="G295" s="172" t="s">
        <v>355</v>
      </c>
      <c r="H295" s="174" t="s">
        <v>312</v>
      </c>
      <c r="I295" s="174" t="s">
        <v>356</v>
      </c>
      <c r="J295" s="174" t="s">
        <v>357</v>
      </c>
      <c r="K295" s="174" t="s">
        <v>358</v>
      </c>
      <c r="L295" s="174" t="s">
        <v>359</v>
      </c>
      <c r="M295" s="174" t="s">
        <v>360</v>
      </c>
      <c r="N295" s="174" t="s">
        <v>361</v>
      </c>
      <c r="O295" s="174" t="s">
        <v>362</v>
      </c>
      <c r="P295" s="174" t="s">
        <v>363</v>
      </c>
      <c r="Q295" s="174" t="s">
        <v>364</v>
      </c>
      <c r="R295" s="174" t="s">
        <v>365</v>
      </c>
      <c r="S295" s="174" t="s">
        <v>366</v>
      </c>
      <c r="T295" s="175" t="s">
        <v>367</v>
      </c>
      <c r="U295" s="508"/>
    </row>
    <row r="296" spans="1:21" ht="48.75" thickBot="1" x14ac:dyDescent="0.3">
      <c r="A296" s="1111"/>
      <c r="B296" s="1113"/>
      <c r="C296" s="1113"/>
      <c r="D296" s="176" t="s">
        <v>368</v>
      </c>
      <c r="E296" s="176" t="s">
        <v>381</v>
      </c>
      <c r="F296" s="176" t="s">
        <v>370</v>
      </c>
      <c r="G296" s="176" t="s">
        <v>370</v>
      </c>
      <c r="H296" s="176" t="s">
        <v>32</v>
      </c>
      <c r="I296" s="176" t="s">
        <v>382</v>
      </c>
      <c r="J296" s="176" t="s">
        <v>371</v>
      </c>
      <c r="K296" s="176" t="s">
        <v>372</v>
      </c>
      <c r="L296" s="176" t="s">
        <v>373</v>
      </c>
      <c r="M296" s="176" t="s">
        <v>372</v>
      </c>
      <c r="N296" s="176" t="s">
        <v>374</v>
      </c>
      <c r="O296" s="176" t="s">
        <v>341</v>
      </c>
      <c r="P296" s="176" t="s">
        <v>375</v>
      </c>
      <c r="Q296" s="176" t="s">
        <v>376</v>
      </c>
      <c r="R296" s="176" t="s">
        <v>377</v>
      </c>
      <c r="S296" s="176" t="s">
        <v>377</v>
      </c>
      <c r="T296" s="509"/>
      <c r="U296" s="508"/>
    </row>
    <row r="297" spans="1:21" x14ac:dyDescent="0.25">
      <c r="A297" s="1114" t="str">
        <f>B291</f>
        <v>Extra-urb.m.1</v>
      </c>
      <c r="B297" s="160">
        <v>1</v>
      </c>
      <c r="C297" s="208"/>
      <c r="D297" s="134"/>
      <c r="E297" s="134"/>
      <c r="F297" s="208"/>
      <c r="G297" s="510"/>
      <c r="H297" s="135"/>
      <c r="I297" s="511"/>
      <c r="J297" s="512"/>
      <c r="K297" s="513"/>
      <c r="L297" s="511"/>
      <c r="M297" s="513"/>
      <c r="N297" s="164"/>
      <c r="O297" s="164"/>
      <c r="P297" s="511"/>
      <c r="Q297" s="511"/>
      <c r="R297" s="511"/>
      <c r="S297" s="511"/>
      <c r="T297" s="514"/>
      <c r="U297" s="507"/>
    </row>
    <row r="298" spans="1:21" x14ac:dyDescent="0.25">
      <c r="A298" s="1114"/>
      <c r="B298" s="161">
        <v>2</v>
      </c>
      <c r="C298" s="133"/>
      <c r="D298" s="127"/>
      <c r="E298" s="127"/>
      <c r="F298" s="133"/>
      <c r="G298" s="515"/>
      <c r="H298" s="133"/>
      <c r="I298" s="495"/>
      <c r="J298" s="516"/>
      <c r="K298" s="517"/>
      <c r="L298" s="495"/>
      <c r="M298" s="517"/>
      <c r="N298" s="155"/>
      <c r="O298" s="155"/>
      <c r="P298" s="495"/>
      <c r="Q298" s="495" t="s">
        <v>378</v>
      </c>
      <c r="R298" s="495"/>
      <c r="S298" s="495"/>
      <c r="T298" s="518"/>
      <c r="U298" s="507"/>
    </row>
    <row r="299" spans="1:21" x14ac:dyDescent="0.25">
      <c r="A299" s="1114"/>
      <c r="B299" s="161">
        <v>3</v>
      </c>
      <c r="C299" s="133"/>
      <c r="D299" s="127"/>
      <c r="E299" s="127"/>
      <c r="F299" s="133"/>
      <c r="G299" s="515"/>
      <c r="H299" s="133"/>
      <c r="I299" s="495"/>
      <c r="J299" s="516"/>
      <c r="K299" s="517"/>
      <c r="L299" s="495"/>
      <c r="M299" s="517"/>
      <c r="N299" s="155"/>
      <c r="O299" s="155"/>
      <c r="P299" s="495"/>
      <c r="Q299" s="495"/>
      <c r="R299" s="495"/>
      <c r="S299" s="495"/>
      <c r="T299" s="518"/>
      <c r="U299" s="507"/>
    </row>
    <row r="300" spans="1:21" x14ac:dyDescent="0.25">
      <c r="A300" s="1114"/>
      <c r="B300" s="161">
        <v>4</v>
      </c>
      <c r="C300" s="133"/>
      <c r="D300" s="127"/>
      <c r="E300" s="127"/>
      <c r="F300" s="133"/>
      <c r="G300" s="515"/>
      <c r="H300" s="133"/>
      <c r="I300" s="495"/>
      <c r="J300" s="516"/>
      <c r="K300" s="517"/>
      <c r="L300" s="495"/>
      <c r="M300" s="517"/>
      <c r="N300" s="155"/>
      <c r="O300" s="155"/>
      <c r="P300" s="495"/>
      <c r="Q300" s="495"/>
      <c r="R300" s="495"/>
      <c r="S300" s="495"/>
      <c r="T300" s="518"/>
      <c r="U300" s="507"/>
    </row>
    <row r="301" spans="1:21" x14ac:dyDescent="0.25">
      <c r="A301" s="1114"/>
      <c r="B301" s="161">
        <v>5</v>
      </c>
      <c r="C301" s="133"/>
      <c r="D301" s="127"/>
      <c r="E301" s="127"/>
      <c r="F301" s="133"/>
      <c r="G301" s="515"/>
      <c r="H301" s="133"/>
      <c r="I301" s="495"/>
      <c r="J301" s="516"/>
      <c r="K301" s="517"/>
      <c r="L301" s="495"/>
      <c r="M301" s="517"/>
      <c r="N301" s="155"/>
      <c r="O301" s="155"/>
      <c r="P301" s="495"/>
      <c r="Q301" s="495"/>
      <c r="R301" s="495"/>
      <c r="S301" s="495"/>
      <c r="T301" s="518"/>
      <c r="U301" s="507"/>
    </row>
    <row r="302" spans="1:21" x14ac:dyDescent="0.25">
      <c r="A302" s="1114"/>
      <c r="B302" s="161">
        <v>6</v>
      </c>
      <c r="C302" s="133"/>
      <c r="D302" s="127"/>
      <c r="E302" s="127"/>
      <c r="F302" s="133"/>
      <c r="G302" s="515"/>
      <c r="H302" s="133"/>
      <c r="I302" s="495"/>
      <c r="J302" s="516"/>
      <c r="K302" s="517"/>
      <c r="L302" s="495"/>
      <c r="M302" s="517"/>
      <c r="N302" s="155"/>
      <c r="O302" s="155"/>
      <c r="P302" s="495"/>
      <c r="Q302" s="495"/>
      <c r="R302" s="495"/>
      <c r="S302" s="495"/>
      <c r="T302" s="518"/>
      <c r="U302" s="507"/>
    </row>
    <row r="303" spans="1:21" x14ac:dyDescent="0.25">
      <c r="A303" s="1114"/>
      <c r="B303" s="161">
        <v>7</v>
      </c>
      <c r="C303" s="133"/>
      <c r="D303" s="127"/>
      <c r="E303" s="127"/>
      <c r="F303" s="133"/>
      <c r="G303" s="515"/>
      <c r="H303" s="133"/>
      <c r="I303" s="495"/>
      <c r="J303" s="516"/>
      <c r="K303" s="517"/>
      <c r="L303" s="495"/>
      <c r="M303" s="517"/>
      <c r="N303" s="155"/>
      <c r="O303" s="155"/>
      <c r="P303" s="495"/>
      <c r="Q303" s="495"/>
      <c r="R303" s="495"/>
      <c r="S303" s="495"/>
      <c r="T303" s="518"/>
      <c r="U303" s="507"/>
    </row>
    <row r="304" spans="1:21" x14ac:dyDescent="0.25">
      <c r="A304" s="1114"/>
      <c r="B304" s="161">
        <v>8</v>
      </c>
      <c r="C304" s="133"/>
      <c r="D304" s="127"/>
      <c r="E304" s="127"/>
      <c r="F304" s="133"/>
      <c r="G304" s="515"/>
      <c r="H304" s="133"/>
      <c r="I304" s="495"/>
      <c r="J304" s="516"/>
      <c r="K304" s="517"/>
      <c r="L304" s="495"/>
      <c r="M304" s="517"/>
      <c r="N304" s="155"/>
      <c r="O304" s="155"/>
      <c r="P304" s="495"/>
      <c r="Q304" s="495"/>
      <c r="R304" s="495"/>
      <c r="S304" s="495"/>
      <c r="T304" s="518"/>
      <c r="U304" s="507"/>
    </row>
    <row r="305" spans="1:21" x14ac:dyDescent="0.25">
      <c r="A305" s="1114"/>
      <c r="B305" s="161">
        <v>9</v>
      </c>
      <c r="C305" s="133"/>
      <c r="D305" s="127"/>
      <c r="E305" s="127"/>
      <c r="F305" s="133"/>
      <c r="G305" s="515"/>
      <c r="H305" s="133"/>
      <c r="I305" s="495"/>
      <c r="J305" s="516"/>
      <c r="K305" s="517"/>
      <c r="L305" s="495"/>
      <c r="M305" s="517"/>
      <c r="N305" s="155"/>
      <c r="O305" s="155"/>
      <c r="P305" s="495"/>
      <c r="Q305" s="495"/>
      <c r="R305" s="495"/>
      <c r="S305" s="495"/>
      <c r="T305" s="518"/>
      <c r="U305" s="507"/>
    </row>
    <row r="306" spans="1:21" ht="15.75" thickBot="1" x14ac:dyDescent="0.3">
      <c r="A306" s="1115"/>
      <c r="B306" s="162">
        <v>10</v>
      </c>
      <c r="C306" s="148"/>
      <c r="D306" s="147"/>
      <c r="E306" s="147"/>
      <c r="F306" s="148"/>
      <c r="G306" s="519"/>
      <c r="H306" s="148"/>
      <c r="I306" s="520"/>
      <c r="J306" s="521"/>
      <c r="K306" s="522"/>
      <c r="L306" s="520"/>
      <c r="M306" s="522"/>
      <c r="N306" s="156"/>
      <c r="O306" s="156"/>
      <c r="P306" s="520"/>
      <c r="Q306" s="520"/>
      <c r="R306" s="520"/>
      <c r="S306" s="520"/>
      <c r="T306" s="523"/>
      <c r="U306" s="507"/>
    </row>
    <row r="307" spans="1:21" ht="25.5" thickBot="1" x14ac:dyDescent="0.3">
      <c r="A307" s="654"/>
      <c r="C307" s="655"/>
      <c r="D307" s="656"/>
      <c r="E307" s="484" t="s">
        <v>379</v>
      </c>
      <c r="F307" s="485">
        <f>COUNTA(F297:F306)</f>
        <v>0</v>
      </c>
      <c r="G307" s="486">
        <f>COUNTA(G297:G306)</f>
        <v>0</v>
      </c>
      <c r="H307" s="655"/>
      <c r="I307" s="501"/>
      <c r="J307" s="657"/>
      <c r="K307" s="658"/>
      <c r="L307" s="1096" t="s">
        <v>655</v>
      </c>
      <c r="M307" s="1097"/>
      <c r="N307" s="659">
        <f>SUM(N297:N306)</f>
        <v>0</v>
      </c>
      <c r="O307" s="660">
        <f>SUM(O297:O306)</f>
        <v>0</v>
      </c>
      <c r="P307" s="501"/>
      <c r="R307" s="128"/>
      <c r="S307" s="132"/>
      <c r="T307" s="603"/>
      <c r="U307" s="527"/>
    </row>
    <row r="308" spans="1:21" ht="21.95" customHeight="1" x14ac:dyDescent="0.25">
      <c r="A308" s="149"/>
      <c r="B308" s="128"/>
      <c r="C308" s="128"/>
      <c r="D308" s="128"/>
      <c r="H308" s="524"/>
      <c r="I308" s="524"/>
      <c r="J308" s="525"/>
      <c r="K308" s="524"/>
      <c r="L308" s="1098" t="s">
        <v>656</v>
      </c>
      <c r="M308" s="1099"/>
      <c r="N308" s="661">
        <f>SUMIF(M297:M306,"&lt;=31/12/2025",N297:N306)</f>
        <v>0</v>
      </c>
      <c r="O308" s="662">
        <f>SUMIF(M297:M306,"&lt;=31/12/2025",O297:O306)</f>
        <v>0</v>
      </c>
      <c r="P308" s="128"/>
      <c r="R308" s="128"/>
      <c r="S308" s="132"/>
      <c r="T308" s="603"/>
      <c r="U308" s="527"/>
    </row>
    <row r="309" spans="1:21" ht="21.95" customHeight="1" thickBot="1" x14ac:dyDescent="0.3">
      <c r="A309" s="149"/>
      <c r="L309" s="1100" t="s">
        <v>660</v>
      </c>
      <c r="M309" s="1101"/>
      <c r="N309" s="663">
        <f>SUMIF(M297:M306,"&gt;31/12/2025",N297:N306)</f>
        <v>0</v>
      </c>
      <c r="O309" s="664">
        <f>SUMIF(M297:M306,"&gt;31/12/2025",O297:O306)</f>
        <v>0</v>
      </c>
      <c r="R309" s="128"/>
      <c r="S309" s="132"/>
      <c r="T309" s="603"/>
      <c r="U309" s="527"/>
    </row>
    <row r="310" spans="1:21" ht="15.75" thickBot="1" x14ac:dyDescent="0.3">
      <c r="A310" s="528"/>
      <c r="B310" s="529"/>
      <c r="C310" s="455"/>
      <c r="D310" s="455"/>
      <c r="E310" s="455"/>
      <c r="F310" s="529"/>
      <c r="G310" s="455"/>
      <c r="H310" s="455"/>
      <c r="I310" s="529"/>
      <c r="J310" s="529"/>
      <c r="K310" s="455"/>
      <c r="L310" s="455"/>
      <c r="M310" s="455"/>
      <c r="N310" s="455"/>
      <c r="O310" s="455"/>
      <c r="P310" s="455"/>
      <c r="Q310" s="455"/>
      <c r="R310" s="455"/>
      <c r="S310" s="530"/>
      <c r="T310" s="455"/>
      <c r="U310" s="531"/>
    </row>
    <row r="311" spans="1:21" ht="15.75" thickBot="1" x14ac:dyDescent="0.3">
      <c r="A311" s="502"/>
      <c r="B311" s="503"/>
      <c r="C311" s="504"/>
      <c r="D311" s="504"/>
      <c r="E311" s="504"/>
      <c r="F311" s="503"/>
      <c r="G311" s="504"/>
      <c r="H311" s="504"/>
      <c r="I311" s="503"/>
      <c r="J311" s="503"/>
      <c r="K311" s="504"/>
      <c r="L311" s="504"/>
      <c r="M311" s="504"/>
      <c r="N311" s="504"/>
      <c r="O311" s="504"/>
      <c r="P311" s="504"/>
      <c r="Q311" s="504"/>
      <c r="R311" s="504"/>
      <c r="S311" s="504"/>
      <c r="T311" s="504"/>
      <c r="U311" s="505"/>
    </row>
    <row r="312" spans="1:21" ht="15.75" thickBot="1" x14ac:dyDescent="0.3">
      <c r="A312" s="171" t="s">
        <v>9</v>
      </c>
      <c r="B312" s="1116" t="s">
        <v>137</v>
      </c>
      <c r="C312" s="1117"/>
      <c r="E312" s="1118" t="s">
        <v>342</v>
      </c>
      <c r="F312" s="1119"/>
      <c r="G312" s="1120">
        <f>VLOOKUP(B312,'EXTRAUrbano.Piano inv. forn '!$D$20:$AB$55,3,FALSE)</f>
        <v>0</v>
      </c>
      <c r="H312" s="1121"/>
      <c r="I312" s="115"/>
      <c r="J312" s="1118" t="s">
        <v>343</v>
      </c>
      <c r="K312" s="1119"/>
      <c r="L312" s="1120">
        <f>VLOOKUP(B312,'EXTRAUrbano.Piano inv. forn '!$D$20:$AB$55,4,FALSE)</f>
        <v>0</v>
      </c>
      <c r="M312" s="1121"/>
      <c r="O312" s="178" t="s">
        <v>344</v>
      </c>
      <c r="P312" s="506"/>
      <c r="R312" s="179" t="s">
        <v>345</v>
      </c>
      <c r="S312" s="1108"/>
      <c r="T312" s="1109"/>
      <c r="U312" s="507"/>
    </row>
    <row r="313" spans="1:21" ht="15.75" thickBot="1" x14ac:dyDescent="0.3">
      <c r="A313" s="149"/>
      <c r="B313" s="129"/>
      <c r="C313" s="129"/>
      <c r="E313" s="130"/>
      <c r="F313" s="130"/>
      <c r="G313" s="131"/>
      <c r="H313" s="131"/>
      <c r="I313" s="115"/>
      <c r="J313" s="130"/>
      <c r="K313" s="130"/>
      <c r="L313" s="131"/>
      <c r="M313" s="131"/>
      <c r="O313" s="132"/>
      <c r="R313" s="128"/>
      <c r="S313" s="501"/>
      <c r="U313" s="150"/>
    </row>
    <row r="314" spans="1:21" ht="28.5" customHeight="1" thickBot="1" x14ac:dyDescent="0.3">
      <c r="A314" s="1102" t="s">
        <v>346</v>
      </c>
      <c r="B314" s="1103"/>
      <c r="C314" s="1103"/>
      <c r="D314" s="1104"/>
      <c r="E314" s="1105">
        <f>VLOOKUP(B312,'EXTRAUrbano.Piano inv. forn '!$D$20:$AB$55,17,FALSE)</f>
        <v>0</v>
      </c>
      <c r="F314" s="1106"/>
      <c r="G314" s="1106"/>
      <c r="H314" s="1107"/>
      <c r="I314" s="115"/>
      <c r="J314" s="1102" t="s">
        <v>60</v>
      </c>
      <c r="K314" s="1103"/>
      <c r="L314" s="1105">
        <f>VLOOKUP(B312,'EXTRAUrbano.Piano inv. forn '!$D$20:$AB$55,19,FALSE)</f>
        <v>0</v>
      </c>
      <c r="M314" s="1107"/>
      <c r="N314" s="146"/>
      <c r="O314" s="177" t="s">
        <v>347</v>
      </c>
      <c r="P314" s="151">
        <f>L314+E314</f>
        <v>0</v>
      </c>
      <c r="R314" s="179" t="s">
        <v>348</v>
      </c>
      <c r="S314" s="1108"/>
      <c r="T314" s="1109"/>
      <c r="U314" s="150"/>
    </row>
    <row r="315" spans="1:21" ht="15.75" thickBot="1" x14ac:dyDescent="0.3">
      <c r="A315" s="149"/>
      <c r="U315" s="507"/>
    </row>
    <row r="316" spans="1:21" ht="60" x14ac:dyDescent="0.25">
      <c r="A316" s="1110" t="s">
        <v>349</v>
      </c>
      <c r="B316" s="1112" t="s">
        <v>350</v>
      </c>
      <c r="C316" s="1112" t="s">
        <v>351</v>
      </c>
      <c r="D316" s="172" t="s">
        <v>352</v>
      </c>
      <c r="E316" s="173" t="s">
        <v>353</v>
      </c>
      <c r="F316" s="172" t="s">
        <v>354</v>
      </c>
      <c r="G316" s="172" t="s">
        <v>355</v>
      </c>
      <c r="H316" s="174" t="s">
        <v>312</v>
      </c>
      <c r="I316" s="174" t="s">
        <v>356</v>
      </c>
      <c r="J316" s="174" t="s">
        <v>357</v>
      </c>
      <c r="K316" s="174" t="s">
        <v>358</v>
      </c>
      <c r="L316" s="174" t="s">
        <v>359</v>
      </c>
      <c r="M316" s="174" t="s">
        <v>360</v>
      </c>
      <c r="N316" s="174" t="s">
        <v>361</v>
      </c>
      <c r="O316" s="174" t="s">
        <v>362</v>
      </c>
      <c r="P316" s="174" t="s">
        <v>363</v>
      </c>
      <c r="Q316" s="174" t="s">
        <v>364</v>
      </c>
      <c r="R316" s="174" t="s">
        <v>365</v>
      </c>
      <c r="S316" s="174" t="s">
        <v>366</v>
      </c>
      <c r="T316" s="175" t="s">
        <v>367</v>
      </c>
      <c r="U316" s="508"/>
    </row>
    <row r="317" spans="1:21" ht="48.75" thickBot="1" x14ac:dyDescent="0.3">
      <c r="A317" s="1111"/>
      <c r="B317" s="1113"/>
      <c r="C317" s="1113"/>
      <c r="D317" s="176" t="s">
        <v>368</v>
      </c>
      <c r="E317" s="176" t="s">
        <v>381</v>
      </c>
      <c r="F317" s="176" t="s">
        <v>370</v>
      </c>
      <c r="G317" s="176" t="s">
        <v>370</v>
      </c>
      <c r="H317" s="176" t="s">
        <v>32</v>
      </c>
      <c r="I317" s="176" t="s">
        <v>382</v>
      </c>
      <c r="J317" s="176" t="s">
        <v>371</v>
      </c>
      <c r="K317" s="176" t="s">
        <v>372</v>
      </c>
      <c r="L317" s="176" t="s">
        <v>373</v>
      </c>
      <c r="M317" s="176" t="s">
        <v>372</v>
      </c>
      <c r="N317" s="176" t="s">
        <v>374</v>
      </c>
      <c r="O317" s="176" t="s">
        <v>341</v>
      </c>
      <c r="P317" s="176" t="s">
        <v>375</v>
      </c>
      <c r="Q317" s="176" t="s">
        <v>376</v>
      </c>
      <c r="R317" s="176" t="s">
        <v>377</v>
      </c>
      <c r="S317" s="176" t="s">
        <v>377</v>
      </c>
      <c r="T317" s="509"/>
      <c r="U317" s="508"/>
    </row>
    <row r="318" spans="1:21" x14ac:dyDescent="0.25">
      <c r="A318" s="1114" t="str">
        <f>B312</f>
        <v>Extra-urb.m.1</v>
      </c>
      <c r="B318" s="160">
        <v>1</v>
      </c>
      <c r="C318" s="208"/>
      <c r="D318" s="134"/>
      <c r="E318" s="134"/>
      <c r="F318" s="208"/>
      <c r="G318" s="510"/>
      <c r="H318" s="135"/>
      <c r="I318" s="511"/>
      <c r="J318" s="512"/>
      <c r="K318" s="513"/>
      <c r="L318" s="511"/>
      <c r="M318" s="513"/>
      <c r="N318" s="164"/>
      <c r="O318" s="164"/>
      <c r="P318" s="511"/>
      <c r="Q318" s="511"/>
      <c r="R318" s="511"/>
      <c r="S318" s="511"/>
      <c r="T318" s="514"/>
      <c r="U318" s="507"/>
    </row>
    <row r="319" spans="1:21" x14ac:dyDescent="0.25">
      <c r="A319" s="1114"/>
      <c r="B319" s="161">
        <v>2</v>
      </c>
      <c r="C319" s="133"/>
      <c r="D319" s="127"/>
      <c r="E319" s="127"/>
      <c r="F319" s="133"/>
      <c r="G319" s="515"/>
      <c r="H319" s="133"/>
      <c r="I319" s="495"/>
      <c r="J319" s="516"/>
      <c r="K319" s="517"/>
      <c r="L319" s="495"/>
      <c r="M319" s="517"/>
      <c r="N319" s="155"/>
      <c r="O319" s="155"/>
      <c r="P319" s="495"/>
      <c r="Q319" s="495" t="s">
        <v>378</v>
      </c>
      <c r="R319" s="495"/>
      <c r="S319" s="495"/>
      <c r="T319" s="518"/>
      <c r="U319" s="507"/>
    </row>
    <row r="320" spans="1:21" x14ac:dyDescent="0.25">
      <c r="A320" s="1114"/>
      <c r="B320" s="161">
        <v>3</v>
      </c>
      <c r="C320" s="133"/>
      <c r="D320" s="127"/>
      <c r="E320" s="127"/>
      <c r="F320" s="133"/>
      <c r="G320" s="515"/>
      <c r="H320" s="133"/>
      <c r="I320" s="495"/>
      <c r="J320" s="516"/>
      <c r="K320" s="517"/>
      <c r="L320" s="495"/>
      <c r="M320" s="517"/>
      <c r="N320" s="155"/>
      <c r="O320" s="155"/>
      <c r="P320" s="495"/>
      <c r="Q320" s="495"/>
      <c r="R320" s="495"/>
      <c r="S320" s="495"/>
      <c r="T320" s="518"/>
      <c r="U320" s="507"/>
    </row>
    <row r="321" spans="1:21" x14ac:dyDescent="0.25">
      <c r="A321" s="1114"/>
      <c r="B321" s="161">
        <v>4</v>
      </c>
      <c r="C321" s="133"/>
      <c r="D321" s="127"/>
      <c r="E321" s="127"/>
      <c r="F321" s="133"/>
      <c r="G321" s="515"/>
      <c r="H321" s="133"/>
      <c r="I321" s="495"/>
      <c r="J321" s="516"/>
      <c r="K321" s="517"/>
      <c r="L321" s="495"/>
      <c r="M321" s="517"/>
      <c r="N321" s="155"/>
      <c r="O321" s="155"/>
      <c r="P321" s="495"/>
      <c r="Q321" s="495"/>
      <c r="R321" s="495"/>
      <c r="S321" s="495"/>
      <c r="T321" s="518"/>
      <c r="U321" s="507"/>
    </row>
    <row r="322" spans="1:21" x14ac:dyDescent="0.25">
      <c r="A322" s="1114"/>
      <c r="B322" s="161">
        <v>5</v>
      </c>
      <c r="C322" s="133"/>
      <c r="D322" s="127"/>
      <c r="E322" s="127"/>
      <c r="F322" s="133"/>
      <c r="G322" s="515"/>
      <c r="H322" s="133"/>
      <c r="I322" s="495"/>
      <c r="J322" s="516"/>
      <c r="K322" s="517"/>
      <c r="L322" s="495"/>
      <c r="M322" s="517"/>
      <c r="N322" s="155"/>
      <c r="O322" s="155"/>
      <c r="P322" s="495"/>
      <c r="Q322" s="495"/>
      <c r="R322" s="495"/>
      <c r="S322" s="495"/>
      <c r="T322" s="518"/>
      <c r="U322" s="507"/>
    </row>
    <row r="323" spans="1:21" x14ac:dyDescent="0.25">
      <c r="A323" s="1114"/>
      <c r="B323" s="161">
        <v>6</v>
      </c>
      <c r="C323" s="133"/>
      <c r="D323" s="127"/>
      <c r="E323" s="127"/>
      <c r="F323" s="133"/>
      <c r="G323" s="515"/>
      <c r="H323" s="133"/>
      <c r="I323" s="495"/>
      <c r="J323" s="516"/>
      <c r="K323" s="517"/>
      <c r="L323" s="495"/>
      <c r="M323" s="517"/>
      <c r="N323" s="155"/>
      <c r="O323" s="155"/>
      <c r="P323" s="495"/>
      <c r="Q323" s="495"/>
      <c r="R323" s="495"/>
      <c r="S323" s="495"/>
      <c r="T323" s="518"/>
      <c r="U323" s="507"/>
    </row>
    <row r="324" spans="1:21" x14ac:dyDescent="0.25">
      <c r="A324" s="1114"/>
      <c r="B324" s="161">
        <v>7</v>
      </c>
      <c r="C324" s="133"/>
      <c r="D324" s="127"/>
      <c r="E324" s="127"/>
      <c r="F324" s="133"/>
      <c r="G324" s="515"/>
      <c r="H324" s="133"/>
      <c r="I324" s="495"/>
      <c r="J324" s="516"/>
      <c r="K324" s="517"/>
      <c r="L324" s="495"/>
      <c r="M324" s="517"/>
      <c r="N324" s="155"/>
      <c r="O324" s="155"/>
      <c r="P324" s="495"/>
      <c r="Q324" s="495"/>
      <c r="R324" s="495"/>
      <c r="S324" s="495"/>
      <c r="T324" s="518"/>
      <c r="U324" s="507"/>
    </row>
    <row r="325" spans="1:21" x14ac:dyDescent="0.25">
      <c r="A325" s="1114"/>
      <c r="B325" s="161">
        <v>8</v>
      </c>
      <c r="C325" s="133"/>
      <c r="D325" s="127"/>
      <c r="E325" s="127"/>
      <c r="F325" s="133"/>
      <c r="G325" s="515"/>
      <c r="H325" s="133"/>
      <c r="I325" s="495"/>
      <c r="J325" s="516"/>
      <c r="K325" s="517"/>
      <c r="L325" s="495"/>
      <c r="M325" s="517"/>
      <c r="N325" s="155"/>
      <c r="O325" s="155"/>
      <c r="P325" s="495"/>
      <c r="Q325" s="495"/>
      <c r="R325" s="495"/>
      <c r="S325" s="495"/>
      <c r="T325" s="518"/>
      <c r="U325" s="507"/>
    </row>
    <row r="326" spans="1:21" x14ac:dyDescent="0.25">
      <c r="A326" s="1114"/>
      <c r="B326" s="161">
        <v>9</v>
      </c>
      <c r="C326" s="133"/>
      <c r="D326" s="127"/>
      <c r="E326" s="127"/>
      <c r="F326" s="133"/>
      <c r="G326" s="515"/>
      <c r="H326" s="133"/>
      <c r="I326" s="495"/>
      <c r="J326" s="516"/>
      <c r="K326" s="517"/>
      <c r="L326" s="495"/>
      <c r="M326" s="517"/>
      <c r="N326" s="155"/>
      <c r="O326" s="155"/>
      <c r="P326" s="495"/>
      <c r="Q326" s="495"/>
      <c r="R326" s="495"/>
      <c r="S326" s="495"/>
      <c r="T326" s="518"/>
      <c r="U326" s="507"/>
    </row>
    <row r="327" spans="1:21" ht="15.75" thickBot="1" x14ac:dyDescent="0.3">
      <c r="A327" s="1115"/>
      <c r="B327" s="162">
        <v>10</v>
      </c>
      <c r="C327" s="148"/>
      <c r="D327" s="147"/>
      <c r="E327" s="147"/>
      <c r="F327" s="148"/>
      <c r="G327" s="519"/>
      <c r="H327" s="148"/>
      <c r="I327" s="520"/>
      <c r="J327" s="521"/>
      <c r="K327" s="522"/>
      <c r="L327" s="520"/>
      <c r="M327" s="522"/>
      <c r="N327" s="156"/>
      <c r="O327" s="156"/>
      <c r="P327" s="520"/>
      <c r="Q327" s="520"/>
      <c r="R327" s="520"/>
      <c r="S327" s="520"/>
      <c r="T327" s="523"/>
      <c r="U327" s="507"/>
    </row>
    <row r="328" spans="1:21" ht="25.5" thickBot="1" x14ac:dyDescent="0.3">
      <c r="A328" s="654"/>
      <c r="C328" s="655"/>
      <c r="D328" s="656"/>
      <c r="E328" s="484" t="s">
        <v>379</v>
      </c>
      <c r="F328" s="485">
        <f>COUNTA(F318:F327)</f>
        <v>0</v>
      </c>
      <c r="G328" s="486">
        <f>COUNTA(G318:G327)</f>
        <v>0</v>
      </c>
      <c r="H328" s="655"/>
      <c r="I328" s="501"/>
      <c r="J328" s="657"/>
      <c r="K328" s="658"/>
      <c r="L328" s="1096" t="s">
        <v>655</v>
      </c>
      <c r="M328" s="1097"/>
      <c r="N328" s="659">
        <f>SUM(N318:N327)</f>
        <v>0</v>
      </c>
      <c r="O328" s="660">
        <f>SUM(O318:O327)</f>
        <v>0</v>
      </c>
      <c r="P328" s="501"/>
      <c r="R328" s="128"/>
      <c r="S328" s="132"/>
      <c r="T328" s="603"/>
      <c r="U328" s="527"/>
    </row>
    <row r="329" spans="1:21" ht="21.95" customHeight="1" x14ac:dyDescent="0.25">
      <c r="A329" s="149"/>
      <c r="B329" s="128"/>
      <c r="C329" s="128"/>
      <c r="D329" s="128"/>
      <c r="H329" s="524"/>
      <c r="I329" s="524"/>
      <c r="J329" s="525"/>
      <c r="K329" s="524"/>
      <c r="L329" s="1098" t="s">
        <v>656</v>
      </c>
      <c r="M329" s="1099"/>
      <c r="N329" s="661">
        <f>SUMIF(M318:M327,"&lt;=31/12/2025",N318:N327)</f>
        <v>0</v>
      </c>
      <c r="O329" s="662">
        <f>SUMIF(M318:M327,"&lt;=31/12/2025",O318:O327)</f>
        <v>0</v>
      </c>
      <c r="P329" s="128"/>
      <c r="R329" s="128"/>
      <c r="S329" s="132"/>
      <c r="T329" s="603"/>
      <c r="U329" s="527"/>
    </row>
    <row r="330" spans="1:21" ht="21.95" customHeight="1" thickBot="1" x14ac:dyDescent="0.3">
      <c r="A330" s="149"/>
      <c r="L330" s="1100" t="s">
        <v>660</v>
      </c>
      <c r="M330" s="1101"/>
      <c r="N330" s="663">
        <f>SUMIF(M318:M327,"&gt;31/12/2025",N318:N327)</f>
        <v>0</v>
      </c>
      <c r="O330" s="664">
        <f>SUMIF(M318:M327,"&gt;31/12/2025",O318:O327)</f>
        <v>0</v>
      </c>
      <c r="R330" s="128"/>
      <c r="S330" s="132"/>
      <c r="T330" s="603"/>
      <c r="U330" s="527"/>
    </row>
    <row r="331" spans="1:21" ht="15.75" thickBot="1" x14ac:dyDescent="0.3">
      <c r="A331" s="528"/>
      <c r="B331" s="529"/>
      <c r="C331" s="455"/>
      <c r="D331" s="455"/>
      <c r="E331" s="455"/>
      <c r="F331" s="529"/>
      <c r="G331" s="455"/>
      <c r="H331" s="455"/>
      <c r="I331" s="529"/>
      <c r="J331" s="529"/>
      <c r="K331" s="455"/>
      <c r="L331" s="455"/>
      <c r="M331" s="455"/>
      <c r="N331" s="455"/>
      <c r="O331" s="455"/>
      <c r="P331" s="455"/>
      <c r="Q331" s="455"/>
      <c r="R331" s="455"/>
      <c r="S331" s="530"/>
      <c r="T331" s="455"/>
      <c r="U331" s="531"/>
    </row>
    <row r="332" spans="1:21" ht="15.75" thickBot="1" x14ac:dyDescent="0.3">
      <c r="A332" s="502"/>
      <c r="B332" s="503"/>
      <c r="C332" s="504"/>
      <c r="D332" s="504"/>
      <c r="E332" s="504"/>
      <c r="F332" s="503"/>
      <c r="G332" s="504"/>
      <c r="H332" s="504"/>
      <c r="I332" s="503"/>
      <c r="J332" s="503"/>
      <c r="K332" s="504"/>
      <c r="L332" s="504"/>
      <c r="M332" s="504"/>
      <c r="N332" s="504"/>
      <c r="O332" s="504"/>
      <c r="P332" s="504"/>
      <c r="Q332" s="504"/>
      <c r="R332" s="504"/>
      <c r="S332" s="504"/>
      <c r="T332" s="504"/>
      <c r="U332" s="505"/>
    </row>
    <row r="333" spans="1:21" ht="15.75" thickBot="1" x14ac:dyDescent="0.3">
      <c r="A333" s="171" t="s">
        <v>9</v>
      </c>
      <c r="B333" s="1116" t="s">
        <v>137</v>
      </c>
      <c r="C333" s="1117"/>
      <c r="E333" s="1118" t="s">
        <v>342</v>
      </c>
      <c r="F333" s="1119"/>
      <c r="G333" s="1120">
        <f>VLOOKUP(B333,'EXTRAUrbano.Piano inv. forn '!$D$20:$AB$55,3,FALSE)</f>
        <v>0</v>
      </c>
      <c r="H333" s="1121"/>
      <c r="I333" s="115"/>
      <c r="J333" s="1118" t="s">
        <v>343</v>
      </c>
      <c r="K333" s="1119"/>
      <c r="L333" s="1120">
        <f>VLOOKUP(B333,'EXTRAUrbano.Piano inv. forn '!$D$20:$AB$55,4,FALSE)</f>
        <v>0</v>
      </c>
      <c r="M333" s="1121"/>
      <c r="O333" s="178" t="s">
        <v>344</v>
      </c>
      <c r="P333" s="506"/>
      <c r="R333" s="179" t="s">
        <v>345</v>
      </c>
      <c r="S333" s="1108"/>
      <c r="T333" s="1109"/>
      <c r="U333" s="507"/>
    </row>
    <row r="334" spans="1:21" ht="15.75" thickBot="1" x14ac:dyDescent="0.3">
      <c r="A334" s="149"/>
      <c r="B334" s="129"/>
      <c r="C334" s="129"/>
      <c r="E334" s="130"/>
      <c r="F334" s="130"/>
      <c r="G334" s="131"/>
      <c r="H334" s="131"/>
      <c r="I334" s="115"/>
      <c r="J334" s="130"/>
      <c r="K334" s="130"/>
      <c r="L334" s="131"/>
      <c r="M334" s="131"/>
      <c r="O334" s="132"/>
      <c r="R334" s="128"/>
      <c r="S334" s="501"/>
      <c r="U334" s="150"/>
    </row>
    <row r="335" spans="1:21" ht="28.5" customHeight="1" thickBot="1" x14ac:dyDescent="0.3">
      <c r="A335" s="1102" t="s">
        <v>346</v>
      </c>
      <c r="B335" s="1103"/>
      <c r="C335" s="1103"/>
      <c r="D335" s="1104"/>
      <c r="E335" s="1105">
        <f>VLOOKUP(B333,'EXTRAUrbano.Piano inv. forn '!$D$20:$AB$55,17,FALSE)</f>
        <v>0</v>
      </c>
      <c r="F335" s="1106"/>
      <c r="G335" s="1106"/>
      <c r="H335" s="1107"/>
      <c r="I335" s="115"/>
      <c r="J335" s="1102" t="s">
        <v>60</v>
      </c>
      <c r="K335" s="1103"/>
      <c r="L335" s="1105">
        <f>VLOOKUP(B333,'EXTRAUrbano.Piano inv. forn '!$D$20:$AB$55,19,FALSE)</f>
        <v>0</v>
      </c>
      <c r="M335" s="1107"/>
      <c r="N335" s="146"/>
      <c r="O335" s="177" t="s">
        <v>347</v>
      </c>
      <c r="P335" s="151">
        <f>L335+E335</f>
        <v>0</v>
      </c>
      <c r="R335" s="179" t="s">
        <v>348</v>
      </c>
      <c r="S335" s="1108"/>
      <c r="T335" s="1109"/>
      <c r="U335" s="150"/>
    </row>
    <row r="336" spans="1:21" ht="15.75" thickBot="1" x14ac:dyDescent="0.3">
      <c r="A336" s="149"/>
      <c r="U336" s="507"/>
    </row>
    <row r="337" spans="1:21" ht="60" x14ac:dyDescent="0.25">
      <c r="A337" s="1110" t="s">
        <v>349</v>
      </c>
      <c r="B337" s="1112" t="s">
        <v>350</v>
      </c>
      <c r="C337" s="1112" t="s">
        <v>351</v>
      </c>
      <c r="D337" s="172" t="s">
        <v>352</v>
      </c>
      <c r="E337" s="173" t="s">
        <v>353</v>
      </c>
      <c r="F337" s="172" t="s">
        <v>354</v>
      </c>
      <c r="G337" s="172" t="s">
        <v>355</v>
      </c>
      <c r="H337" s="174" t="s">
        <v>312</v>
      </c>
      <c r="I337" s="174" t="s">
        <v>356</v>
      </c>
      <c r="J337" s="174" t="s">
        <v>357</v>
      </c>
      <c r="K337" s="174" t="s">
        <v>358</v>
      </c>
      <c r="L337" s="174" t="s">
        <v>359</v>
      </c>
      <c r="M337" s="174" t="s">
        <v>360</v>
      </c>
      <c r="N337" s="174" t="s">
        <v>361</v>
      </c>
      <c r="O337" s="174" t="s">
        <v>362</v>
      </c>
      <c r="P337" s="174" t="s">
        <v>363</v>
      </c>
      <c r="Q337" s="174" t="s">
        <v>364</v>
      </c>
      <c r="R337" s="174" t="s">
        <v>365</v>
      </c>
      <c r="S337" s="174" t="s">
        <v>366</v>
      </c>
      <c r="T337" s="175" t="s">
        <v>367</v>
      </c>
      <c r="U337" s="508"/>
    </row>
    <row r="338" spans="1:21" ht="48.75" thickBot="1" x14ac:dyDescent="0.3">
      <c r="A338" s="1111"/>
      <c r="B338" s="1113"/>
      <c r="C338" s="1113"/>
      <c r="D338" s="176" t="s">
        <v>368</v>
      </c>
      <c r="E338" s="176" t="s">
        <v>381</v>
      </c>
      <c r="F338" s="176" t="s">
        <v>370</v>
      </c>
      <c r="G338" s="176" t="s">
        <v>370</v>
      </c>
      <c r="H338" s="176" t="s">
        <v>32</v>
      </c>
      <c r="I338" s="176" t="s">
        <v>382</v>
      </c>
      <c r="J338" s="176" t="s">
        <v>371</v>
      </c>
      <c r="K338" s="176" t="s">
        <v>372</v>
      </c>
      <c r="L338" s="176" t="s">
        <v>373</v>
      </c>
      <c r="M338" s="176" t="s">
        <v>372</v>
      </c>
      <c r="N338" s="176" t="s">
        <v>374</v>
      </c>
      <c r="O338" s="176" t="s">
        <v>341</v>
      </c>
      <c r="P338" s="176" t="s">
        <v>375</v>
      </c>
      <c r="Q338" s="176" t="s">
        <v>376</v>
      </c>
      <c r="R338" s="176" t="s">
        <v>377</v>
      </c>
      <c r="S338" s="176" t="s">
        <v>377</v>
      </c>
      <c r="T338" s="509"/>
      <c r="U338" s="508"/>
    </row>
    <row r="339" spans="1:21" x14ac:dyDescent="0.25">
      <c r="A339" s="1114" t="str">
        <f>B333</f>
        <v>Extra-urb.m.1</v>
      </c>
      <c r="B339" s="160">
        <v>1</v>
      </c>
      <c r="C339" s="208"/>
      <c r="D339" s="134"/>
      <c r="E339" s="134"/>
      <c r="F339" s="208"/>
      <c r="G339" s="510"/>
      <c r="H339" s="135"/>
      <c r="I339" s="511"/>
      <c r="J339" s="512"/>
      <c r="K339" s="513"/>
      <c r="L339" s="511"/>
      <c r="M339" s="513"/>
      <c r="N339" s="164"/>
      <c r="O339" s="164"/>
      <c r="P339" s="511"/>
      <c r="Q339" s="511"/>
      <c r="R339" s="511"/>
      <c r="S339" s="511"/>
      <c r="T339" s="514"/>
      <c r="U339" s="507"/>
    </row>
    <row r="340" spans="1:21" x14ac:dyDescent="0.25">
      <c r="A340" s="1114"/>
      <c r="B340" s="161">
        <v>2</v>
      </c>
      <c r="C340" s="133"/>
      <c r="D340" s="127"/>
      <c r="E340" s="127"/>
      <c r="F340" s="133"/>
      <c r="G340" s="515"/>
      <c r="H340" s="133"/>
      <c r="I340" s="495"/>
      <c r="J340" s="516"/>
      <c r="K340" s="517"/>
      <c r="L340" s="495"/>
      <c r="M340" s="517"/>
      <c r="N340" s="155"/>
      <c r="O340" s="155"/>
      <c r="P340" s="495"/>
      <c r="Q340" s="495" t="s">
        <v>378</v>
      </c>
      <c r="R340" s="495"/>
      <c r="S340" s="495"/>
      <c r="T340" s="518"/>
      <c r="U340" s="507"/>
    </row>
    <row r="341" spans="1:21" x14ac:dyDescent="0.25">
      <c r="A341" s="1114"/>
      <c r="B341" s="161">
        <v>3</v>
      </c>
      <c r="C341" s="133"/>
      <c r="D341" s="127"/>
      <c r="E341" s="127"/>
      <c r="F341" s="133"/>
      <c r="G341" s="515"/>
      <c r="H341" s="133"/>
      <c r="I341" s="495"/>
      <c r="J341" s="516"/>
      <c r="K341" s="517"/>
      <c r="L341" s="495"/>
      <c r="M341" s="517"/>
      <c r="N341" s="155"/>
      <c r="O341" s="155"/>
      <c r="P341" s="495"/>
      <c r="Q341" s="495"/>
      <c r="R341" s="495"/>
      <c r="S341" s="495"/>
      <c r="T341" s="518"/>
      <c r="U341" s="507"/>
    </row>
    <row r="342" spans="1:21" x14ac:dyDescent="0.25">
      <c r="A342" s="1114"/>
      <c r="B342" s="161">
        <v>4</v>
      </c>
      <c r="C342" s="133"/>
      <c r="D342" s="127"/>
      <c r="E342" s="127"/>
      <c r="F342" s="133"/>
      <c r="G342" s="515"/>
      <c r="H342" s="133"/>
      <c r="I342" s="495"/>
      <c r="J342" s="516"/>
      <c r="K342" s="517"/>
      <c r="L342" s="495"/>
      <c r="M342" s="517"/>
      <c r="N342" s="155"/>
      <c r="O342" s="155"/>
      <c r="P342" s="495"/>
      <c r="Q342" s="495"/>
      <c r="R342" s="495"/>
      <c r="S342" s="495"/>
      <c r="T342" s="518"/>
      <c r="U342" s="507"/>
    </row>
    <row r="343" spans="1:21" x14ac:dyDescent="0.25">
      <c r="A343" s="1114"/>
      <c r="B343" s="161">
        <v>5</v>
      </c>
      <c r="C343" s="133"/>
      <c r="D343" s="127"/>
      <c r="E343" s="127"/>
      <c r="F343" s="133"/>
      <c r="G343" s="515"/>
      <c r="H343" s="133"/>
      <c r="I343" s="495"/>
      <c r="J343" s="516"/>
      <c r="K343" s="517"/>
      <c r="L343" s="495"/>
      <c r="M343" s="517"/>
      <c r="N343" s="155"/>
      <c r="O343" s="155"/>
      <c r="P343" s="495"/>
      <c r="Q343" s="495"/>
      <c r="R343" s="495"/>
      <c r="S343" s="495"/>
      <c r="T343" s="518"/>
      <c r="U343" s="507"/>
    </row>
    <row r="344" spans="1:21" x14ac:dyDescent="0.25">
      <c r="A344" s="1114"/>
      <c r="B344" s="161">
        <v>6</v>
      </c>
      <c r="C344" s="133"/>
      <c r="D344" s="127"/>
      <c r="E344" s="127"/>
      <c r="F344" s="133"/>
      <c r="G344" s="515"/>
      <c r="H344" s="133"/>
      <c r="I344" s="495"/>
      <c r="J344" s="516"/>
      <c r="K344" s="517"/>
      <c r="L344" s="495"/>
      <c r="M344" s="517"/>
      <c r="N344" s="155"/>
      <c r="O344" s="155"/>
      <c r="P344" s="495"/>
      <c r="Q344" s="495"/>
      <c r="R344" s="495"/>
      <c r="S344" s="495"/>
      <c r="T344" s="518"/>
      <c r="U344" s="507"/>
    </row>
    <row r="345" spans="1:21" x14ac:dyDescent="0.25">
      <c r="A345" s="1114"/>
      <c r="B345" s="161">
        <v>7</v>
      </c>
      <c r="C345" s="133"/>
      <c r="D345" s="127"/>
      <c r="E345" s="127"/>
      <c r="F345" s="133"/>
      <c r="G345" s="515"/>
      <c r="H345" s="133"/>
      <c r="I345" s="495"/>
      <c r="J345" s="516"/>
      <c r="K345" s="517"/>
      <c r="L345" s="495"/>
      <c r="M345" s="517"/>
      <c r="N345" s="155"/>
      <c r="O345" s="155"/>
      <c r="P345" s="495"/>
      <c r="Q345" s="495"/>
      <c r="R345" s="495"/>
      <c r="S345" s="495"/>
      <c r="T345" s="518"/>
      <c r="U345" s="507"/>
    </row>
    <row r="346" spans="1:21" x14ac:dyDescent="0.25">
      <c r="A346" s="1114"/>
      <c r="B346" s="161">
        <v>8</v>
      </c>
      <c r="C346" s="133"/>
      <c r="D346" s="127"/>
      <c r="E346" s="127"/>
      <c r="F346" s="133"/>
      <c r="G346" s="515"/>
      <c r="H346" s="133"/>
      <c r="I346" s="495"/>
      <c r="J346" s="516"/>
      <c r="K346" s="517"/>
      <c r="L346" s="495"/>
      <c r="M346" s="517"/>
      <c r="N346" s="155"/>
      <c r="O346" s="155"/>
      <c r="P346" s="495"/>
      <c r="Q346" s="495"/>
      <c r="R346" s="495"/>
      <c r="S346" s="495"/>
      <c r="T346" s="518"/>
      <c r="U346" s="507"/>
    </row>
    <row r="347" spans="1:21" x14ac:dyDescent="0.25">
      <c r="A347" s="1114"/>
      <c r="B347" s="161">
        <v>9</v>
      </c>
      <c r="C347" s="133"/>
      <c r="D347" s="127"/>
      <c r="E347" s="127"/>
      <c r="F347" s="133"/>
      <c r="G347" s="515"/>
      <c r="H347" s="133"/>
      <c r="I347" s="495"/>
      <c r="J347" s="516"/>
      <c r="K347" s="517"/>
      <c r="L347" s="495"/>
      <c r="M347" s="517"/>
      <c r="N347" s="155"/>
      <c r="O347" s="155"/>
      <c r="P347" s="495"/>
      <c r="Q347" s="495"/>
      <c r="R347" s="495"/>
      <c r="S347" s="495"/>
      <c r="T347" s="518"/>
      <c r="U347" s="507"/>
    </row>
    <row r="348" spans="1:21" ht="15.75" thickBot="1" x14ac:dyDescent="0.3">
      <c r="A348" s="1115"/>
      <c r="B348" s="162">
        <v>10</v>
      </c>
      <c r="C348" s="148"/>
      <c r="D348" s="147"/>
      <c r="E348" s="147"/>
      <c r="F348" s="148"/>
      <c r="G348" s="519"/>
      <c r="H348" s="148"/>
      <c r="I348" s="520"/>
      <c r="J348" s="521"/>
      <c r="K348" s="522"/>
      <c r="L348" s="520"/>
      <c r="M348" s="522"/>
      <c r="N348" s="156"/>
      <c r="O348" s="156"/>
      <c r="P348" s="520"/>
      <c r="Q348" s="520"/>
      <c r="R348" s="520"/>
      <c r="S348" s="520"/>
      <c r="T348" s="523"/>
      <c r="U348" s="507"/>
    </row>
    <row r="349" spans="1:21" ht="25.5" thickBot="1" x14ac:dyDescent="0.3">
      <c r="A349" s="654"/>
      <c r="C349" s="655"/>
      <c r="D349" s="656"/>
      <c r="E349" s="484" t="s">
        <v>379</v>
      </c>
      <c r="F349" s="485">
        <f>COUNTA(F339:F348)</f>
        <v>0</v>
      </c>
      <c r="G349" s="486">
        <f>COUNTA(G339:G348)</f>
        <v>0</v>
      </c>
      <c r="H349" s="655"/>
      <c r="I349" s="501"/>
      <c r="J349" s="657"/>
      <c r="K349" s="658"/>
      <c r="L349" s="1096" t="s">
        <v>655</v>
      </c>
      <c r="M349" s="1097"/>
      <c r="N349" s="659">
        <f>SUM(N339:N348)</f>
        <v>0</v>
      </c>
      <c r="O349" s="660">
        <f>SUM(O339:O348)</f>
        <v>0</v>
      </c>
      <c r="P349" s="501"/>
      <c r="R349" s="128"/>
      <c r="S349" s="132"/>
      <c r="T349" s="603"/>
      <c r="U349" s="527"/>
    </row>
    <row r="350" spans="1:21" ht="21.95" customHeight="1" x14ac:dyDescent="0.25">
      <c r="A350" s="149"/>
      <c r="B350" s="128"/>
      <c r="C350" s="128"/>
      <c r="D350" s="128"/>
      <c r="H350" s="524"/>
      <c r="I350" s="524"/>
      <c r="J350" s="525"/>
      <c r="K350" s="524"/>
      <c r="L350" s="1098" t="s">
        <v>656</v>
      </c>
      <c r="M350" s="1099"/>
      <c r="N350" s="661">
        <f>SUMIF(M339:M348,"&lt;=31/12/2025",N339:N348)</f>
        <v>0</v>
      </c>
      <c r="O350" s="662">
        <f>SUMIF(M339:M348,"&lt;=31/12/2025",O339:O348)</f>
        <v>0</v>
      </c>
      <c r="P350" s="128"/>
      <c r="R350" s="128"/>
      <c r="S350" s="132"/>
      <c r="T350" s="603"/>
      <c r="U350" s="527"/>
    </row>
    <row r="351" spans="1:21" ht="21.95" customHeight="1" thickBot="1" x14ac:dyDescent="0.3">
      <c r="A351" s="149"/>
      <c r="L351" s="1100" t="s">
        <v>660</v>
      </c>
      <c r="M351" s="1101"/>
      <c r="N351" s="663">
        <f>SUMIF(M339:M348,"&gt;31/12/2025",N339:N348)</f>
        <v>0</v>
      </c>
      <c r="O351" s="664">
        <f>SUMIF(M339:M348,"&gt;31/12/2025",O339:O348)</f>
        <v>0</v>
      </c>
      <c r="R351" s="128"/>
      <c r="S351" s="132"/>
      <c r="T351" s="603"/>
      <c r="U351" s="527"/>
    </row>
    <row r="352" spans="1:21" ht="15.75" thickBot="1" x14ac:dyDescent="0.3">
      <c r="A352" s="528"/>
      <c r="B352" s="529"/>
      <c r="C352" s="455"/>
      <c r="D352" s="455"/>
      <c r="E352" s="455"/>
      <c r="F352" s="529"/>
      <c r="G352" s="455"/>
      <c r="H352" s="455"/>
      <c r="I352" s="529"/>
      <c r="J352" s="529"/>
      <c r="K352" s="455"/>
      <c r="L352" s="455"/>
      <c r="M352" s="455"/>
      <c r="N352" s="455"/>
      <c r="O352" s="455"/>
      <c r="P352" s="455"/>
      <c r="Q352" s="455"/>
      <c r="R352" s="455"/>
      <c r="S352" s="530"/>
      <c r="T352" s="455"/>
      <c r="U352" s="531"/>
    </row>
    <row r="353" spans="1:21" ht="15.75" thickBot="1" x14ac:dyDescent="0.3">
      <c r="A353" s="502"/>
      <c r="B353" s="503"/>
      <c r="C353" s="504"/>
      <c r="D353" s="504"/>
      <c r="E353" s="504"/>
      <c r="F353" s="503"/>
      <c r="G353" s="504"/>
      <c r="H353" s="504"/>
      <c r="I353" s="503"/>
      <c r="J353" s="503"/>
      <c r="K353" s="504"/>
      <c r="L353" s="504"/>
      <c r="M353" s="504"/>
      <c r="N353" s="504"/>
      <c r="O353" s="504"/>
      <c r="P353" s="504"/>
      <c r="Q353" s="504"/>
      <c r="R353" s="504"/>
      <c r="S353" s="504"/>
      <c r="T353" s="504"/>
      <c r="U353" s="505"/>
    </row>
    <row r="354" spans="1:21" ht="15.75" thickBot="1" x14ac:dyDescent="0.3">
      <c r="A354" s="171" t="s">
        <v>9</v>
      </c>
      <c r="B354" s="1116" t="s">
        <v>137</v>
      </c>
      <c r="C354" s="1117"/>
      <c r="E354" s="1118" t="s">
        <v>342</v>
      </c>
      <c r="F354" s="1119"/>
      <c r="G354" s="1120">
        <f>VLOOKUP(B354,'EXTRAUrbano.Piano inv. forn '!$D$20:$AB$55,3,FALSE)</f>
        <v>0</v>
      </c>
      <c r="H354" s="1121"/>
      <c r="I354" s="115"/>
      <c r="J354" s="1118" t="s">
        <v>343</v>
      </c>
      <c r="K354" s="1119"/>
      <c r="L354" s="1120">
        <f>VLOOKUP(B354,'EXTRAUrbano.Piano inv. forn '!$D$20:$AB$55,4,FALSE)</f>
        <v>0</v>
      </c>
      <c r="M354" s="1121"/>
      <c r="O354" s="178" t="s">
        <v>344</v>
      </c>
      <c r="P354" s="506"/>
      <c r="R354" s="179" t="s">
        <v>345</v>
      </c>
      <c r="S354" s="1108"/>
      <c r="T354" s="1109"/>
      <c r="U354" s="507"/>
    </row>
    <row r="355" spans="1:21" ht="15.75" thickBot="1" x14ac:dyDescent="0.3">
      <c r="A355" s="149"/>
      <c r="B355" s="129"/>
      <c r="C355" s="129"/>
      <c r="E355" s="130"/>
      <c r="F355" s="130"/>
      <c r="G355" s="131"/>
      <c r="H355" s="131"/>
      <c r="I355" s="115"/>
      <c r="J355" s="130"/>
      <c r="K355" s="130"/>
      <c r="L355" s="131"/>
      <c r="M355" s="131"/>
      <c r="O355" s="132"/>
      <c r="R355" s="128"/>
      <c r="S355" s="501"/>
      <c r="U355" s="150"/>
    </row>
    <row r="356" spans="1:21" ht="28.5" customHeight="1" thickBot="1" x14ac:dyDescent="0.3">
      <c r="A356" s="1102" t="s">
        <v>346</v>
      </c>
      <c r="B356" s="1103"/>
      <c r="C356" s="1103"/>
      <c r="D356" s="1104"/>
      <c r="E356" s="1105">
        <f>VLOOKUP(B354,'EXTRAUrbano.Piano inv. forn '!$D$20:$AB$55,17,FALSE)</f>
        <v>0</v>
      </c>
      <c r="F356" s="1106"/>
      <c r="G356" s="1106"/>
      <c r="H356" s="1107"/>
      <c r="I356" s="115"/>
      <c r="J356" s="1102" t="s">
        <v>60</v>
      </c>
      <c r="K356" s="1103"/>
      <c r="L356" s="1105">
        <f>VLOOKUP(B354,'EXTRAUrbano.Piano inv. forn '!$D$20:$AB$55,19,FALSE)</f>
        <v>0</v>
      </c>
      <c r="M356" s="1107"/>
      <c r="N356" s="146"/>
      <c r="O356" s="177" t="s">
        <v>347</v>
      </c>
      <c r="P356" s="151">
        <f>L356+E356</f>
        <v>0</v>
      </c>
      <c r="R356" s="179" t="s">
        <v>348</v>
      </c>
      <c r="S356" s="1108"/>
      <c r="T356" s="1109"/>
      <c r="U356" s="150"/>
    </row>
    <row r="357" spans="1:21" ht="15.75" thickBot="1" x14ac:dyDescent="0.3">
      <c r="A357" s="149"/>
      <c r="U357" s="507"/>
    </row>
    <row r="358" spans="1:21" ht="60" x14ac:dyDescent="0.25">
      <c r="A358" s="1110" t="s">
        <v>349</v>
      </c>
      <c r="B358" s="1112" t="s">
        <v>350</v>
      </c>
      <c r="C358" s="1112" t="s">
        <v>351</v>
      </c>
      <c r="D358" s="172" t="s">
        <v>352</v>
      </c>
      <c r="E358" s="173" t="s">
        <v>353</v>
      </c>
      <c r="F358" s="172" t="s">
        <v>354</v>
      </c>
      <c r="G358" s="172" t="s">
        <v>355</v>
      </c>
      <c r="H358" s="174" t="s">
        <v>312</v>
      </c>
      <c r="I358" s="174" t="s">
        <v>356</v>
      </c>
      <c r="J358" s="174" t="s">
        <v>357</v>
      </c>
      <c r="K358" s="174" t="s">
        <v>358</v>
      </c>
      <c r="L358" s="174" t="s">
        <v>359</v>
      </c>
      <c r="M358" s="174" t="s">
        <v>360</v>
      </c>
      <c r="N358" s="174" t="s">
        <v>361</v>
      </c>
      <c r="O358" s="174" t="s">
        <v>362</v>
      </c>
      <c r="P358" s="174" t="s">
        <v>363</v>
      </c>
      <c r="Q358" s="174" t="s">
        <v>364</v>
      </c>
      <c r="R358" s="174" t="s">
        <v>365</v>
      </c>
      <c r="S358" s="174" t="s">
        <v>366</v>
      </c>
      <c r="T358" s="175" t="s">
        <v>367</v>
      </c>
      <c r="U358" s="508"/>
    </row>
    <row r="359" spans="1:21" ht="48.75" thickBot="1" x14ac:dyDescent="0.3">
      <c r="A359" s="1111"/>
      <c r="B359" s="1113"/>
      <c r="C359" s="1113"/>
      <c r="D359" s="176" t="s">
        <v>368</v>
      </c>
      <c r="E359" s="176" t="s">
        <v>381</v>
      </c>
      <c r="F359" s="176" t="s">
        <v>370</v>
      </c>
      <c r="G359" s="176" t="s">
        <v>370</v>
      </c>
      <c r="H359" s="176" t="s">
        <v>32</v>
      </c>
      <c r="I359" s="176" t="s">
        <v>382</v>
      </c>
      <c r="J359" s="176" t="s">
        <v>371</v>
      </c>
      <c r="K359" s="176" t="s">
        <v>372</v>
      </c>
      <c r="L359" s="176" t="s">
        <v>373</v>
      </c>
      <c r="M359" s="176" t="s">
        <v>372</v>
      </c>
      <c r="N359" s="176" t="s">
        <v>374</v>
      </c>
      <c r="O359" s="176" t="s">
        <v>341</v>
      </c>
      <c r="P359" s="176" t="s">
        <v>375</v>
      </c>
      <c r="Q359" s="176" t="s">
        <v>376</v>
      </c>
      <c r="R359" s="176" t="s">
        <v>377</v>
      </c>
      <c r="S359" s="176" t="s">
        <v>377</v>
      </c>
      <c r="T359" s="509"/>
      <c r="U359" s="508"/>
    </row>
    <row r="360" spans="1:21" x14ac:dyDescent="0.25">
      <c r="A360" s="1114" t="str">
        <f>B354</f>
        <v>Extra-urb.m.1</v>
      </c>
      <c r="B360" s="160">
        <v>1</v>
      </c>
      <c r="C360" s="208"/>
      <c r="D360" s="134"/>
      <c r="E360" s="134"/>
      <c r="F360" s="208"/>
      <c r="G360" s="510"/>
      <c r="H360" s="135"/>
      <c r="I360" s="511"/>
      <c r="J360" s="512"/>
      <c r="K360" s="513"/>
      <c r="L360" s="511"/>
      <c r="M360" s="513"/>
      <c r="N360" s="164"/>
      <c r="O360" s="164"/>
      <c r="P360" s="511"/>
      <c r="Q360" s="511"/>
      <c r="R360" s="511"/>
      <c r="S360" s="511"/>
      <c r="T360" s="514"/>
      <c r="U360" s="507"/>
    </row>
    <row r="361" spans="1:21" x14ac:dyDescent="0.25">
      <c r="A361" s="1114"/>
      <c r="B361" s="161">
        <v>2</v>
      </c>
      <c r="C361" s="133"/>
      <c r="D361" s="127"/>
      <c r="E361" s="127"/>
      <c r="F361" s="133"/>
      <c r="G361" s="515"/>
      <c r="H361" s="133"/>
      <c r="I361" s="495"/>
      <c r="J361" s="516"/>
      <c r="K361" s="517"/>
      <c r="L361" s="495"/>
      <c r="M361" s="517"/>
      <c r="N361" s="155"/>
      <c r="O361" s="155"/>
      <c r="P361" s="495"/>
      <c r="Q361" s="495" t="s">
        <v>378</v>
      </c>
      <c r="R361" s="495"/>
      <c r="S361" s="495"/>
      <c r="T361" s="518"/>
      <c r="U361" s="507"/>
    </row>
    <row r="362" spans="1:21" x14ac:dyDescent="0.25">
      <c r="A362" s="1114"/>
      <c r="B362" s="161">
        <v>3</v>
      </c>
      <c r="C362" s="133"/>
      <c r="D362" s="127"/>
      <c r="E362" s="127"/>
      <c r="F362" s="133"/>
      <c r="G362" s="515"/>
      <c r="H362" s="133"/>
      <c r="I362" s="495"/>
      <c r="J362" s="516"/>
      <c r="K362" s="517"/>
      <c r="L362" s="495"/>
      <c r="M362" s="517"/>
      <c r="N362" s="155"/>
      <c r="O362" s="155"/>
      <c r="P362" s="495"/>
      <c r="Q362" s="495"/>
      <c r="R362" s="495"/>
      <c r="S362" s="495"/>
      <c r="T362" s="518"/>
      <c r="U362" s="507"/>
    </row>
    <row r="363" spans="1:21" x14ac:dyDescent="0.25">
      <c r="A363" s="1114"/>
      <c r="B363" s="161">
        <v>4</v>
      </c>
      <c r="C363" s="133"/>
      <c r="D363" s="127"/>
      <c r="E363" s="127"/>
      <c r="F363" s="133"/>
      <c r="G363" s="515"/>
      <c r="H363" s="133"/>
      <c r="I363" s="495"/>
      <c r="J363" s="516"/>
      <c r="K363" s="517"/>
      <c r="L363" s="495"/>
      <c r="M363" s="517"/>
      <c r="N363" s="155"/>
      <c r="O363" s="155"/>
      <c r="P363" s="495"/>
      <c r="Q363" s="495"/>
      <c r="R363" s="495"/>
      <c r="S363" s="495"/>
      <c r="T363" s="518"/>
      <c r="U363" s="507"/>
    </row>
    <row r="364" spans="1:21" x14ac:dyDescent="0.25">
      <c r="A364" s="1114"/>
      <c r="B364" s="161">
        <v>5</v>
      </c>
      <c r="C364" s="133"/>
      <c r="D364" s="127"/>
      <c r="E364" s="127"/>
      <c r="F364" s="133"/>
      <c r="G364" s="515"/>
      <c r="H364" s="133"/>
      <c r="I364" s="495"/>
      <c r="J364" s="516"/>
      <c r="K364" s="517"/>
      <c r="L364" s="495"/>
      <c r="M364" s="517"/>
      <c r="N364" s="155"/>
      <c r="O364" s="155"/>
      <c r="P364" s="495"/>
      <c r="Q364" s="495"/>
      <c r="R364" s="495"/>
      <c r="S364" s="495"/>
      <c r="T364" s="518"/>
      <c r="U364" s="507"/>
    </row>
    <row r="365" spans="1:21" x14ac:dyDescent="0.25">
      <c r="A365" s="1114"/>
      <c r="B365" s="161">
        <v>6</v>
      </c>
      <c r="C365" s="133"/>
      <c r="D365" s="127"/>
      <c r="E365" s="127"/>
      <c r="F365" s="133"/>
      <c r="G365" s="515"/>
      <c r="H365" s="133"/>
      <c r="I365" s="495"/>
      <c r="J365" s="516"/>
      <c r="K365" s="517"/>
      <c r="L365" s="495"/>
      <c r="M365" s="517"/>
      <c r="N365" s="155"/>
      <c r="O365" s="155"/>
      <c r="P365" s="495"/>
      <c r="Q365" s="495"/>
      <c r="R365" s="495"/>
      <c r="S365" s="495"/>
      <c r="T365" s="518"/>
      <c r="U365" s="507"/>
    </row>
    <row r="366" spans="1:21" x14ac:dyDescent="0.25">
      <c r="A366" s="1114"/>
      <c r="B366" s="161">
        <v>7</v>
      </c>
      <c r="C366" s="133"/>
      <c r="D366" s="127"/>
      <c r="E366" s="127"/>
      <c r="F366" s="133"/>
      <c r="G366" s="515"/>
      <c r="H366" s="133"/>
      <c r="I366" s="495"/>
      <c r="J366" s="516"/>
      <c r="K366" s="517"/>
      <c r="L366" s="495"/>
      <c r="M366" s="517"/>
      <c r="N366" s="155"/>
      <c r="O366" s="155"/>
      <c r="P366" s="495"/>
      <c r="Q366" s="495"/>
      <c r="R366" s="495"/>
      <c r="S366" s="495"/>
      <c r="T366" s="518"/>
      <c r="U366" s="507"/>
    </row>
    <row r="367" spans="1:21" x14ac:dyDescent="0.25">
      <c r="A367" s="1114"/>
      <c r="B367" s="161">
        <v>8</v>
      </c>
      <c r="C367" s="133"/>
      <c r="D367" s="127"/>
      <c r="E367" s="127"/>
      <c r="F367" s="133"/>
      <c r="G367" s="515"/>
      <c r="H367" s="133"/>
      <c r="I367" s="495"/>
      <c r="J367" s="516"/>
      <c r="K367" s="517"/>
      <c r="L367" s="495"/>
      <c r="M367" s="517"/>
      <c r="N367" s="155"/>
      <c r="O367" s="155"/>
      <c r="P367" s="495"/>
      <c r="Q367" s="495"/>
      <c r="R367" s="495"/>
      <c r="S367" s="495"/>
      <c r="T367" s="518"/>
      <c r="U367" s="507"/>
    </row>
    <row r="368" spans="1:21" x14ac:dyDescent="0.25">
      <c r="A368" s="1114"/>
      <c r="B368" s="161">
        <v>9</v>
      </c>
      <c r="C368" s="133"/>
      <c r="D368" s="127"/>
      <c r="E368" s="127"/>
      <c r="F368" s="133"/>
      <c r="G368" s="515"/>
      <c r="H368" s="133"/>
      <c r="I368" s="495"/>
      <c r="J368" s="516"/>
      <c r="K368" s="517"/>
      <c r="L368" s="495"/>
      <c r="M368" s="517"/>
      <c r="N368" s="155"/>
      <c r="O368" s="155"/>
      <c r="P368" s="495"/>
      <c r="Q368" s="495"/>
      <c r="R368" s="495"/>
      <c r="S368" s="495"/>
      <c r="T368" s="518"/>
      <c r="U368" s="507"/>
    </row>
    <row r="369" spans="1:21" ht="15.75" thickBot="1" x14ac:dyDescent="0.3">
      <c r="A369" s="1115"/>
      <c r="B369" s="162">
        <v>10</v>
      </c>
      <c r="C369" s="148"/>
      <c r="D369" s="147"/>
      <c r="E369" s="147"/>
      <c r="F369" s="148"/>
      <c r="G369" s="519"/>
      <c r="H369" s="148"/>
      <c r="I369" s="520"/>
      <c r="J369" s="521"/>
      <c r="K369" s="522"/>
      <c r="L369" s="520"/>
      <c r="M369" s="522"/>
      <c r="N369" s="156"/>
      <c r="O369" s="156"/>
      <c r="P369" s="520"/>
      <c r="Q369" s="520"/>
      <c r="R369" s="520"/>
      <c r="S369" s="520"/>
      <c r="T369" s="523"/>
      <c r="U369" s="507"/>
    </row>
    <row r="370" spans="1:21" ht="25.5" thickBot="1" x14ac:dyDescent="0.3">
      <c r="A370" s="654"/>
      <c r="C370" s="655"/>
      <c r="D370" s="656"/>
      <c r="E370" s="484" t="s">
        <v>379</v>
      </c>
      <c r="F370" s="485">
        <f>COUNTA(F360:F369)</f>
        <v>0</v>
      </c>
      <c r="G370" s="486">
        <f>COUNTA(G360:G369)</f>
        <v>0</v>
      </c>
      <c r="H370" s="655"/>
      <c r="I370" s="501"/>
      <c r="J370" s="657"/>
      <c r="K370" s="658"/>
      <c r="L370" s="1096" t="s">
        <v>655</v>
      </c>
      <c r="M370" s="1097"/>
      <c r="N370" s="659">
        <f>SUM(N360:N369)</f>
        <v>0</v>
      </c>
      <c r="O370" s="660">
        <f>SUM(O360:O369)</f>
        <v>0</v>
      </c>
      <c r="P370" s="501"/>
      <c r="R370" s="128"/>
      <c r="S370" s="132"/>
      <c r="T370" s="603"/>
      <c r="U370" s="527"/>
    </row>
    <row r="371" spans="1:21" ht="21.95" customHeight="1" x14ac:dyDescent="0.25">
      <c r="A371" s="149"/>
      <c r="B371" s="128"/>
      <c r="C371" s="128"/>
      <c r="D371" s="128"/>
      <c r="H371" s="524"/>
      <c r="I371" s="524"/>
      <c r="J371" s="525"/>
      <c r="K371" s="524"/>
      <c r="L371" s="1098" t="s">
        <v>656</v>
      </c>
      <c r="M371" s="1099"/>
      <c r="N371" s="661">
        <f>SUMIF(M360:M369,"&lt;=31/12/2025",N360:N369)</f>
        <v>0</v>
      </c>
      <c r="O371" s="662">
        <f>SUMIF(M360:M369,"&lt;=31/12/2025",O360:O369)</f>
        <v>0</v>
      </c>
      <c r="P371" s="128"/>
      <c r="R371" s="128"/>
      <c r="S371" s="132"/>
      <c r="T371" s="603"/>
      <c r="U371" s="527"/>
    </row>
    <row r="372" spans="1:21" ht="21.95" customHeight="1" thickBot="1" x14ac:dyDescent="0.3">
      <c r="A372" s="149"/>
      <c r="L372" s="1100" t="s">
        <v>660</v>
      </c>
      <c r="M372" s="1101"/>
      <c r="N372" s="663">
        <f>SUMIF(M360:M369,"&gt;31/12/2025",N360:N369)</f>
        <v>0</v>
      </c>
      <c r="O372" s="664">
        <f>SUMIF(M360:M369,"&gt;31/12/2025",O360:O369)</f>
        <v>0</v>
      </c>
      <c r="R372" s="128"/>
      <c r="S372" s="132"/>
      <c r="T372" s="603"/>
      <c r="U372" s="527"/>
    </row>
    <row r="373" spans="1:21" ht="15.75" thickBot="1" x14ac:dyDescent="0.3">
      <c r="A373" s="528"/>
      <c r="B373" s="529"/>
      <c r="C373" s="455"/>
      <c r="D373" s="455"/>
      <c r="E373" s="455"/>
      <c r="F373" s="529"/>
      <c r="G373" s="455"/>
      <c r="H373" s="455"/>
      <c r="I373" s="529"/>
      <c r="J373" s="529"/>
      <c r="K373" s="455"/>
      <c r="L373" s="455"/>
      <c r="M373" s="455"/>
      <c r="N373" s="455"/>
      <c r="O373" s="455"/>
      <c r="P373" s="455"/>
      <c r="Q373" s="455"/>
      <c r="R373" s="455"/>
      <c r="S373" s="530"/>
      <c r="T373" s="455"/>
      <c r="U373" s="531"/>
    </row>
    <row r="374" spans="1:21" ht="15.75" thickBot="1" x14ac:dyDescent="0.3">
      <c r="A374" s="502"/>
      <c r="B374" s="503"/>
      <c r="C374" s="504"/>
      <c r="D374" s="504"/>
      <c r="E374" s="504"/>
      <c r="F374" s="503"/>
      <c r="G374" s="504"/>
      <c r="H374" s="504"/>
      <c r="I374" s="503"/>
      <c r="J374" s="503"/>
      <c r="K374" s="504"/>
      <c r="L374" s="504"/>
      <c r="M374" s="504"/>
      <c r="N374" s="504"/>
      <c r="O374" s="504"/>
      <c r="P374" s="504"/>
      <c r="Q374" s="504"/>
      <c r="R374" s="504"/>
      <c r="S374" s="504"/>
      <c r="T374" s="504"/>
      <c r="U374" s="505"/>
    </row>
    <row r="375" spans="1:21" ht="15.75" thickBot="1" x14ac:dyDescent="0.3">
      <c r="A375" s="171" t="s">
        <v>9</v>
      </c>
      <c r="B375" s="1116" t="s">
        <v>137</v>
      </c>
      <c r="C375" s="1117"/>
      <c r="E375" s="1118" t="s">
        <v>342</v>
      </c>
      <c r="F375" s="1119"/>
      <c r="G375" s="1120">
        <f>VLOOKUP(B375,'EXTRAUrbano.Piano inv. forn '!$D$20:$AB$55,3,FALSE)</f>
        <v>0</v>
      </c>
      <c r="H375" s="1121"/>
      <c r="I375" s="115"/>
      <c r="J375" s="1118" t="s">
        <v>343</v>
      </c>
      <c r="K375" s="1119"/>
      <c r="L375" s="1120">
        <f>VLOOKUP(B375,'EXTRAUrbano.Piano inv. forn '!$D$20:$AB$55,4,FALSE)</f>
        <v>0</v>
      </c>
      <c r="M375" s="1121"/>
      <c r="O375" s="178" t="s">
        <v>344</v>
      </c>
      <c r="P375" s="506"/>
      <c r="R375" s="179" t="s">
        <v>345</v>
      </c>
      <c r="S375" s="1108"/>
      <c r="T375" s="1109"/>
      <c r="U375" s="507"/>
    </row>
    <row r="376" spans="1:21" ht="15.75" thickBot="1" x14ac:dyDescent="0.3">
      <c r="A376" s="149"/>
      <c r="B376" s="129"/>
      <c r="C376" s="129"/>
      <c r="E376" s="130"/>
      <c r="F376" s="130"/>
      <c r="G376" s="131"/>
      <c r="H376" s="131"/>
      <c r="I376" s="115"/>
      <c r="J376" s="130"/>
      <c r="K376" s="130"/>
      <c r="L376" s="131"/>
      <c r="M376" s="131"/>
      <c r="O376" s="132"/>
      <c r="R376" s="128"/>
      <c r="S376" s="501"/>
      <c r="U376" s="150"/>
    </row>
    <row r="377" spans="1:21" ht="28.5" customHeight="1" thickBot="1" x14ac:dyDescent="0.3">
      <c r="A377" s="1102" t="s">
        <v>346</v>
      </c>
      <c r="B377" s="1103"/>
      <c r="C377" s="1103"/>
      <c r="D377" s="1104"/>
      <c r="E377" s="1105">
        <f>VLOOKUP(B375,'EXTRAUrbano.Piano inv. forn '!$D$20:$AB$55,17,FALSE)</f>
        <v>0</v>
      </c>
      <c r="F377" s="1106"/>
      <c r="G377" s="1106"/>
      <c r="H377" s="1107"/>
      <c r="I377" s="115"/>
      <c r="J377" s="1102" t="s">
        <v>60</v>
      </c>
      <c r="K377" s="1103"/>
      <c r="L377" s="1105">
        <f>VLOOKUP(B375,'EXTRAUrbano.Piano inv. forn '!$D$20:$AB$55,19,FALSE)</f>
        <v>0</v>
      </c>
      <c r="M377" s="1107"/>
      <c r="N377" s="146"/>
      <c r="O377" s="177" t="s">
        <v>347</v>
      </c>
      <c r="P377" s="151">
        <f>L377+E377</f>
        <v>0</v>
      </c>
      <c r="R377" s="179" t="s">
        <v>348</v>
      </c>
      <c r="S377" s="1108"/>
      <c r="T377" s="1109"/>
      <c r="U377" s="150"/>
    </row>
    <row r="378" spans="1:21" ht="15.75" thickBot="1" x14ac:dyDescent="0.3">
      <c r="A378" s="149"/>
      <c r="U378" s="507"/>
    </row>
    <row r="379" spans="1:21" ht="60" x14ac:dyDescent="0.25">
      <c r="A379" s="1110" t="s">
        <v>349</v>
      </c>
      <c r="B379" s="1112" t="s">
        <v>350</v>
      </c>
      <c r="C379" s="1112" t="s">
        <v>351</v>
      </c>
      <c r="D379" s="172" t="s">
        <v>352</v>
      </c>
      <c r="E379" s="173" t="s">
        <v>353</v>
      </c>
      <c r="F379" s="172" t="s">
        <v>354</v>
      </c>
      <c r="G379" s="172" t="s">
        <v>355</v>
      </c>
      <c r="H379" s="174" t="s">
        <v>312</v>
      </c>
      <c r="I379" s="174" t="s">
        <v>356</v>
      </c>
      <c r="J379" s="174" t="s">
        <v>357</v>
      </c>
      <c r="K379" s="174" t="s">
        <v>358</v>
      </c>
      <c r="L379" s="174" t="s">
        <v>359</v>
      </c>
      <c r="M379" s="174" t="s">
        <v>360</v>
      </c>
      <c r="N379" s="174" t="s">
        <v>361</v>
      </c>
      <c r="O379" s="174" t="s">
        <v>362</v>
      </c>
      <c r="P379" s="174" t="s">
        <v>363</v>
      </c>
      <c r="Q379" s="174" t="s">
        <v>364</v>
      </c>
      <c r="R379" s="174" t="s">
        <v>365</v>
      </c>
      <c r="S379" s="174" t="s">
        <v>366</v>
      </c>
      <c r="T379" s="175" t="s">
        <v>367</v>
      </c>
      <c r="U379" s="508"/>
    </row>
    <row r="380" spans="1:21" ht="48.75" thickBot="1" x14ac:dyDescent="0.3">
      <c r="A380" s="1111"/>
      <c r="B380" s="1113"/>
      <c r="C380" s="1113"/>
      <c r="D380" s="176" t="s">
        <v>368</v>
      </c>
      <c r="E380" s="176" t="s">
        <v>381</v>
      </c>
      <c r="F380" s="176" t="s">
        <v>370</v>
      </c>
      <c r="G380" s="176" t="s">
        <v>370</v>
      </c>
      <c r="H380" s="176" t="s">
        <v>32</v>
      </c>
      <c r="I380" s="176" t="s">
        <v>382</v>
      </c>
      <c r="J380" s="176" t="s">
        <v>371</v>
      </c>
      <c r="K380" s="176" t="s">
        <v>372</v>
      </c>
      <c r="L380" s="176" t="s">
        <v>373</v>
      </c>
      <c r="M380" s="176" t="s">
        <v>372</v>
      </c>
      <c r="N380" s="176" t="s">
        <v>374</v>
      </c>
      <c r="O380" s="176" t="s">
        <v>341</v>
      </c>
      <c r="P380" s="176" t="s">
        <v>375</v>
      </c>
      <c r="Q380" s="176" t="s">
        <v>376</v>
      </c>
      <c r="R380" s="176" t="s">
        <v>377</v>
      </c>
      <c r="S380" s="176" t="s">
        <v>377</v>
      </c>
      <c r="T380" s="509"/>
      <c r="U380" s="508"/>
    </row>
    <row r="381" spans="1:21" x14ac:dyDescent="0.25">
      <c r="A381" s="1114" t="str">
        <f>B375</f>
        <v>Extra-urb.m.1</v>
      </c>
      <c r="B381" s="160">
        <v>1</v>
      </c>
      <c r="C381" s="208"/>
      <c r="D381" s="134"/>
      <c r="E381" s="134"/>
      <c r="F381" s="208"/>
      <c r="G381" s="510"/>
      <c r="H381" s="135"/>
      <c r="I381" s="511"/>
      <c r="J381" s="512"/>
      <c r="K381" s="513"/>
      <c r="L381" s="511"/>
      <c r="M381" s="513"/>
      <c r="N381" s="164"/>
      <c r="O381" s="164"/>
      <c r="P381" s="511"/>
      <c r="Q381" s="511"/>
      <c r="R381" s="511"/>
      <c r="S381" s="511"/>
      <c r="T381" s="514"/>
      <c r="U381" s="507"/>
    </row>
    <row r="382" spans="1:21" x14ac:dyDescent="0.25">
      <c r="A382" s="1114"/>
      <c r="B382" s="161">
        <v>2</v>
      </c>
      <c r="C382" s="133"/>
      <c r="D382" s="127"/>
      <c r="E382" s="127"/>
      <c r="F382" s="133"/>
      <c r="G382" s="515"/>
      <c r="H382" s="133"/>
      <c r="I382" s="495"/>
      <c r="J382" s="516"/>
      <c r="K382" s="517"/>
      <c r="L382" s="495"/>
      <c r="M382" s="517"/>
      <c r="N382" s="155"/>
      <c r="O382" s="155"/>
      <c r="P382" s="495"/>
      <c r="Q382" s="495" t="s">
        <v>378</v>
      </c>
      <c r="R382" s="495"/>
      <c r="S382" s="495"/>
      <c r="T382" s="518"/>
      <c r="U382" s="507"/>
    </row>
    <row r="383" spans="1:21" x14ac:dyDescent="0.25">
      <c r="A383" s="1114"/>
      <c r="B383" s="161">
        <v>3</v>
      </c>
      <c r="C383" s="133"/>
      <c r="D383" s="127"/>
      <c r="E383" s="127"/>
      <c r="F383" s="133"/>
      <c r="G383" s="515"/>
      <c r="H383" s="133"/>
      <c r="I383" s="495"/>
      <c r="J383" s="516"/>
      <c r="K383" s="517"/>
      <c r="L383" s="495"/>
      <c r="M383" s="517"/>
      <c r="N383" s="155"/>
      <c r="O383" s="155"/>
      <c r="P383" s="495"/>
      <c r="Q383" s="495"/>
      <c r="R383" s="495"/>
      <c r="S383" s="495"/>
      <c r="T383" s="518"/>
      <c r="U383" s="507"/>
    </row>
    <row r="384" spans="1:21" x14ac:dyDescent="0.25">
      <c r="A384" s="1114"/>
      <c r="B384" s="161">
        <v>4</v>
      </c>
      <c r="C384" s="133"/>
      <c r="D384" s="127"/>
      <c r="E384" s="127"/>
      <c r="F384" s="133"/>
      <c r="G384" s="515"/>
      <c r="H384" s="133"/>
      <c r="I384" s="495"/>
      <c r="J384" s="516"/>
      <c r="K384" s="517"/>
      <c r="L384" s="495"/>
      <c r="M384" s="517"/>
      <c r="N384" s="155"/>
      <c r="O384" s="155"/>
      <c r="P384" s="495"/>
      <c r="Q384" s="495"/>
      <c r="R384" s="495"/>
      <c r="S384" s="495"/>
      <c r="T384" s="518"/>
      <c r="U384" s="507"/>
    </row>
    <row r="385" spans="1:21" x14ac:dyDescent="0.25">
      <c r="A385" s="1114"/>
      <c r="B385" s="161">
        <v>5</v>
      </c>
      <c r="C385" s="133"/>
      <c r="D385" s="127"/>
      <c r="E385" s="127"/>
      <c r="F385" s="133"/>
      <c r="G385" s="515"/>
      <c r="H385" s="133"/>
      <c r="I385" s="495"/>
      <c r="J385" s="516"/>
      <c r="K385" s="517"/>
      <c r="L385" s="495"/>
      <c r="M385" s="517"/>
      <c r="N385" s="155"/>
      <c r="O385" s="155"/>
      <c r="P385" s="495"/>
      <c r="Q385" s="495"/>
      <c r="R385" s="495"/>
      <c r="S385" s="495"/>
      <c r="T385" s="518"/>
      <c r="U385" s="507"/>
    </row>
    <row r="386" spans="1:21" x14ac:dyDescent="0.25">
      <c r="A386" s="1114"/>
      <c r="B386" s="161">
        <v>6</v>
      </c>
      <c r="C386" s="133"/>
      <c r="D386" s="127"/>
      <c r="E386" s="127"/>
      <c r="F386" s="133"/>
      <c r="G386" s="515"/>
      <c r="H386" s="133"/>
      <c r="I386" s="495"/>
      <c r="J386" s="516"/>
      <c r="K386" s="517"/>
      <c r="L386" s="495"/>
      <c r="M386" s="517"/>
      <c r="N386" s="155"/>
      <c r="O386" s="155"/>
      <c r="P386" s="495"/>
      <c r="Q386" s="495"/>
      <c r="R386" s="495"/>
      <c r="S386" s="495"/>
      <c r="T386" s="518"/>
      <c r="U386" s="507"/>
    </row>
    <row r="387" spans="1:21" x14ac:dyDescent="0.25">
      <c r="A387" s="1114"/>
      <c r="B387" s="161">
        <v>7</v>
      </c>
      <c r="C387" s="133"/>
      <c r="D387" s="127"/>
      <c r="E387" s="127"/>
      <c r="F387" s="133"/>
      <c r="G387" s="515"/>
      <c r="H387" s="133"/>
      <c r="I387" s="495"/>
      <c r="J387" s="516"/>
      <c r="K387" s="517"/>
      <c r="L387" s="495"/>
      <c r="M387" s="517"/>
      <c r="N387" s="155"/>
      <c r="O387" s="155"/>
      <c r="P387" s="495"/>
      <c r="Q387" s="495"/>
      <c r="R387" s="495"/>
      <c r="S387" s="495"/>
      <c r="T387" s="518"/>
      <c r="U387" s="507"/>
    </row>
    <row r="388" spans="1:21" x14ac:dyDescent="0.25">
      <c r="A388" s="1114"/>
      <c r="B388" s="161">
        <v>8</v>
      </c>
      <c r="C388" s="133"/>
      <c r="D388" s="127"/>
      <c r="E388" s="127"/>
      <c r="F388" s="133"/>
      <c r="G388" s="515"/>
      <c r="H388" s="133"/>
      <c r="I388" s="495"/>
      <c r="J388" s="516"/>
      <c r="K388" s="517"/>
      <c r="L388" s="495"/>
      <c r="M388" s="517"/>
      <c r="N388" s="155"/>
      <c r="O388" s="155"/>
      <c r="P388" s="495"/>
      <c r="Q388" s="495"/>
      <c r="R388" s="495"/>
      <c r="S388" s="495"/>
      <c r="T388" s="518"/>
      <c r="U388" s="507"/>
    </row>
    <row r="389" spans="1:21" x14ac:dyDescent="0.25">
      <c r="A389" s="1114"/>
      <c r="B389" s="161">
        <v>9</v>
      </c>
      <c r="C389" s="133"/>
      <c r="D389" s="127"/>
      <c r="E389" s="127"/>
      <c r="F389" s="133"/>
      <c r="G389" s="515"/>
      <c r="H389" s="133"/>
      <c r="I389" s="495"/>
      <c r="J389" s="516"/>
      <c r="K389" s="517"/>
      <c r="L389" s="495"/>
      <c r="M389" s="517"/>
      <c r="N389" s="155"/>
      <c r="O389" s="155"/>
      <c r="P389" s="495"/>
      <c r="Q389" s="495"/>
      <c r="R389" s="495"/>
      <c r="S389" s="495"/>
      <c r="T389" s="518"/>
      <c r="U389" s="507"/>
    </row>
    <row r="390" spans="1:21" ht="15.75" thickBot="1" x14ac:dyDescent="0.3">
      <c r="A390" s="1115"/>
      <c r="B390" s="162">
        <v>10</v>
      </c>
      <c r="C390" s="148"/>
      <c r="D390" s="147"/>
      <c r="E390" s="147"/>
      <c r="F390" s="148"/>
      <c r="G390" s="519"/>
      <c r="H390" s="148"/>
      <c r="I390" s="520"/>
      <c r="J390" s="521"/>
      <c r="K390" s="522"/>
      <c r="L390" s="520"/>
      <c r="M390" s="522"/>
      <c r="N390" s="156"/>
      <c r="O390" s="156"/>
      <c r="P390" s="520"/>
      <c r="Q390" s="520"/>
      <c r="R390" s="520"/>
      <c r="S390" s="520"/>
      <c r="T390" s="523"/>
      <c r="U390" s="507"/>
    </row>
    <row r="391" spans="1:21" ht="25.5" thickBot="1" x14ac:dyDescent="0.3">
      <c r="A391" s="654"/>
      <c r="C391" s="655"/>
      <c r="D391" s="656"/>
      <c r="E391" s="484" t="s">
        <v>379</v>
      </c>
      <c r="F391" s="485">
        <f>COUNTA(F381:F390)</f>
        <v>0</v>
      </c>
      <c r="G391" s="486">
        <f>COUNTA(G381:G390)</f>
        <v>0</v>
      </c>
      <c r="H391" s="655"/>
      <c r="I391" s="501"/>
      <c r="J391" s="657"/>
      <c r="K391" s="658"/>
      <c r="L391" s="1096" t="s">
        <v>655</v>
      </c>
      <c r="M391" s="1097"/>
      <c r="N391" s="659">
        <f>SUM(N381:N390)</f>
        <v>0</v>
      </c>
      <c r="O391" s="660">
        <f>SUM(O381:O390)</f>
        <v>0</v>
      </c>
      <c r="P391" s="501"/>
      <c r="R391" s="128"/>
      <c r="S391" s="132"/>
      <c r="T391" s="603"/>
      <c r="U391" s="527"/>
    </row>
    <row r="392" spans="1:21" ht="21.95" customHeight="1" x14ac:dyDescent="0.25">
      <c r="A392" s="149"/>
      <c r="B392" s="128"/>
      <c r="C392" s="128"/>
      <c r="D392" s="128"/>
      <c r="H392" s="524"/>
      <c r="I392" s="524"/>
      <c r="J392" s="525"/>
      <c r="K392" s="524"/>
      <c r="L392" s="1098" t="s">
        <v>656</v>
      </c>
      <c r="M392" s="1099"/>
      <c r="N392" s="661">
        <f>SUMIF(M381:M390,"&lt;=31/12/2025",N381:N390)</f>
        <v>0</v>
      </c>
      <c r="O392" s="662">
        <f>SUMIF(M381:M390,"&lt;=31/12/2025",O381:O390)</f>
        <v>0</v>
      </c>
      <c r="P392" s="128"/>
      <c r="R392" s="128"/>
      <c r="S392" s="132"/>
      <c r="T392" s="603"/>
      <c r="U392" s="527"/>
    </row>
    <row r="393" spans="1:21" ht="21.95" customHeight="1" thickBot="1" x14ac:dyDescent="0.3">
      <c r="A393" s="149"/>
      <c r="L393" s="1100" t="s">
        <v>660</v>
      </c>
      <c r="M393" s="1101"/>
      <c r="N393" s="663">
        <f>SUMIF(M381:M390,"&gt;31/12/2025",N381:N390)</f>
        <v>0</v>
      </c>
      <c r="O393" s="664">
        <f>SUMIF(M381:M390,"&gt;31/12/2025",O381:O390)</f>
        <v>0</v>
      </c>
      <c r="R393" s="128"/>
      <c r="S393" s="132"/>
      <c r="T393" s="603"/>
      <c r="U393" s="527"/>
    </row>
    <row r="394" spans="1:21" ht="15.75" thickBot="1" x14ac:dyDescent="0.3">
      <c r="A394" s="528"/>
      <c r="B394" s="529"/>
      <c r="C394" s="455"/>
      <c r="D394" s="455"/>
      <c r="E394" s="455"/>
      <c r="F394" s="529"/>
      <c r="G394" s="455"/>
      <c r="H394" s="455"/>
      <c r="I394" s="529"/>
      <c r="J394" s="529"/>
      <c r="K394" s="455"/>
      <c r="L394" s="455"/>
      <c r="M394" s="455"/>
      <c r="N394" s="455"/>
      <c r="O394" s="455"/>
      <c r="P394" s="455"/>
      <c r="Q394" s="455"/>
      <c r="R394" s="455"/>
      <c r="S394" s="530"/>
      <c r="T394" s="455"/>
      <c r="U394" s="531"/>
    </row>
    <row r="395" spans="1:21" ht="15.75" thickBot="1" x14ac:dyDescent="0.3">
      <c r="A395" s="502"/>
      <c r="B395" s="503"/>
      <c r="C395" s="504"/>
      <c r="D395" s="504"/>
      <c r="E395" s="504"/>
      <c r="F395" s="503"/>
      <c r="G395" s="504"/>
      <c r="H395" s="504"/>
      <c r="I395" s="503"/>
      <c r="J395" s="503"/>
      <c r="K395" s="504"/>
      <c r="L395" s="504"/>
      <c r="M395" s="504"/>
      <c r="N395" s="504"/>
      <c r="O395" s="504"/>
      <c r="P395" s="504"/>
      <c r="Q395" s="504"/>
      <c r="R395" s="504"/>
      <c r="S395" s="504"/>
      <c r="T395" s="504"/>
      <c r="U395" s="505"/>
    </row>
    <row r="396" spans="1:21" ht="15.75" thickBot="1" x14ac:dyDescent="0.3">
      <c r="A396" s="171" t="s">
        <v>9</v>
      </c>
      <c r="B396" s="1116" t="s">
        <v>137</v>
      </c>
      <c r="C396" s="1117"/>
      <c r="E396" s="1118" t="s">
        <v>342</v>
      </c>
      <c r="F396" s="1119"/>
      <c r="G396" s="1120">
        <f>VLOOKUP(B396,'EXTRAUrbano.Piano inv. forn '!$D$20:$AB$55,3,FALSE)</f>
        <v>0</v>
      </c>
      <c r="H396" s="1121"/>
      <c r="I396" s="115"/>
      <c r="J396" s="1118" t="s">
        <v>343</v>
      </c>
      <c r="K396" s="1119"/>
      <c r="L396" s="1120">
        <f>VLOOKUP(B396,'EXTRAUrbano.Piano inv. forn '!$D$20:$AB$55,4,FALSE)</f>
        <v>0</v>
      </c>
      <c r="M396" s="1121"/>
      <c r="O396" s="178" t="s">
        <v>344</v>
      </c>
      <c r="P396" s="506"/>
      <c r="R396" s="179" t="s">
        <v>345</v>
      </c>
      <c r="S396" s="1108"/>
      <c r="T396" s="1109"/>
      <c r="U396" s="507"/>
    </row>
    <row r="397" spans="1:21" ht="15.75" thickBot="1" x14ac:dyDescent="0.3">
      <c r="A397" s="149"/>
      <c r="B397" s="129"/>
      <c r="C397" s="129"/>
      <c r="E397" s="130"/>
      <c r="F397" s="130"/>
      <c r="G397" s="131"/>
      <c r="H397" s="131"/>
      <c r="I397" s="115"/>
      <c r="J397" s="130"/>
      <c r="K397" s="130"/>
      <c r="L397" s="131"/>
      <c r="M397" s="131"/>
      <c r="O397" s="132"/>
      <c r="R397" s="128"/>
      <c r="S397" s="501"/>
      <c r="U397" s="150"/>
    </row>
    <row r="398" spans="1:21" ht="28.5" customHeight="1" thickBot="1" x14ac:dyDescent="0.3">
      <c r="A398" s="1102" t="s">
        <v>346</v>
      </c>
      <c r="B398" s="1103"/>
      <c r="C398" s="1103"/>
      <c r="D398" s="1104"/>
      <c r="E398" s="1105">
        <f>VLOOKUP(B396,'EXTRAUrbano.Piano inv. forn '!$D$20:$AB$55,17,FALSE)</f>
        <v>0</v>
      </c>
      <c r="F398" s="1106"/>
      <c r="G398" s="1106"/>
      <c r="H398" s="1107"/>
      <c r="I398" s="115"/>
      <c r="J398" s="1102" t="s">
        <v>60</v>
      </c>
      <c r="K398" s="1103"/>
      <c r="L398" s="1105">
        <f>VLOOKUP(B396,'EXTRAUrbano.Piano inv. forn '!$D$20:$AB$55,19,FALSE)</f>
        <v>0</v>
      </c>
      <c r="M398" s="1107"/>
      <c r="N398" s="146"/>
      <c r="O398" s="177" t="s">
        <v>347</v>
      </c>
      <c r="P398" s="151">
        <f>L398+E398</f>
        <v>0</v>
      </c>
      <c r="R398" s="179" t="s">
        <v>348</v>
      </c>
      <c r="S398" s="1108"/>
      <c r="T398" s="1109"/>
      <c r="U398" s="150"/>
    </row>
    <row r="399" spans="1:21" ht="15.75" thickBot="1" x14ac:dyDescent="0.3">
      <c r="A399" s="149"/>
      <c r="U399" s="507"/>
    </row>
    <row r="400" spans="1:21" ht="60" x14ac:dyDescent="0.25">
      <c r="A400" s="1110" t="s">
        <v>349</v>
      </c>
      <c r="B400" s="1112" t="s">
        <v>350</v>
      </c>
      <c r="C400" s="1112" t="s">
        <v>351</v>
      </c>
      <c r="D400" s="172" t="s">
        <v>352</v>
      </c>
      <c r="E400" s="173" t="s">
        <v>353</v>
      </c>
      <c r="F400" s="172" t="s">
        <v>354</v>
      </c>
      <c r="G400" s="172" t="s">
        <v>355</v>
      </c>
      <c r="H400" s="174" t="s">
        <v>312</v>
      </c>
      <c r="I400" s="174" t="s">
        <v>356</v>
      </c>
      <c r="J400" s="174" t="s">
        <v>357</v>
      </c>
      <c r="K400" s="174" t="s">
        <v>358</v>
      </c>
      <c r="L400" s="174" t="s">
        <v>359</v>
      </c>
      <c r="M400" s="174" t="s">
        <v>360</v>
      </c>
      <c r="N400" s="174" t="s">
        <v>361</v>
      </c>
      <c r="O400" s="174" t="s">
        <v>362</v>
      </c>
      <c r="P400" s="174" t="s">
        <v>363</v>
      </c>
      <c r="Q400" s="174" t="s">
        <v>364</v>
      </c>
      <c r="R400" s="174" t="s">
        <v>365</v>
      </c>
      <c r="S400" s="174" t="s">
        <v>366</v>
      </c>
      <c r="T400" s="175" t="s">
        <v>367</v>
      </c>
      <c r="U400" s="508"/>
    </row>
    <row r="401" spans="1:21" ht="48.75" thickBot="1" x14ac:dyDescent="0.3">
      <c r="A401" s="1111"/>
      <c r="B401" s="1113"/>
      <c r="C401" s="1113"/>
      <c r="D401" s="176" t="s">
        <v>368</v>
      </c>
      <c r="E401" s="176" t="s">
        <v>381</v>
      </c>
      <c r="F401" s="176" t="s">
        <v>370</v>
      </c>
      <c r="G401" s="176" t="s">
        <v>370</v>
      </c>
      <c r="H401" s="176" t="s">
        <v>32</v>
      </c>
      <c r="I401" s="176" t="s">
        <v>382</v>
      </c>
      <c r="J401" s="176" t="s">
        <v>371</v>
      </c>
      <c r="K401" s="176" t="s">
        <v>372</v>
      </c>
      <c r="L401" s="176" t="s">
        <v>373</v>
      </c>
      <c r="M401" s="176" t="s">
        <v>372</v>
      </c>
      <c r="N401" s="176" t="s">
        <v>374</v>
      </c>
      <c r="O401" s="176" t="s">
        <v>341</v>
      </c>
      <c r="P401" s="176" t="s">
        <v>375</v>
      </c>
      <c r="Q401" s="176" t="s">
        <v>376</v>
      </c>
      <c r="R401" s="176" t="s">
        <v>377</v>
      </c>
      <c r="S401" s="176" t="s">
        <v>377</v>
      </c>
      <c r="T401" s="509"/>
      <c r="U401" s="508"/>
    </row>
    <row r="402" spans="1:21" x14ac:dyDescent="0.25">
      <c r="A402" s="1114" t="str">
        <f>B396</f>
        <v>Extra-urb.m.1</v>
      </c>
      <c r="B402" s="160">
        <v>1</v>
      </c>
      <c r="C402" s="208"/>
      <c r="D402" s="134"/>
      <c r="E402" s="134"/>
      <c r="F402" s="208"/>
      <c r="G402" s="510"/>
      <c r="H402" s="135"/>
      <c r="I402" s="511"/>
      <c r="J402" s="512"/>
      <c r="K402" s="513"/>
      <c r="L402" s="511"/>
      <c r="M402" s="513"/>
      <c r="N402" s="164"/>
      <c r="O402" s="164"/>
      <c r="P402" s="511"/>
      <c r="Q402" s="511"/>
      <c r="R402" s="511"/>
      <c r="S402" s="511"/>
      <c r="T402" s="514"/>
      <c r="U402" s="507"/>
    </row>
    <row r="403" spans="1:21" x14ac:dyDescent="0.25">
      <c r="A403" s="1114"/>
      <c r="B403" s="161">
        <v>2</v>
      </c>
      <c r="C403" s="133"/>
      <c r="D403" s="127"/>
      <c r="E403" s="127"/>
      <c r="F403" s="133"/>
      <c r="G403" s="515"/>
      <c r="H403" s="133"/>
      <c r="I403" s="495"/>
      <c r="J403" s="516"/>
      <c r="K403" s="517"/>
      <c r="L403" s="495"/>
      <c r="M403" s="517"/>
      <c r="N403" s="155"/>
      <c r="O403" s="155"/>
      <c r="P403" s="495"/>
      <c r="Q403" s="495" t="s">
        <v>378</v>
      </c>
      <c r="R403" s="495"/>
      <c r="S403" s="495"/>
      <c r="T403" s="518"/>
      <c r="U403" s="507"/>
    </row>
    <row r="404" spans="1:21" x14ac:dyDescent="0.25">
      <c r="A404" s="1114"/>
      <c r="B404" s="161">
        <v>3</v>
      </c>
      <c r="C404" s="133"/>
      <c r="D404" s="127"/>
      <c r="E404" s="127"/>
      <c r="F404" s="133"/>
      <c r="G404" s="515"/>
      <c r="H404" s="133"/>
      <c r="I404" s="495"/>
      <c r="J404" s="516"/>
      <c r="K404" s="517"/>
      <c r="L404" s="495"/>
      <c r="M404" s="517"/>
      <c r="N404" s="155"/>
      <c r="O404" s="155"/>
      <c r="P404" s="495"/>
      <c r="Q404" s="495"/>
      <c r="R404" s="495"/>
      <c r="S404" s="495"/>
      <c r="T404" s="518"/>
      <c r="U404" s="507"/>
    </row>
    <row r="405" spans="1:21" x14ac:dyDescent="0.25">
      <c r="A405" s="1114"/>
      <c r="B405" s="161">
        <v>4</v>
      </c>
      <c r="C405" s="133"/>
      <c r="D405" s="127"/>
      <c r="E405" s="127"/>
      <c r="F405" s="133"/>
      <c r="G405" s="515"/>
      <c r="H405" s="133"/>
      <c r="I405" s="495"/>
      <c r="J405" s="516"/>
      <c r="K405" s="517"/>
      <c r="L405" s="495"/>
      <c r="M405" s="517"/>
      <c r="N405" s="155"/>
      <c r="O405" s="155"/>
      <c r="P405" s="495"/>
      <c r="Q405" s="495"/>
      <c r="R405" s="495"/>
      <c r="S405" s="495"/>
      <c r="T405" s="518"/>
      <c r="U405" s="507"/>
    </row>
    <row r="406" spans="1:21" x14ac:dyDescent="0.25">
      <c r="A406" s="1114"/>
      <c r="B406" s="161">
        <v>5</v>
      </c>
      <c r="C406" s="133"/>
      <c r="D406" s="127"/>
      <c r="E406" s="127"/>
      <c r="F406" s="133"/>
      <c r="G406" s="515"/>
      <c r="H406" s="133"/>
      <c r="I406" s="495"/>
      <c r="J406" s="516"/>
      <c r="K406" s="517"/>
      <c r="L406" s="495"/>
      <c r="M406" s="517"/>
      <c r="N406" s="155"/>
      <c r="O406" s="155"/>
      <c r="P406" s="495"/>
      <c r="Q406" s="495"/>
      <c r="R406" s="495"/>
      <c r="S406" s="495"/>
      <c r="T406" s="518"/>
      <c r="U406" s="507"/>
    </row>
    <row r="407" spans="1:21" x14ac:dyDescent="0.25">
      <c r="A407" s="1114"/>
      <c r="B407" s="161">
        <v>6</v>
      </c>
      <c r="C407" s="133"/>
      <c r="D407" s="127"/>
      <c r="E407" s="127"/>
      <c r="F407" s="133"/>
      <c r="G407" s="515"/>
      <c r="H407" s="133"/>
      <c r="I407" s="495"/>
      <c r="J407" s="516"/>
      <c r="K407" s="517"/>
      <c r="L407" s="495"/>
      <c r="M407" s="517"/>
      <c r="N407" s="155"/>
      <c r="O407" s="155"/>
      <c r="P407" s="495"/>
      <c r="Q407" s="495"/>
      <c r="R407" s="495"/>
      <c r="S407" s="495"/>
      <c r="T407" s="518"/>
      <c r="U407" s="507"/>
    </row>
    <row r="408" spans="1:21" x14ac:dyDescent="0.25">
      <c r="A408" s="1114"/>
      <c r="B408" s="161">
        <v>7</v>
      </c>
      <c r="C408" s="133"/>
      <c r="D408" s="127"/>
      <c r="E408" s="127"/>
      <c r="F408" s="133"/>
      <c r="G408" s="515"/>
      <c r="H408" s="133"/>
      <c r="I408" s="495"/>
      <c r="J408" s="516"/>
      <c r="K408" s="517"/>
      <c r="L408" s="495"/>
      <c r="M408" s="517"/>
      <c r="N408" s="155"/>
      <c r="O408" s="155"/>
      <c r="P408" s="495"/>
      <c r="Q408" s="495"/>
      <c r="R408" s="495"/>
      <c r="S408" s="495"/>
      <c r="T408" s="518"/>
      <c r="U408" s="507"/>
    </row>
    <row r="409" spans="1:21" x14ac:dyDescent="0.25">
      <c r="A409" s="1114"/>
      <c r="B409" s="161">
        <v>8</v>
      </c>
      <c r="C409" s="133"/>
      <c r="D409" s="127"/>
      <c r="E409" s="127"/>
      <c r="F409" s="133"/>
      <c r="G409" s="515"/>
      <c r="H409" s="133"/>
      <c r="I409" s="495"/>
      <c r="J409" s="516"/>
      <c r="K409" s="517"/>
      <c r="L409" s="495"/>
      <c r="M409" s="517"/>
      <c r="N409" s="155"/>
      <c r="O409" s="155"/>
      <c r="P409" s="495"/>
      <c r="Q409" s="495"/>
      <c r="R409" s="495"/>
      <c r="S409" s="495"/>
      <c r="T409" s="518"/>
      <c r="U409" s="507"/>
    </row>
    <row r="410" spans="1:21" x14ac:dyDescent="0.25">
      <c r="A410" s="1114"/>
      <c r="B410" s="161">
        <v>9</v>
      </c>
      <c r="C410" s="133"/>
      <c r="D410" s="127"/>
      <c r="E410" s="127"/>
      <c r="F410" s="133"/>
      <c r="G410" s="515"/>
      <c r="H410" s="133"/>
      <c r="I410" s="495"/>
      <c r="J410" s="516"/>
      <c r="K410" s="517"/>
      <c r="L410" s="495"/>
      <c r="M410" s="517"/>
      <c r="N410" s="155"/>
      <c r="O410" s="155"/>
      <c r="P410" s="495"/>
      <c r="Q410" s="495"/>
      <c r="R410" s="495"/>
      <c r="S410" s="495"/>
      <c r="T410" s="518"/>
      <c r="U410" s="507"/>
    </row>
    <row r="411" spans="1:21" ht="15.75" thickBot="1" x14ac:dyDescent="0.3">
      <c r="A411" s="1115"/>
      <c r="B411" s="162">
        <v>10</v>
      </c>
      <c r="C411" s="148"/>
      <c r="D411" s="147"/>
      <c r="E411" s="147"/>
      <c r="F411" s="148"/>
      <c r="G411" s="519"/>
      <c r="H411" s="148"/>
      <c r="I411" s="520"/>
      <c r="J411" s="521"/>
      <c r="K411" s="522"/>
      <c r="L411" s="520"/>
      <c r="M411" s="522"/>
      <c r="N411" s="156"/>
      <c r="O411" s="156"/>
      <c r="P411" s="520"/>
      <c r="Q411" s="520"/>
      <c r="R411" s="520"/>
      <c r="S411" s="520"/>
      <c r="T411" s="523"/>
      <c r="U411" s="507"/>
    </row>
    <row r="412" spans="1:21" ht="25.5" thickBot="1" x14ac:dyDescent="0.3">
      <c r="A412" s="654"/>
      <c r="C412" s="655"/>
      <c r="D412" s="656"/>
      <c r="E412" s="484" t="s">
        <v>379</v>
      </c>
      <c r="F412" s="485">
        <f>COUNTA(F402:F411)</f>
        <v>0</v>
      </c>
      <c r="G412" s="486">
        <f>COUNTA(G402:G411)</f>
        <v>0</v>
      </c>
      <c r="H412" s="655"/>
      <c r="I412" s="501"/>
      <c r="J412" s="657"/>
      <c r="K412" s="658"/>
      <c r="L412" s="1096" t="s">
        <v>655</v>
      </c>
      <c r="M412" s="1097"/>
      <c r="N412" s="659">
        <f>SUM(N402:N411)</f>
        <v>0</v>
      </c>
      <c r="O412" s="660">
        <f>SUM(O402:O411)</f>
        <v>0</v>
      </c>
      <c r="P412" s="501"/>
      <c r="R412" s="128"/>
      <c r="S412" s="132"/>
      <c r="T412" s="603"/>
      <c r="U412" s="527"/>
    </row>
    <row r="413" spans="1:21" ht="21.95" customHeight="1" x14ac:dyDescent="0.25">
      <c r="A413" s="149"/>
      <c r="B413" s="128"/>
      <c r="C413" s="128"/>
      <c r="D413" s="128"/>
      <c r="H413" s="524"/>
      <c r="I413" s="524"/>
      <c r="J413" s="525"/>
      <c r="K413" s="524"/>
      <c r="L413" s="1098" t="s">
        <v>656</v>
      </c>
      <c r="M413" s="1099"/>
      <c r="N413" s="661">
        <f>SUMIF(M402:M411,"&lt;=31/12/2025",N402:N411)</f>
        <v>0</v>
      </c>
      <c r="O413" s="662">
        <f>SUMIF(M402:M411,"&lt;=31/12/2025",O402:O411)</f>
        <v>0</v>
      </c>
      <c r="P413" s="128"/>
      <c r="R413" s="128"/>
      <c r="S413" s="132"/>
      <c r="T413" s="603"/>
      <c r="U413" s="527"/>
    </row>
    <row r="414" spans="1:21" ht="21.95" customHeight="1" thickBot="1" x14ac:dyDescent="0.3">
      <c r="A414" s="149"/>
      <c r="L414" s="1100" t="s">
        <v>660</v>
      </c>
      <c r="M414" s="1101"/>
      <c r="N414" s="663">
        <f>SUMIF(M402:M411,"&gt;31/12/2025",N402:N411)</f>
        <v>0</v>
      </c>
      <c r="O414" s="664">
        <f>SUMIF(M402:M411,"&gt;31/12/2025",O402:O411)</f>
        <v>0</v>
      </c>
      <c r="R414" s="128"/>
      <c r="S414" s="132"/>
      <c r="T414" s="603"/>
      <c r="U414" s="527"/>
    </row>
    <row r="415" spans="1:21" ht="15.75" thickBot="1" x14ac:dyDescent="0.3">
      <c r="A415" s="528"/>
      <c r="B415" s="529"/>
      <c r="C415" s="455"/>
      <c r="D415" s="455"/>
      <c r="E415" s="455"/>
      <c r="F415" s="529"/>
      <c r="G415" s="455"/>
      <c r="H415" s="455"/>
      <c r="I415" s="529"/>
      <c r="J415" s="529"/>
      <c r="K415" s="455"/>
      <c r="L415" s="455"/>
      <c r="M415" s="455"/>
      <c r="N415" s="455"/>
      <c r="O415" s="455"/>
      <c r="P415" s="455"/>
      <c r="Q415" s="455"/>
      <c r="R415" s="455"/>
      <c r="S415" s="530"/>
      <c r="T415" s="455"/>
      <c r="U415" s="531"/>
    </row>
    <row r="416" spans="1:21" ht="15.75" thickBot="1" x14ac:dyDescent="0.3">
      <c r="A416" s="502"/>
      <c r="B416" s="503"/>
      <c r="C416" s="504"/>
      <c r="D416" s="504"/>
      <c r="E416" s="504"/>
      <c r="F416" s="503"/>
      <c r="G416" s="504"/>
      <c r="H416" s="504"/>
      <c r="I416" s="503"/>
      <c r="J416" s="503"/>
      <c r="K416" s="504"/>
      <c r="L416" s="504"/>
      <c r="M416" s="504"/>
      <c r="N416" s="504"/>
      <c r="O416" s="504"/>
      <c r="P416" s="504"/>
      <c r="Q416" s="504"/>
      <c r="R416" s="504"/>
      <c r="S416" s="504"/>
      <c r="T416" s="504"/>
      <c r="U416" s="505"/>
    </row>
    <row r="417" spans="1:21" ht="15.75" thickBot="1" x14ac:dyDescent="0.3">
      <c r="A417" s="171" t="s">
        <v>9</v>
      </c>
      <c r="B417" s="1116" t="s">
        <v>137</v>
      </c>
      <c r="C417" s="1117"/>
      <c r="E417" s="1118" t="s">
        <v>342</v>
      </c>
      <c r="F417" s="1119"/>
      <c r="G417" s="1120">
        <f>VLOOKUP(B417,'EXTRAUrbano.Piano inv. forn '!$D$20:$AB$55,3,FALSE)</f>
        <v>0</v>
      </c>
      <c r="H417" s="1121"/>
      <c r="I417" s="115"/>
      <c r="J417" s="1118" t="s">
        <v>343</v>
      </c>
      <c r="K417" s="1119"/>
      <c r="L417" s="1120">
        <f>VLOOKUP(B417,'EXTRAUrbano.Piano inv. forn '!$D$20:$AB$55,4,FALSE)</f>
        <v>0</v>
      </c>
      <c r="M417" s="1121"/>
      <c r="O417" s="178" t="s">
        <v>344</v>
      </c>
      <c r="P417" s="506"/>
      <c r="R417" s="179" t="s">
        <v>345</v>
      </c>
      <c r="S417" s="1108"/>
      <c r="T417" s="1109"/>
      <c r="U417" s="507"/>
    </row>
    <row r="418" spans="1:21" ht="15.75" thickBot="1" x14ac:dyDescent="0.3">
      <c r="A418" s="149"/>
      <c r="B418" s="129"/>
      <c r="C418" s="129"/>
      <c r="E418" s="130"/>
      <c r="F418" s="130"/>
      <c r="G418" s="131"/>
      <c r="H418" s="131"/>
      <c r="I418" s="115"/>
      <c r="J418" s="130"/>
      <c r="K418" s="130"/>
      <c r="L418" s="131"/>
      <c r="M418" s="131"/>
      <c r="O418" s="132"/>
      <c r="R418" s="128"/>
      <c r="S418" s="501"/>
      <c r="U418" s="150"/>
    </row>
    <row r="419" spans="1:21" ht="28.5" customHeight="1" thickBot="1" x14ac:dyDescent="0.3">
      <c r="A419" s="1102" t="s">
        <v>346</v>
      </c>
      <c r="B419" s="1103"/>
      <c r="C419" s="1103"/>
      <c r="D419" s="1104"/>
      <c r="E419" s="1105">
        <f>VLOOKUP(B417,'EXTRAUrbano.Piano inv. forn '!$D$20:$AB$55,17,FALSE)</f>
        <v>0</v>
      </c>
      <c r="F419" s="1106"/>
      <c r="G419" s="1106"/>
      <c r="H419" s="1107"/>
      <c r="I419" s="115"/>
      <c r="J419" s="1102" t="s">
        <v>60</v>
      </c>
      <c r="K419" s="1103"/>
      <c r="L419" s="1105">
        <f>VLOOKUP(B417,'EXTRAUrbano.Piano inv. forn '!$D$20:$AB$55,19,FALSE)</f>
        <v>0</v>
      </c>
      <c r="M419" s="1107"/>
      <c r="N419" s="146"/>
      <c r="O419" s="177" t="s">
        <v>347</v>
      </c>
      <c r="P419" s="151">
        <f>L419+E419</f>
        <v>0</v>
      </c>
      <c r="R419" s="179" t="s">
        <v>348</v>
      </c>
      <c r="S419" s="1108"/>
      <c r="T419" s="1109"/>
      <c r="U419" s="150"/>
    </row>
    <row r="420" spans="1:21" ht="15.75" thickBot="1" x14ac:dyDescent="0.3">
      <c r="A420" s="149"/>
      <c r="U420" s="507"/>
    </row>
    <row r="421" spans="1:21" ht="60" x14ac:dyDescent="0.25">
      <c r="A421" s="1110" t="s">
        <v>349</v>
      </c>
      <c r="B421" s="1112" t="s">
        <v>350</v>
      </c>
      <c r="C421" s="1112" t="s">
        <v>351</v>
      </c>
      <c r="D421" s="172" t="s">
        <v>352</v>
      </c>
      <c r="E421" s="173" t="s">
        <v>353</v>
      </c>
      <c r="F421" s="172" t="s">
        <v>354</v>
      </c>
      <c r="G421" s="172" t="s">
        <v>355</v>
      </c>
      <c r="H421" s="174" t="s">
        <v>312</v>
      </c>
      <c r="I421" s="174" t="s">
        <v>356</v>
      </c>
      <c r="J421" s="174" t="s">
        <v>357</v>
      </c>
      <c r="K421" s="174" t="s">
        <v>358</v>
      </c>
      <c r="L421" s="174" t="s">
        <v>359</v>
      </c>
      <c r="M421" s="174" t="s">
        <v>360</v>
      </c>
      <c r="N421" s="174" t="s">
        <v>361</v>
      </c>
      <c r="O421" s="174" t="s">
        <v>362</v>
      </c>
      <c r="P421" s="174" t="s">
        <v>363</v>
      </c>
      <c r="Q421" s="174" t="s">
        <v>364</v>
      </c>
      <c r="R421" s="174" t="s">
        <v>365</v>
      </c>
      <c r="S421" s="174" t="s">
        <v>366</v>
      </c>
      <c r="T421" s="175" t="s">
        <v>367</v>
      </c>
      <c r="U421" s="508"/>
    </row>
    <row r="422" spans="1:21" ht="48.75" thickBot="1" x14ac:dyDescent="0.3">
      <c r="A422" s="1111"/>
      <c r="B422" s="1113"/>
      <c r="C422" s="1113"/>
      <c r="D422" s="176" t="s">
        <v>368</v>
      </c>
      <c r="E422" s="176" t="s">
        <v>381</v>
      </c>
      <c r="F422" s="176" t="s">
        <v>370</v>
      </c>
      <c r="G422" s="176" t="s">
        <v>370</v>
      </c>
      <c r="H422" s="176" t="s">
        <v>32</v>
      </c>
      <c r="I422" s="176" t="s">
        <v>382</v>
      </c>
      <c r="J422" s="176" t="s">
        <v>371</v>
      </c>
      <c r="K422" s="176" t="s">
        <v>372</v>
      </c>
      <c r="L422" s="176" t="s">
        <v>373</v>
      </c>
      <c r="M422" s="176" t="s">
        <v>372</v>
      </c>
      <c r="N422" s="176" t="s">
        <v>374</v>
      </c>
      <c r="O422" s="176" t="s">
        <v>341</v>
      </c>
      <c r="P422" s="176" t="s">
        <v>375</v>
      </c>
      <c r="Q422" s="176" t="s">
        <v>376</v>
      </c>
      <c r="R422" s="176" t="s">
        <v>377</v>
      </c>
      <c r="S422" s="176" t="s">
        <v>377</v>
      </c>
      <c r="T422" s="509"/>
      <c r="U422" s="508"/>
    </row>
    <row r="423" spans="1:21" x14ac:dyDescent="0.25">
      <c r="A423" s="1114" t="str">
        <f>B417</f>
        <v>Extra-urb.m.1</v>
      </c>
      <c r="B423" s="160">
        <v>1</v>
      </c>
      <c r="C423" s="208"/>
      <c r="D423" s="134"/>
      <c r="E423" s="134"/>
      <c r="F423" s="208"/>
      <c r="G423" s="510"/>
      <c r="H423" s="135"/>
      <c r="I423" s="511"/>
      <c r="J423" s="512"/>
      <c r="K423" s="513"/>
      <c r="L423" s="511"/>
      <c r="M423" s="513"/>
      <c r="N423" s="164"/>
      <c r="O423" s="164"/>
      <c r="P423" s="511"/>
      <c r="Q423" s="511"/>
      <c r="R423" s="511"/>
      <c r="S423" s="511"/>
      <c r="T423" s="514"/>
      <c r="U423" s="507"/>
    </row>
    <row r="424" spans="1:21" x14ac:dyDescent="0.25">
      <c r="A424" s="1114"/>
      <c r="B424" s="161">
        <v>2</v>
      </c>
      <c r="C424" s="133"/>
      <c r="D424" s="127"/>
      <c r="E424" s="127"/>
      <c r="F424" s="133"/>
      <c r="G424" s="515"/>
      <c r="H424" s="133"/>
      <c r="I424" s="495"/>
      <c r="J424" s="516"/>
      <c r="K424" s="517"/>
      <c r="L424" s="495"/>
      <c r="M424" s="517"/>
      <c r="N424" s="155"/>
      <c r="O424" s="155"/>
      <c r="P424" s="495"/>
      <c r="Q424" s="495" t="s">
        <v>378</v>
      </c>
      <c r="R424" s="495"/>
      <c r="S424" s="495"/>
      <c r="T424" s="518"/>
      <c r="U424" s="507"/>
    </row>
    <row r="425" spans="1:21" x14ac:dyDescent="0.25">
      <c r="A425" s="1114"/>
      <c r="B425" s="161">
        <v>3</v>
      </c>
      <c r="C425" s="133"/>
      <c r="D425" s="127"/>
      <c r="E425" s="127"/>
      <c r="F425" s="133"/>
      <c r="G425" s="515"/>
      <c r="H425" s="133"/>
      <c r="I425" s="495"/>
      <c r="J425" s="516"/>
      <c r="K425" s="517"/>
      <c r="L425" s="495"/>
      <c r="M425" s="517"/>
      <c r="N425" s="155"/>
      <c r="O425" s="155"/>
      <c r="P425" s="495"/>
      <c r="Q425" s="495"/>
      <c r="R425" s="495"/>
      <c r="S425" s="495"/>
      <c r="T425" s="518"/>
      <c r="U425" s="507"/>
    </row>
    <row r="426" spans="1:21" x14ac:dyDescent="0.25">
      <c r="A426" s="1114"/>
      <c r="B426" s="161">
        <v>4</v>
      </c>
      <c r="C426" s="133"/>
      <c r="D426" s="127"/>
      <c r="E426" s="127"/>
      <c r="F426" s="133"/>
      <c r="G426" s="515"/>
      <c r="H426" s="133"/>
      <c r="I426" s="495"/>
      <c r="J426" s="516"/>
      <c r="K426" s="517"/>
      <c r="L426" s="495"/>
      <c r="M426" s="517"/>
      <c r="N426" s="155"/>
      <c r="O426" s="155"/>
      <c r="P426" s="495"/>
      <c r="Q426" s="495"/>
      <c r="R426" s="495"/>
      <c r="S426" s="495"/>
      <c r="T426" s="518"/>
      <c r="U426" s="507"/>
    </row>
    <row r="427" spans="1:21" x14ac:dyDescent="0.25">
      <c r="A427" s="1114"/>
      <c r="B427" s="161">
        <v>5</v>
      </c>
      <c r="C427" s="133"/>
      <c r="D427" s="127"/>
      <c r="E427" s="127"/>
      <c r="F427" s="133"/>
      <c r="G427" s="515"/>
      <c r="H427" s="133"/>
      <c r="I427" s="495"/>
      <c r="J427" s="516"/>
      <c r="K427" s="517"/>
      <c r="L427" s="495"/>
      <c r="M427" s="517"/>
      <c r="N427" s="155"/>
      <c r="O427" s="155"/>
      <c r="P427" s="495"/>
      <c r="Q427" s="495"/>
      <c r="R427" s="495"/>
      <c r="S427" s="495"/>
      <c r="T427" s="518"/>
      <c r="U427" s="507"/>
    </row>
    <row r="428" spans="1:21" x14ac:dyDescent="0.25">
      <c r="A428" s="1114"/>
      <c r="B428" s="161">
        <v>6</v>
      </c>
      <c r="C428" s="133"/>
      <c r="D428" s="127"/>
      <c r="E428" s="127"/>
      <c r="F428" s="133"/>
      <c r="G428" s="515"/>
      <c r="H428" s="133"/>
      <c r="I428" s="495"/>
      <c r="J428" s="516"/>
      <c r="K428" s="517"/>
      <c r="L428" s="495"/>
      <c r="M428" s="517"/>
      <c r="N428" s="155"/>
      <c r="O428" s="155"/>
      <c r="P428" s="495"/>
      <c r="Q428" s="495"/>
      <c r="R428" s="495"/>
      <c r="S428" s="495"/>
      <c r="T428" s="518"/>
      <c r="U428" s="507"/>
    </row>
    <row r="429" spans="1:21" x14ac:dyDescent="0.25">
      <c r="A429" s="1114"/>
      <c r="B429" s="161">
        <v>7</v>
      </c>
      <c r="C429" s="133"/>
      <c r="D429" s="127"/>
      <c r="E429" s="127"/>
      <c r="F429" s="133"/>
      <c r="G429" s="515"/>
      <c r="H429" s="133"/>
      <c r="I429" s="495"/>
      <c r="J429" s="516"/>
      <c r="K429" s="517"/>
      <c r="L429" s="495"/>
      <c r="M429" s="517"/>
      <c r="N429" s="155"/>
      <c r="O429" s="155"/>
      <c r="P429" s="495"/>
      <c r="Q429" s="495"/>
      <c r="R429" s="495"/>
      <c r="S429" s="495"/>
      <c r="T429" s="518"/>
      <c r="U429" s="507"/>
    </row>
    <row r="430" spans="1:21" x14ac:dyDescent="0.25">
      <c r="A430" s="1114"/>
      <c r="B430" s="161">
        <v>8</v>
      </c>
      <c r="C430" s="133"/>
      <c r="D430" s="127"/>
      <c r="E430" s="127"/>
      <c r="F430" s="133"/>
      <c r="G430" s="515"/>
      <c r="H430" s="133"/>
      <c r="I430" s="495"/>
      <c r="J430" s="516"/>
      <c r="K430" s="517"/>
      <c r="L430" s="495"/>
      <c r="M430" s="517"/>
      <c r="N430" s="155"/>
      <c r="O430" s="155"/>
      <c r="P430" s="495"/>
      <c r="Q430" s="495"/>
      <c r="R430" s="495"/>
      <c r="S430" s="495"/>
      <c r="T430" s="518"/>
      <c r="U430" s="507"/>
    </row>
    <row r="431" spans="1:21" x14ac:dyDescent="0.25">
      <c r="A431" s="1114"/>
      <c r="B431" s="161">
        <v>9</v>
      </c>
      <c r="C431" s="133"/>
      <c r="D431" s="127"/>
      <c r="E431" s="127"/>
      <c r="F431" s="133"/>
      <c r="G431" s="515"/>
      <c r="H431" s="133"/>
      <c r="I431" s="495"/>
      <c r="J431" s="516"/>
      <c r="K431" s="517"/>
      <c r="L431" s="495"/>
      <c r="M431" s="517"/>
      <c r="N431" s="155"/>
      <c r="O431" s="155"/>
      <c r="P431" s="495"/>
      <c r="Q431" s="495"/>
      <c r="R431" s="495"/>
      <c r="S431" s="495"/>
      <c r="T431" s="518"/>
      <c r="U431" s="507"/>
    </row>
    <row r="432" spans="1:21" ht="15.75" thickBot="1" x14ac:dyDescent="0.3">
      <c r="A432" s="1115"/>
      <c r="B432" s="162">
        <v>10</v>
      </c>
      <c r="C432" s="148"/>
      <c r="D432" s="147"/>
      <c r="E432" s="147"/>
      <c r="F432" s="148"/>
      <c r="G432" s="519"/>
      <c r="H432" s="148"/>
      <c r="I432" s="520"/>
      <c r="J432" s="521"/>
      <c r="K432" s="522"/>
      <c r="L432" s="520"/>
      <c r="M432" s="522"/>
      <c r="N432" s="156"/>
      <c r="O432" s="156"/>
      <c r="P432" s="520"/>
      <c r="Q432" s="520"/>
      <c r="R432" s="520"/>
      <c r="S432" s="520"/>
      <c r="T432" s="523"/>
      <c r="U432" s="507"/>
    </row>
    <row r="433" spans="1:21" ht="25.5" thickBot="1" x14ac:dyDescent="0.3">
      <c r="A433" s="654"/>
      <c r="C433" s="655"/>
      <c r="D433" s="656"/>
      <c r="E433" s="484" t="s">
        <v>379</v>
      </c>
      <c r="F433" s="485">
        <f>COUNTA(F423:F432)</f>
        <v>0</v>
      </c>
      <c r="G433" s="486">
        <f>COUNTA(G423:G432)</f>
        <v>0</v>
      </c>
      <c r="H433" s="655"/>
      <c r="I433" s="501"/>
      <c r="J433" s="657"/>
      <c r="K433" s="658"/>
      <c r="L433" s="1096" t="s">
        <v>655</v>
      </c>
      <c r="M433" s="1097"/>
      <c r="N433" s="659">
        <f>SUM(N423:N432)</f>
        <v>0</v>
      </c>
      <c r="O433" s="660">
        <f>SUM(O423:O432)</f>
        <v>0</v>
      </c>
      <c r="P433" s="501"/>
      <c r="R433" s="128"/>
      <c r="S433" s="132"/>
      <c r="T433" s="603"/>
      <c r="U433" s="527"/>
    </row>
    <row r="434" spans="1:21" ht="21.95" customHeight="1" x14ac:dyDescent="0.25">
      <c r="A434" s="149"/>
      <c r="B434" s="128"/>
      <c r="C434" s="128"/>
      <c r="D434" s="128"/>
      <c r="H434" s="524"/>
      <c r="I434" s="524"/>
      <c r="J434" s="525"/>
      <c r="K434" s="524"/>
      <c r="L434" s="1098" t="s">
        <v>656</v>
      </c>
      <c r="M434" s="1099"/>
      <c r="N434" s="661">
        <f>SUMIF(M423:M432,"&lt;=31/12/2025",N423:N432)</f>
        <v>0</v>
      </c>
      <c r="O434" s="662">
        <f>SUMIF(M423:M432,"&lt;=31/12/2025",O423:O432)</f>
        <v>0</v>
      </c>
      <c r="P434" s="128"/>
      <c r="R434" s="128"/>
      <c r="S434" s="132"/>
      <c r="T434" s="603"/>
      <c r="U434" s="527"/>
    </row>
    <row r="435" spans="1:21" ht="21.95" customHeight="1" thickBot="1" x14ac:dyDescent="0.3">
      <c r="A435" s="149"/>
      <c r="L435" s="1100" t="s">
        <v>660</v>
      </c>
      <c r="M435" s="1101"/>
      <c r="N435" s="663">
        <f>SUMIF(M423:M432,"&gt;31/12/2025",N423:N432)</f>
        <v>0</v>
      </c>
      <c r="O435" s="664">
        <f>SUMIF(M423:M432,"&gt;31/12/2025",O423:O432)</f>
        <v>0</v>
      </c>
      <c r="R435" s="128"/>
      <c r="S435" s="132"/>
      <c r="T435" s="603"/>
      <c r="U435" s="527"/>
    </row>
    <row r="436" spans="1:21" ht="15.75" thickBot="1" x14ac:dyDescent="0.3">
      <c r="A436" s="528"/>
      <c r="B436" s="529"/>
      <c r="C436" s="455"/>
      <c r="D436" s="455"/>
      <c r="E436" s="455"/>
      <c r="F436" s="529"/>
      <c r="G436" s="455"/>
      <c r="H436" s="455"/>
      <c r="I436" s="529"/>
      <c r="J436" s="529"/>
      <c r="K436" s="455"/>
      <c r="L436" s="455"/>
      <c r="M436" s="455"/>
      <c r="N436" s="455"/>
      <c r="O436" s="455"/>
      <c r="P436" s="455"/>
      <c r="Q436" s="455"/>
      <c r="R436" s="455"/>
      <c r="S436" s="530"/>
      <c r="T436" s="455"/>
      <c r="U436" s="531"/>
    </row>
    <row r="437" spans="1:21" ht="15.75" thickBot="1" x14ac:dyDescent="0.3">
      <c r="A437" s="502"/>
      <c r="B437" s="503"/>
      <c r="C437" s="504"/>
      <c r="D437" s="504"/>
      <c r="E437" s="504"/>
      <c r="F437" s="503"/>
      <c r="G437" s="504"/>
      <c r="H437" s="504"/>
      <c r="I437" s="503"/>
      <c r="J437" s="503"/>
      <c r="K437" s="504"/>
      <c r="L437" s="504"/>
      <c r="M437" s="504"/>
      <c r="N437" s="504"/>
      <c r="O437" s="504"/>
      <c r="P437" s="504"/>
      <c r="Q437" s="504"/>
      <c r="R437" s="504"/>
      <c r="S437" s="504"/>
      <c r="T437" s="504"/>
      <c r="U437" s="505"/>
    </row>
    <row r="438" spans="1:21" ht="15.75" thickBot="1" x14ac:dyDescent="0.3">
      <c r="A438" s="171" t="s">
        <v>9</v>
      </c>
      <c r="B438" s="1116" t="s">
        <v>137</v>
      </c>
      <c r="C438" s="1117"/>
      <c r="E438" s="1118" t="s">
        <v>342</v>
      </c>
      <c r="F438" s="1119"/>
      <c r="G438" s="1120">
        <f>VLOOKUP(B438,'EXTRAUrbano.Piano inv. forn '!$D$20:$AB$55,3,FALSE)</f>
        <v>0</v>
      </c>
      <c r="H438" s="1121"/>
      <c r="I438" s="115"/>
      <c r="J438" s="1118" t="s">
        <v>343</v>
      </c>
      <c r="K438" s="1119"/>
      <c r="L438" s="1120">
        <f>VLOOKUP(B438,'EXTRAUrbano.Piano inv. forn '!$D$20:$AB$55,4,FALSE)</f>
        <v>0</v>
      </c>
      <c r="M438" s="1121"/>
      <c r="O438" s="178" t="s">
        <v>344</v>
      </c>
      <c r="P438" s="506"/>
      <c r="R438" s="179" t="s">
        <v>345</v>
      </c>
      <c r="S438" s="1108"/>
      <c r="T438" s="1109"/>
      <c r="U438" s="507"/>
    </row>
    <row r="439" spans="1:21" ht="15.75" thickBot="1" x14ac:dyDescent="0.3">
      <c r="A439" s="149"/>
      <c r="B439" s="129"/>
      <c r="C439" s="129"/>
      <c r="E439" s="130"/>
      <c r="F439" s="130"/>
      <c r="G439" s="131"/>
      <c r="H439" s="131"/>
      <c r="I439" s="115"/>
      <c r="J439" s="130"/>
      <c r="K439" s="130"/>
      <c r="L439" s="131"/>
      <c r="M439" s="131"/>
      <c r="O439" s="132"/>
      <c r="R439" s="128"/>
      <c r="S439" s="501"/>
      <c r="U439" s="150"/>
    </row>
    <row r="440" spans="1:21" ht="28.5" customHeight="1" thickBot="1" x14ac:dyDescent="0.3">
      <c r="A440" s="1102" t="s">
        <v>346</v>
      </c>
      <c r="B440" s="1103"/>
      <c r="C440" s="1103"/>
      <c r="D440" s="1104"/>
      <c r="E440" s="1105">
        <f>VLOOKUP(B438,'EXTRAUrbano.Piano inv. forn '!$D$20:$AB$55,17,FALSE)</f>
        <v>0</v>
      </c>
      <c r="F440" s="1106"/>
      <c r="G440" s="1106"/>
      <c r="H440" s="1107"/>
      <c r="I440" s="115"/>
      <c r="J440" s="1102" t="s">
        <v>60</v>
      </c>
      <c r="K440" s="1103"/>
      <c r="L440" s="1105">
        <f>VLOOKUP(B438,'EXTRAUrbano.Piano inv. forn '!$D$20:$AB$55,19,FALSE)</f>
        <v>0</v>
      </c>
      <c r="M440" s="1107"/>
      <c r="N440" s="146"/>
      <c r="O440" s="177" t="s">
        <v>347</v>
      </c>
      <c r="P440" s="151">
        <f>L440+E440</f>
        <v>0</v>
      </c>
      <c r="R440" s="179" t="s">
        <v>348</v>
      </c>
      <c r="S440" s="1108"/>
      <c r="T440" s="1109"/>
      <c r="U440" s="150"/>
    </row>
    <row r="441" spans="1:21" ht="15.75" thickBot="1" x14ac:dyDescent="0.3">
      <c r="A441" s="149"/>
      <c r="U441" s="507"/>
    </row>
    <row r="442" spans="1:21" ht="60" x14ac:dyDescent="0.25">
      <c r="A442" s="1110" t="s">
        <v>349</v>
      </c>
      <c r="B442" s="1112" t="s">
        <v>350</v>
      </c>
      <c r="C442" s="1112" t="s">
        <v>351</v>
      </c>
      <c r="D442" s="172" t="s">
        <v>352</v>
      </c>
      <c r="E442" s="173" t="s">
        <v>353</v>
      </c>
      <c r="F442" s="172" t="s">
        <v>354</v>
      </c>
      <c r="G442" s="172" t="s">
        <v>355</v>
      </c>
      <c r="H442" s="174" t="s">
        <v>312</v>
      </c>
      <c r="I442" s="174" t="s">
        <v>356</v>
      </c>
      <c r="J442" s="174" t="s">
        <v>357</v>
      </c>
      <c r="K442" s="174" t="s">
        <v>358</v>
      </c>
      <c r="L442" s="174" t="s">
        <v>359</v>
      </c>
      <c r="M442" s="174" t="s">
        <v>360</v>
      </c>
      <c r="N442" s="174" t="s">
        <v>361</v>
      </c>
      <c r="O442" s="174" t="s">
        <v>362</v>
      </c>
      <c r="P442" s="174" t="s">
        <v>363</v>
      </c>
      <c r="Q442" s="174" t="s">
        <v>364</v>
      </c>
      <c r="R442" s="174" t="s">
        <v>365</v>
      </c>
      <c r="S442" s="174" t="s">
        <v>366</v>
      </c>
      <c r="T442" s="175" t="s">
        <v>367</v>
      </c>
      <c r="U442" s="508"/>
    </row>
    <row r="443" spans="1:21" ht="48.75" thickBot="1" x14ac:dyDescent="0.3">
      <c r="A443" s="1111"/>
      <c r="B443" s="1113"/>
      <c r="C443" s="1113"/>
      <c r="D443" s="176" t="s">
        <v>368</v>
      </c>
      <c r="E443" s="176" t="s">
        <v>381</v>
      </c>
      <c r="F443" s="176" t="s">
        <v>370</v>
      </c>
      <c r="G443" s="176" t="s">
        <v>370</v>
      </c>
      <c r="H443" s="176" t="s">
        <v>32</v>
      </c>
      <c r="I443" s="176" t="s">
        <v>382</v>
      </c>
      <c r="J443" s="176" t="s">
        <v>371</v>
      </c>
      <c r="K443" s="176" t="s">
        <v>372</v>
      </c>
      <c r="L443" s="176" t="s">
        <v>373</v>
      </c>
      <c r="M443" s="176" t="s">
        <v>372</v>
      </c>
      <c r="N443" s="176" t="s">
        <v>374</v>
      </c>
      <c r="O443" s="176" t="s">
        <v>341</v>
      </c>
      <c r="P443" s="176" t="s">
        <v>375</v>
      </c>
      <c r="Q443" s="176" t="s">
        <v>376</v>
      </c>
      <c r="R443" s="176" t="s">
        <v>377</v>
      </c>
      <c r="S443" s="176" t="s">
        <v>377</v>
      </c>
      <c r="T443" s="509"/>
      <c r="U443" s="508"/>
    </row>
    <row r="444" spans="1:21" x14ac:dyDescent="0.25">
      <c r="A444" s="1114" t="str">
        <f>B438</f>
        <v>Extra-urb.m.1</v>
      </c>
      <c r="B444" s="160">
        <v>1</v>
      </c>
      <c r="C444" s="208"/>
      <c r="D444" s="134"/>
      <c r="E444" s="134"/>
      <c r="F444" s="208"/>
      <c r="G444" s="510"/>
      <c r="H444" s="135"/>
      <c r="I444" s="511"/>
      <c r="J444" s="512"/>
      <c r="K444" s="513"/>
      <c r="L444" s="511"/>
      <c r="M444" s="513"/>
      <c r="N444" s="164"/>
      <c r="O444" s="164"/>
      <c r="P444" s="511"/>
      <c r="Q444" s="511"/>
      <c r="R444" s="511"/>
      <c r="S444" s="511"/>
      <c r="T444" s="514"/>
      <c r="U444" s="507"/>
    </row>
    <row r="445" spans="1:21" x14ac:dyDescent="0.25">
      <c r="A445" s="1114"/>
      <c r="B445" s="161">
        <v>2</v>
      </c>
      <c r="C445" s="133"/>
      <c r="D445" s="127"/>
      <c r="E445" s="127"/>
      <c r="F445" s="133"/>
      <c r="G445" s="515"/>
      <c r="H445" s="133"/>
      <c r="I445" s="495"/>
      <c r="J445" s="516"/>
      <c r="K445" s="517"/>
      <c r="L445" s="495"/>
      <c r="M445" s="517"/>
      <c r="N445" s="155"/>
      <c r="O445" s="155"/>
      <c r="P445" s="495"/>
      <c r="Q445" s="495" t="s">
        <v>378</v>
      </c>
      <c r="R445" s="495"/>
      <c r="S445" s="495"/>
      <c r="T445" s="518"/>
      <c r="U445" s="507"/>
    </row>
    <row r="446" spans="1:21" x14ac:dyDescent="0.25">
      <c r="A446" s="1114"/>
      <c r="B446" s="161">
        <v>3</v>
      </c>
      <c r="C446" s="133"/>
      <c r="D446" s="127"/>
      <c r="E446" s="127"/>
      <c r="F446" s="133"/>
      <c r="G446" s="515"/>
      <c r="H446" s="133"/>
      <c r="I446" s="495"/>
      <c r="J446" s="516"/>
      <c r="K446" s="517"/>
      <c r="L446" s="495"/>
      <c r="M446" s="517"/>
      <c r="N446" s="155"/>
      <c r="O446" s="155"/>
      <c r="P446" s="495"/>
      <c r="Q446" s="495"/>
      <c r="R446" s="495"/>
      <c r="S446" s="495"/>
      <c r="T446" s="518"/>
      <c r="U446" s="507"/>
    </row>
    <row r="447" spans="1:21" x14ac:dyDescent="0.25">
      <c r="A447" s="1114"/>
      <c r="B447" s="161">
        <v>4</v>
      </c>
      <c r="C447" s="133"/>
      <c r="D447" s="127"/>
      <c r="E447" s="127"/>
      <c r="F447" s="133"/>
      <c r="G447" s="515"/>
      <c r="H447" s="133"/>
      <c r="I447" s="495"/>
      <c r="J447" s="516"/>
      <c r="K447" s="517"/>
      <c r="L447" s="495"/>
      <c r="M447" s="517"/>
      <c r="N447" s="155"/>
      <c r="O447" s="155"/>
      <c r="P447" s="495"/>
      <c r="Q447" s="495"/>
      <c r="R447" s="495"/>
      <c r="S447" s="495"/>
      <c r="T447" s="518"/>
      <c r="U447" s="507"/>
    </row>
    <row r="448" spans="1:21" x14ac:dyDescent="0.25">
      <c r="A448" s="1114"/>
      <c r="B448" s="161">
        <v>5</v>
      </c>
      <c r="C448" s="133"/>
      <c r="D448" s="127"/>
      <c r="E448" s="127"/>
      <c r="F448" s="133"/>
      <c r="G448" s="515"/>
      <c r="H448" s="133"/>
      <c r="I448" s="495"/>
      <c r="J448" s="516"/>
      <c r="K448" s="517"/>
      <c r="L448" s="495"/>
      <c r="M448" s="517"/>
      <c r="N448" s="155"/>
      <c r="O448" s="155"/>
      <c r="P448" s="495"/>
      <c r="Q448" s="495"/>
      <c r="R448" s="495"/>
      <c r="S448" s="495"/>
      <c r="T448" s="518"/>
      <c r="U448" s="507"/>
    </row>
    <row r="449" spans="1:21" x14ac:dyDescent="0.25">
      <c r="A449" s="1114"/>
      <c r="B449" s="161">
        <v>6</v>
      </c>
      <c r="C449" s="133"/>
      <c r="D449" s="127"/>
      <c r="E449" s="127"/>
      <c r="F449" s="133"/>
      <c r="G449" s="515"/>
      <c r="H449" s="133"/>
      <c r="I449" s="495"/>
      <c r="J449" s="516"/>
      <c r="K449" s="517"/>
      <c r="L449" s="495"/>
      <c r="M449" s="517"/>
      <c r="N449" s="155"/>
      <c r="O449" s="155"/>
      <c r="P449" s="495"/>
      <c r="Q449" s="495"/>
      <c r="R449" s="495"/>
      <c r="S449" s="495"/>
      <c r="T449" s="518"/>
      <c r="U449" s="507"/>
    </row>
    <row r="450" spans="1:21" x14ac:dyDescent="0.25">
      <c r="A450" s="1114"/>
      <c r="B450" s="161">
        <v>7</v>
      </c>
      <c r="C450" s="133"/>
      <c r="D450" s="127"/>
      <c r="E450" s="127"/>
      <c r="F450" s="133"/>
      <c r="G450" s="515"/>
      <c r="H450" s="133"/>
      <c r="I450" s="495"/>
      <c r="J450" s="516"/>
      <c r="K450" s="517"/>
      <c r="L450" s="495"/>
      <c r="M450" s="517"/>
      <c r="N450" s="155"/>
      <c r="O450" s="155"/>
      <c r="P450" s="495"/>
      <c r="Q450" s="495"/>
      <c r="R450" s="495"/>
      <c r="S450" s="495"/>
      <c r="T450" s="518"/>
      <c r="U450" s="507"/>
    </row>
    <row r="451" spans="1:21" x14ac:dyDescent="0.25">
      <c r="A451" s="1114"/>
      <c r="B451" s="161">
        <v>8</v>
      </c>
      <c r="C451" s="133"/>
      <c r="D451" s="127"/>
      <c r="E451" s="127"/>
      <c r="F451" s="133"/>
      <c r="G451" s="515"/>
      <c r="H451" s="133"/>
      <c r="I451" s="495"/>
      <c r="J451" s="516"/>
      <c r="K451" s="517"/>
      <c r="L451" s="495"/>
      <c r="M451" s="517"/>
      <c r="N451" s="155"/>
      <c r="O451" s="155"/>
      <c r="P451" s="495"/>
      <c r="Q451" s="495"/>
      <c r="R451" s="495"/>
      <c r="S451" s="495"/>
      <c r="T451" s="518"/>
      <c r="U451" s="507"/>
    </row>
    <row r="452" spans="1:21" x14ac:dyDescent="0.25">
      <c r="A452" s="1114"/>
      <c r="B452" s="161">
        <v>9</v>
      </c>
      <c r="C452" s="133"/>
      <c r="D452" s="127"/>
      <c r="E452" s="127"/>
      <c r="F452" s="133"/>
      <c r="G452" s="515"/>
      <c r="H452" s="133"/>
      <c r="I452" s="495"/>
      <c r="J452" s="516"/>
      <c r="K452" s="517"/>
      <c r="L452" s="495"/>
      <c r="M452" s="517"/>
      <c r="N452" s="155"/>
      <c r="O452" s="155"/>
      <c r="P452" s="495"/>
      <c r="Q452" s="495"/>
      <c r="R452" s="495"/>
      <c r="S452" s="495"/>
      <c r="T452" s="518"/>
      <c r="U452" s="507"/>
    </row>
    <row r="453" spans="1:21" ht="15.75" thickBot="1" x14ac:dyDescent="0.3">
      <c r="A453" s="1115"/>
      <c r="B453" s="162">
        <v>10</v>
      </c>
      <c r="C453" s="148"/>
      <c r="D453" s="147"/>
      <c r="E453" s="147"/>
      <c r="F453" s="148"/>
      <c r="G453" s="519"/>
      <c r="H453" s="148"/>
      <c r="I453" s="520"/>
      <c r="J453" s="521"/>
      <c r="K453" s="522"/>
      <c r="L453" s="520"/>
      <c r="M453" s="522"/>
      <c r="N453" s="156"/>
      <c r="O453" s="156"/>
      <c r="P453" s="520"/>
      <c r="Q453" s="520"/>
      <c r="R453" s="520"/>
      <c r="S453" s="520"/>
      <c r="T453" s="523"/>
      <c r="U453" s="507"/>
    </row>
    <row r="454" spans="1:21" ht="25.5" thickBot="1" x14ac:dyDescent="0.3">
      <c r="A454" s="654"/>
      <c r="C454" s="655"/>
      <c r="D454" s="656"/>
      <c r="E454" s="484" t="s">
        <v>379</v>
      </c>
      <c r="F454" s="485">
        <f>COUNTA(F444:F453)</f>
        <v>0</v>
      </c>
      <c r="G454" s="486">
        <f>COUNTA(G444:G453)</f>
        <v>0</v>
      </c>
      <c r="H454" s="655"/>
      <c r="I454" s="501"/>
      <c r="J454" s="657"/>
      <c r="K454" s="658"/>
      <c r="L454" s="1096" t="s">
        <v>655</v>
      </c>
      <c r="M454" s="1097"/>
      <c r="N454" s="659">
        <f>SUM(N444:N453)</f>
        <v>0</v>
      </c>
      <c r="O454" s="660">
        <f>SUM(O444:O453)</f>
        <v>0</v>
      </c>
      <c r="P454" s="501"/>
      <c r="R454" s="128"/>
      <c r="S454" s="132"/>
      <c r="T454" s="603"/>
      <c r="U454" s="527"/>
    </row>
    <row r="455" spans="1:21" ht="21.95" customHeight="1" x14ac:dyDescent="0.25">
      <c r="A455" s="149"/>
      <c r="B455" s="128"/>
      <c r="C455" s="128"/>
      <c r="D455" s="128"/>
      <c r="H455" s="524"/>
      <c r="I455" s="524"/>
      <c r="J455" s="525"/>
      <c r="K455" s="524"/>
      <c r="L455" s="1098" t="s">
        <v>656</v>
      </c>
      <c r="M455" s="1099"/>
      <c r="N455" s="661">
        <f>SUMIF(M444:M453,"&lt;=31/12/2025",N444:N453)</f>
        <v>0</v>
      </c>
      <c r="O455" s="662">
        <f>SUMIF(M444:M453,"&lt;=31/12/2025",O444:O453)</f>
        <v>0</v>
      </c>
      <c r="P455" s="128"/>
      <c r="R455" s="128"/>
      <c r="S455" s="132"/>
      <c r="T455" s="603"/>
      <c r="U455" s="527"/>
    </row>
    <row r="456" spans="1:21" ht="21.95" customHeight="1" thickBot="1" x14ac:dyDescent="0.3">
      <c r="A456" s="149"/>
      <c r="L456" s="1100" t="s">
        <v>660</v>
      </c>
      <c r="M456" s="1101"/>
      <c r="N456" s="663">
        <f>SUMIF(M444:M453,"&gt;31/12/2025",N444:N453)</f>
        <v>0</v>
      </c>
      <c r="O456" s="664">
        <f>SUMIF(M444:M453,"&gt;31/12/2025",O444:O453)</f>
        <v>0</v>
      </c>
      <c r="R456" s="128"/>
      <c r="S456" s="132"/>
      <c r="T456" s="603"/>
      <c r="U456" s="527"/>
    </row>
    <row r="457" spans="1:21" ht="15.75" thickBot="1" x14ac:dyDescent="0.3">
      <c r="A457" s="528"/>
      <c r="B457" s="529"/>
      <c r="C457" s="455"/>
      <c r="D457" s="455"/>
      <c r="E457" s="455"/>
      <c r="F457" s="529"/>
      <c r="G457" s="455"/>
      <c r="H457" s="455"/>
      <c r="I457" s="529"/>
      <c r="J457" s="529"/>
      <c r="K457" s="455"/>
      <c r="L457" s="455"/>
      <c r="M457" s="455"/>
      <c r="N457" s="455"/>
      <c r="O457" s="455"/>
      <c r="P457" s="455"/>
      <c r="Q457" s="455"/>
      <c r="R457" s="455"/>
      <c r="S457" s="530"/>
      <c r="T457" s="455"/>
      <c r="U457" s="531"/>
    </row>
    <row r="458" spans="1:21" ht="15.75" thickBot="1" x14ac:dyDescent="0.3">
      <c r="A458" s="502"/>
      <c r="B458" s="503"/>
      <c r="C458" s="504"/>
      <c r="D458" s="504"/>
      <c r="E458" s="504"/>
      <c r="F458" s="503"/>
      <c r="G458" s="504"/>
      <c r="H458" s="504"/>
      <c r="I458" s="503"/>
      <c r="J458" s="503"/>
      <c r="K458" s="504"/>
      <c r="L458" s="504"/>
      <c r="M458" s="504"/>
      <c r="N458" s="504"/>
      <c r="O458" s="504"/>
      <c r="P458" s="504"/>
      <c r="Q458" s="504"/>
      <c r="R458" s="504"/>
      <c r="S458" s="504"/>
      <c r="T458" s="504"/>
      <c r="U458" s="505"/>
    </row>
    <row r="459" spans="1:21" ht="15.75" thickBot="1" x14ac:dyDescent="0.3">
      <c r="A459" s="171" t="s">
        <v>9</v>
      </c>
      <c r="B459" s="1116" t="s">
        <v>137</v>
      </c>
      <c r="C459" s="1117"/>
      <c r="E459" s="1118" t="s">
        <v>342</v>
      </c>
      <c r="F459" s="1119"/>
      <c r="G459" s="1120">
        <f>VLOOKUP(B459,'EXTRAUrbano.Piano inv. forn '!$D$20:$AB$55,3,FALSE)</f>
        <v>0</v>
      </c>
      <c r="H459" s="1121"/>
      <c r="I459" s="115"/>
      <c r="J459" s="1118" t="s">
        <v>343</v>
      </c>
      <c r="K459" s="1119"/>
      <c r="L459" s="1120">
        <f>VLOOKUP(B459,'EXTRAUrbano.Piano inv. forn '!$D$20:$AB$55,4,FALSE)</f>
        <v>0</v>
      </c>
      <c r="M459" s="1121"/>
      <c r="O459" s="178" t="s">
        <v>344</v>
      </c>
      <c r="P459" s="506"/>
      <c r="R459" s="179" t="s">
        <v>345</v>
      </c>
      <c r="S459" s="1108"/>
      <c r="T459" s="1109"/>
      <c r="U459" s="507"/>
    </row>
    <row r="460" spans="1:21" ht="15.75" thickBot="1" x14ac:dyDescent="0.3">
      <c r="A460" s="149"/>
      <c r="B460" s="129"/>
      <c r="C460" s="129"/>
      <c r="E460" s="130"/>
      <c r="F460" s="130"/>
      <c r="G460" s="131"/>
      <c r="H460" s="131"/>
      <c r="I460" s="115"/>
      <c r="J460" s="130"/>
      <c r="K460" s="130"/>
      <c r="L460" s="131"/>
      <c r="M460" s="131"/>
      <c r="O460" s="132"/>
      <c r="R460" s="128"/>
      <c r="S460" s="501"/>
      <c r="U460" s="150"/>
    </row>
    <row r="461" spans="1:21" ht="28.5" customHeight="1" thickBot="1" x14ac:dyDescent="0.3">
      <c r="A461" s="1102" t="s">
        <v>346</v>
      </c>
      <c r="B461" s="1103"/>
      <c r="C461" s="1103"/>
      <c r="D461" s="1104"/>
      <c r="E461" s="1105">
        <f>VLOOKUP(B459,'EXTRAUrbano.Piano inv. forn '!$D$20:$AB$55,17,FALSE)</f>
        <v>0</v>
      </c>
      <c r="F461" s="1106"/>
      <c r="G461" s="1106"/>
      <c r="H461" s="1107"/>
      <c r="I461" s="115"/>
      <c r="J461" s="1102" t="s">
        <v>60</v>
      </c>
      <c r="K461" s="1103"/>
      <c r="L461" s="1105">
        <f>VLOOKUP(B459,'EXTRAUrbano.Piano inv. forn '!$D$20:$AB$55,19,FALSE)</f>
        <v>0</v>
      </c>
      <c r="M461" s="1107"/>
      <c r="N461" s="146"/>
      <c r="O461" s="177" t="s">
        <v>347</v>
      </c>
      <c r="P461" s="151">
        <f>L461+E461</f>
        <v>0</v>
      </c>
      <c r="R461" s="179" t="s">
        <v>348</v>
      </c>
      <c r="S461" s="1108"/>
      <c r="T461" s="1109"/>
      <c r="U461" s="150"/>
    </row>
    <row r="462" spans="1:21" ht="15.75" thickBot="1" x14ac:dyDescent="0.3">
      <c r="A462" s="149"/>
      <c r="U462" s="507"/>
    </row>
    <row r="463" spans="1:21" ht="60" x14ac:dyDescent="0.25">
      <c r="A463" s="1110" t="s">
        <v>349</v>
      </c>
      <c r="B463" s="1112" t="s">
        <v>350</v>
      </c>
      <c r="C463" s="1112" t="s">
        <v>351</v>
      </c>
      <c r="D463" s="172" t="s">
        <v>352</v>
      </c>
      <c r="E463" s="173" t="s">
        <v>353</v>
      </c>
      <c r="F463" s="172" t="s">
        <v>354</v>
      </c>
      <c r="G463" s="172" t="s">
        <v>355</v>
      </c>
      <c r="H463" s="174" t="s">
        <v>312</v>
      </c>
      <c r="I463" s="174" t="s">
        <v>356</v>
      </c>
      <c r="J463" s="174" t="s">
        <v>357</v>
      </c>
      <c r="K463" s="174" t="s">
        <v>358</v>
      </c>
      <c r="L463" s="174" t="s">
        <v>359</v>
      </c>
      <c r="M463" s="174" t="s">
        <v>360</v>
      </c>
      <c r="N463" s="174" t="s">
        <v>361</v>
      </c>
      <c r="O463" s="174" t="s">
        <v>362</v>
      </c>
      <c r="P463" s="174" t="s">
        <v>363</v>
      </c>
      <c r="Q463" s="174" t="s">
        <v>364</v>
      </c>
      <c r="R463" s="174" t="s">
        <v>365</v>
      </c>
      <c r="S463" s="174" t="s">
        <v>366</v>
      </c>
      <c r="T463" s="175" t="s">
        <v>367</v>
      </c>
      <c r="U463" s="508"/>
    </row>
    <row r="464" spans="1:21" ht="48.75" thickBot="1" x14ac:dyDescent="0.3">
      <c r="A464" s="1111"/>
      <c r="B464" s="1113"/>
      <c r="C464" s="1113"/>
      <c r="D464" s="176" t="s">
        <v>368</v>
      </c>
      <c r="E464" s="176" t="s">
        <v>381</v>
      </c>
      <c r="F464" s="176" t="s">
        <v>370</v>
      </c>
      <c r="G464" s="176" t="s">
        <v>370</v>
      </c>
      <c r="H464" s="176" t="s">
        <v>32</v>
      </c>
      <c r="I464" s="176" t="s">
        <v>382</v>
      </c>
      <c r="J464" s="176" t="s">
        <v>371</v>
      </c>
      <c r="K464" s="176" t="s">
        <v>372</v>
      </c>
      <c r="L464" s="176" t="s">
        <v>373</v>
      </c>
      <c r="M464" s="176" t="s">
        <v>372</v>
      </c>
      <c r="N464" s="176" t="s">
        <v>374</v>
      </c>
      <c r="O464" s="176" t="s">
        <v>341</v>
      </c>
      <c r="P464" s="176" t="s">
        <v>375</v>
      </c>
      <c r="Q464" s="176" t="s">
        <v>376</v>
      </c>
      <c r="R464" s="176" t="s">
        <v>377</v>
      </c>
      <c r="S464" s="176" t="s">
        <v>377</v>
      </c>
      <c r="T464" s="509"/>
      <c r="U464" s="508"/>
    </row>
    <row r="465" spans="1:21" x14ac:dyDescent="0.25">
      <c r="A465" s="1114" t="str">
        <f>B459</f>
        <v>Extra-urb.m.1</v>
      </c>
      <c r="B465" s="160">
        <v>1</v>
      </c>
      <c r="C465" s="208"/>
      <c r="D465" s="134"/>
      <c r="E465" s="134"/>
      <c r="F465" s="208"/>
      <c r="G465" s="510"/>
      <c r="H465" s="135"/>
      <c r="I465" s="511"/>
      <c r="J465" s="512"/>
      <c r="K465" s="513"/>
      <c r="L465" s="511"/>
      <c r="M465" s="513"/>
      <c r="N465" s="164"/>
      <c r="O465" s="164"/>
      <c r="P465" s="511"/>
      <c r="Q465" s="511"/>
      <c r="R465" s="511"/>
      <c r="S465" s="511"/>
      <c r="T465" s="514"/>
      <c r="U465" s="507"/>
    </row>
    <row r="466" spans="1:21" x14ac:dyDescent="0.25">
      <c r="A466" s="1114"/>
      <c r="B466" s="161">
        <v>2</v>
      </c>
      <c r="C466" s="133"/>
      <c r="D466" s="127"/>
      <c r="E466" s="127"/>
      <c r="F466" s="133"/>
      <c r="G466" s="515"/>
      <c r="H466" s="133"/>
      <c r="I466" s="495"/>
      <c r="J466" s="516"/>
      <c r="K466" s="517"/>
      <c r="L466" s="495"/>
      <c r="M466" s="517"/>
      <c r="N466" s="155"/>
      <c r="O466" s="155"/>
      <c r="P466" s="495"/>
      <c r="Q466" s="495" t="s">
        <v>378</v>
      </c>
      <c r="R466" s="495"/>
      <c r="S466" s="495"/>
      <c r="T466" s="518"/>
      <c r="U466" s="507"/>
    </row>
    <row r="467" spans="1:21" x14ac:dyDescent="0.25">
      <c r="A467" s="1114"/>
      <c r="B467" s="161">
        <v>3</v>
      </c>
      <c r="C467" s="133"/>
      <c r="D467" s="127"/>
      <c r="E467" s="127"/>
      <c r="F467" s="133"/>
      <c r="G467" s="515"/>
      <c r="H467" s="133"/>
      <c r="I467" s="495"/>
      <c r="J467" s="516"/>
      <c r="K467" s="517"/>
      <c r="L467" s="495"/>
      <c r="M467" s="517"/>
      <c r="N467" s="155"/>
      <c r="O467" s="155"/>
      <c r="P467" s="495"/>
      <c r="Q467" s="495"/>
      <c r="R467" s="495"/>
      <c r="S467" s="495"/>
      <c r="T467" s="518"/>
      <c r="U467" s="507"/>
    </row>
    <row r="468" spans="1:21" x14ac:dyDescent="0.25">
      <c r="A468" s="1114"/>
      <c r="B468" s="161">
        <v>4</v>
      </c>
      <c r="C468" s="133"/>
      <c r="D468" s="127"/>
      <c r="E468" s="127"/>
      <c r="F468" s="133"/>
      <c r="G468" s="515"/>
      <c r="H468" s="133"/>
      <c r="I468" s="495"/>
      <c r="J468" s="516"/>
      <c r="K468" s="517"/>
      <c r="L468" s="495"/>
      <c r="M468" s="517"/>
      <c r="N468" s="155"/>
      <c r="O468" s="155"/>
      <c r="P468" s="495"/>
      <c r="Q468" s="495"/>
      <c r="R468" s="495"/>
      <c r="S468" s="495"/>
      <c r="T468" s="518"/>
      <c r="U468" s="507"/>
    </row>
    <row r="469" spans="1:21" x14ac:dyDescent="0.25">
      <c r="A469" s="1114"/>
      <c r="B469" s="161">
        <v>5</v>
      </c>
      <c r="C469" s="133"/>
      <c r="D469" s="127"/>
      <c r="E469" s="127"/>
      <c r="F469" s="133"/>
      <c r="G469" s="515"/>
      <c r="H469" s="133"/>
      <c r="I469" s="495"/>
      <c r="J469" s="516"/>
      <c r="K469" s="517"/>
      <c r="L469" s="495"/>
      <c r="M469" s="517"/>
      <c r="N469" s="155"/>
      <c r="O469" s="155"/>
      <c r="P469" s="495"/>
      <c r="Q469" s="495"/>
      <c r="R469" s="495"/>
      <c r="S469" s="495"/>
      <c r="T469" s="518"/>
      <c r="U469" s="507"/>
    </row>
    <row r="470" spans="1:21" x14ac:dyDescent="0.25">
      <c r="A470" s="1114"/>
      <c r="B470" s="161">
        <v>6</v>
      </c>
      <c r="C470" s="133"/>
      <c r="D470" s="127"/>
      <c r="E470" s="127"/>
      <c r="F470" s="133"/>
      <c r="G470" s="515"/>
      <c r="H470" s="133"/>
      <c r="I470" s="495"/>
      <c r="J470" s="516"/>
      <c r="K470" s="517"/>
      <c r="L470" s="495"/>
      <c r="M470" s="517"/>
      <c r="N470" s="155"/>
      <c r="O470" s="155"/>
      <c r="P470" s="495"/>
      <c r="Q470" s="495"/>
      <c r="R470" s="495"/>
      <c r="S470" s="495"/>
      <c r="T470" s="518"/>
      <c r="U470" s="507"/>
    </row>
    <row r="471" spans="1:21" x14ac:dyDescent="0.25">
      <c r="A471" s="1114"/>
      <c r="B471" s="161">
        <v>7</v>
      </c>
      <c r="C471" s="133"/>
      <c r="D471" s="127"/>
      <c r="E471" s="127"/>
      <c r="F471" s="133"/>
      <c r="G471" s="515"/>
      <c r="H471" s="133"/>
      <c r="I471" s="495"/>
      <c r="J471" s="516"/>
      <c r="K471" s="517"/>
      <c r="L471" s="495"/>
      <c r="M471" s="517"/>
      <c r="N471" s="155"/>
      <c r="O471" s="155"/>
      <c r="P471" s="495"/>
      <c r="Q471" s="495"/>
      <c r="R471" s="495"/>
      <c r="S471" s="495"/>
      <c r="T471" s="518"/>
      <c r="U471" s="507"/>
    </row>
    <row r="472" spans="1:21" x14ac:dyDescent="0.25">
      <c r="A472" s="1114"/>
      <c r="B472" s="161">
        <v>8</v>
      </c>
      <c r="C472" s="133"/>
      <c r="D472" s="127"/>
      <c r="E472" s="127"/>
      <c r="F472" s="133"/>
      <c r="G472" s="515"/>
      <c r="H472" s="133"/>
      <c r="I472" s="495"/>
      <c r="J472" s="516"/>
      <c r="K472" s="517"/>
      <c r="L472" s="495"/>
      <c r="M472" s="517"/>
      <c r="N472" s="155"/>
      <c r="O472" s="155"/>
      <c r="P472" s="495"/>
      <c r="Q472" s="495"/>
      <c r="R472" s="495"/>
      <c r="S472" s="495"/>
      <c r="T472" s="518"/>
      <c r="U472" s="507"/>
    </row>
    <row r="473" spans="1:21" x14ac:dyDescent="0.25">
      <c r="A473" s="1114"/>
      <c r="B473" s="161">
        <v>9</v>
      </c>
      <c r="C473" s="133"/>
      <c r="D473" s="127"/>
      <c r="E473" s="127"/>
      <c r="F473" s="133"/>
      <c r="G473" s="515"/>
      <c r="H473" s="133"/>
      <c r="I473" s="495"/>
      <c r="J473" s="516"/>
      <c r="K473" s="517"/>
      <c r="L473" s="495"/>
      <c r="M473" s="517"/>
      <c r="N473" s="155"/>
      <c r="O473" s="155"/>
      <c r="P473" s="495"/>
      <c r="Q473" s="495"/>
      <c r="R473" s="495"/>
      <c r="S473" s="495"/>
      <c r="T473" s="518"/>
      <c r="U473" s="507"/>
    </row>
    <row r="474" spans="1:21" ht="15.75" thickBot="1" x14ac:dyDescent="0.3">
      <c r="A474" s="1115"/>
      <c r="B474" s="162">
        <v>10</v>
      </c>
      <c r="C474" s="148"/>
      <c r="D474" s="147"/>
      <c r="E474" s="147"/>
      <c r="F474" s="148"/>
      <c r="G474" s="519"/>
      <c r="H474" s="148"/>
      <c r="I474" s="520"/>
      <c r="J474" s="521"/>
      <c r="K474" s="522"/>
      <c r="L474" s="520"/>
      <c r="M474" s="522"/>
      <c r="N474" s="156"/>
      <c r="O474" s="156"/>
      <c r="P474" s="520"/>
      <c r="Q474" s="520"/>
      <c r="R474" s="520"/>
      <c r="S474" s="520"/>
      <c r="T474" s="523"/>
      <c r="U474" s="507"/>
    </row>
    <row r="475" spans="1:21" ht="25.5" thickBot="1" x14ac:dyDescent="0.3">
      <c r="A475" s="654"/>
      <c r="C475" s="655"/>
      <c r="D475" s="656"/>
      <c r="E475" s="484" t="s">
        <v>379</v>
      </c>
      <c r="F475" s="485">
        <f>COUNTA(F465:F474)</f>
        <v>0</v>
      </c>
      <c r="G475" s="486">
        <f>COUNTA(G465:G474)</f>
        <v>0</v>
      </c>
      <c r="H475" s="655"/>
      <c r="I475" s="501"/>
      <c r="J475" s="657"/>
      <c r="K475" s="658"/>
      <c r="L475" s="1096" t="s">
        <v>655</v>
      </c>
      <c r="M475" s="1097"/>
      <c r="N475" s="659">
        <f>SUM(N465:N474)</f>
        <v>0</v>
      </c>
      <c r="O475" s="660">
        <f>SUM(O465:O474)</f>
        <v>0</v>
      </c>
      <c r="P475" s="501"/>
      <c r="R475" s="128"/>
      <c r="S475" s="132"/>
      <c r="T475" s="603"/>
      <c r="U475" s="527"/>
    </row>
    <row r="476" spans="1:21" ht="21.95" customHeight="1" x14ac:dyDescent="0.25">
      <c r="A476" s="149"/>
      <c r="B476" s="128"/>
      <c r="C476" s="128"/>
      <c r="D476" s="128"/>
      <c r="H476" s="524"/>
      <c r="I476" s="524"/>
      <c r="J476" s="525"/>
      <c r="K476" s="524"/>
      <c r="L476" s="1098" t="s">
        <v>656</v>
      </c>
      <c r="M476" s="1099"/>
      <c r="N476" s="661">
        <f>SUMIF(M465:M474,"&lt;=31/12/2025",N465:N474)</f>
        <v>0</v>
      </c>
      <c r="O476" s="662">
        <f>SUMIF(M465:M474,"&lt;=31/12/2025",O465:O474)</f>
        <v>0</v>
      </c>
      <c r="P476" s="128"/>
      <c r="R476" s="128"/>
      <c r="S476" s="132"/>
      <c r="T476" s="603"/>
      <c r="U476" s="527"/>
    </row>
    <row r="477" spans="1:21" ht="21.95" customHeight="1" thickBot="1" x14ac:dyDescent="0.3">
      <c r="A477" s="149"/>
      <c r="L477" s="1100" t="s">
        <v>660</v>
      </c>
      <c r="M477" s="1101"/>
      <c r="N477" s="663">
        <f>SUMIF(M465:M474,"&gt;31/12/2025",N465:N474)</f>
        <v>0</v>
      </c>
      <c r="O477" s="664">
        <f>SUMIF(M465:M474,"&gt;31/12/2025",O465:O474)</f>
        <v>0</v>
      </c>
      <c r="R477" s="128"/>
      <c r="S477" s="132"/>
      <c r="T477" s="603"/>
      <c r="U477" s="527"/>
    </row>
    <row r="478" spans="1:21" ht="15.75" thickBot="1" x14ac:dyDescent="0.3">
      <c r="A478" s="528"/>
      <c r="B478" s="529"/>
      <c r="C478" s="455"/>
      <c r="D478" s="455"/>
      <c r="E478" s="455"/>
      <c r="F478" s="529"/>
      <c r="G478" s="455"/>
      <c r="H478" s="455"/>
      <c r="I478" s="529"/>
      <c r="J478" s="529"/>
      <c r="K478" s="455"/>
      <c r="L478" s="455"/>
      <c r="M478" s="455"/>
      <c r="N478" s="455"/>
      <c r="O478" s="455"/>
      <c r="P478" s="455"/>
      <c r="Q478" s="455"/>
      <c r="R478" s="455"/>
      <c r="S478" s="530"/>
      <c r="T478" s="455"/>
      <c r="U478" s="531"/>
    </row>
    <row r="479" spans="1:21" ht="15.75" thickBot="1" x14ac:dyDescent="0.3">
      <c r="A479" s="502"/>
      <c r="B479" s="503"/>
      <c r="C479" s="504"/>
      <c r="D479" s="504"/>
      <c r="E479" s="504"/>
      <c r="F479" s="503"/>
      <c r="G479" s="504"/>
      <c r="H479" s="504"/>
      <c r="I479" s="503"/>
      <c r="J479" s="503"/>
      <c r="K479" s="504"/>
      <c r="L479" s="504"/>
      <c r="M479" s="504"/>
      <c r="N479" s="504"/>
      <c r="O479" s="504"/>
      <c r="P479" s="504"/>
      <c r="Q479" s="504"/>
      <c r="R479" s="504"/>
      <c r="S479" s="504"/>
      <c r="T479" s="504"/>
      <c r="U479" s="505"/>
    </row>
    <row r="480" spans="1:21" ht="15.75" thickBot="1" x14ac:dyDescent="0.3">
      <c r="A480" s="171" t="s">
        <v>9</v>
      </c>
      <c r="B480" s="1116" t="s">
        <v>137</v>
      </c>
      <c r="C480" s="1117"/>
      <c r="E480" s="1118" t="s">
        <v>342</v>
      </c>
      <c r="F480" s="1119"/>
      <c r="G480" s="1120">
        <f>VLOOKUP(B480,'EXTRAUrbano.Piano inv. forn '!$D$20:$AB$55,3,FALSE)</f>
        <v>0</v>
      </c>
      <c r="H480" s="1121"/>
      <c r="I480" s="115"/>
      <c r="J480" s="1118" t="s">
        <v>343</v>
      </c>
      <c r="K480" s="1119"/>
      <c r="L480" s="1120">
        <f>VLOOKUP(B480,'EXTRAUrbano.Piano inv. forn '!$D$20:$AB$55,4,FALSE)</f>
        <v>0</v>
      </c>
      <c r="M480" s="1121"/>
      <c r="O480" s="178" t="s">
        <v>344</v>
      </c>
      <c r="P480" s="506"/>
      <c r="R480" s="179" t="s">
        <v>345</v>
      </c>
      <c r="S480" s="1108"/>
      <c r="T480" s="1109"/>
      <c r="U480" s="507"/>
    </row>
    <row r="481" spans="1:21" ht="15.75" thickBot="1" x14ac:dyDescent="0.3">
      <c r="A481" s="149"/>
      <c r="B481" s="129"/>
      <c r="C481" s="129"/>
      <c r="E481" s="130"/>
      <c r="F481" s="130"/>
      <c r="G481" s="131"/>
      <c r="H481" s="131"/>
      <c r="I481" s="115"/>
      <c r="J481" s="130"/>
      <c r="K481" s="130"/>
      <c r="L481" s="131"/>
      <c r="M481" s="131"/>
      <c r="O481" s="132"/>
      <c r="R481" s="128"/>
      <c r="S481" s="501"/>
      <c r="U481" s="150"/>
    </row>
    <row r="482" spans="1:21" ht="28.5" customHeight="1" thickBot="1" x14ac:dyDescent="0.3">
      <c r="A482" s="1102" t="s">
        <v>346</v>
      </c>
      <c r="B482" s="1103"/>
      <c r="C482" s="1103"/>
      <c r="D482" s="1104"/>
      <c r="E482" s="1105">
        <f>VLOOKUP(B480,'EXTRAUrbano.Piano inv. forn '!$D$20:$AB$55,17,FALSE)</f>
        <v>0</v>
      </c>
      <c r="F482" s="1106"/>
      <c r="G482" s="1106"/>
      <c r="H482" s="1107"/>
      <c r="I482" s="115"/>
      <c r="J482" s="1102" t="s">
        <v>60</v>
      </c>
      <c r="K482" s="1103"/>
      <c r="L482" s="1105">
        <f>VLOOKUP(B480,'EXTRAUrbano.Piano inv. forn '!$D$20:$AB$55,19,FALSE)</f>
        <v>0</v>
      </c>
      <c r="M482" s="1107"/>
      <c r="N482" s="146"/>
      <c r="O482" s="177" t="s">
        <v>347</v>
      </c>
      <c r="P482" s="151">
        <f>L482+E482</f>
        <v>0</v>
      </c>
      <c r="R482" s="179" t="s">
        <v>348</v>
      </c>
      <c r="S482" s="1108"/>
      <c r="T482" s="1109"/>
      <c r="U482" s="150"/>
    </row>
    <row r="483" spans="1:21" ht="15.75" thickBot="1" x14ac:dyDescent="0.3">
      <c r="A483" s="149"/>
      <c r="U483" s="507"/>
    </row>
    <row r="484" spans="1:21" ht="60" x14ac:dyDescent="0.25">
      <c r="A484" s="1110" t="s">
        <v>349</v>
      </c>
      <c r="B484" s="1112" t="s">
        <v>350</v>
      </c>
      <c r="C484" s="1112" t="s">
        <v>351</v>
      </c>
      <c r="D484" s="172" t="s">
        <v>352</v>
      </c>
      <c r="E484" s="173" t="s">
        <v>353</v>
      </c>
      <c r="F484" s="172" t="s">
        <v>354</v>
      </c>
      <c r="G484" s="172" t="s">
        <v>355</v>
      </c>
      <c r="H484" s="174" t="s">
        <v>312</v>
      </c>
      <c r="I484" s="174" t="s">
        <v>356</v>
      </c>
      <c r="J484" s="174" t="s">
        <v>357</v>
      </c>
      <c r="K484" s="174" t="s">
        <v>358</v>
      </c>
      <c r="L484" s="174" t="s">
        <v>359</v>
      </c>
      <c r="M484" s="174" t="s">
        <v>360</v>
      </c>
      <c r="N484" s="174" t="s">
        <v>361</v>
      </c>
      <c r="O484" s="174" t="s">
        <v>362</v>
      </c>
      <c r="P484" s="174" t="s">
        <v>363</v>
      </c>
      <c r="Q484" s="174" t="s">
        <v>364</v>
      </c>
      <c r="R484" s="174" t="s">
        <v>365</v>
      </c>
      <c r="S484" s="174" t="s">
        <v>366</v>
      </c>
      <c r="T484" s="175" t="s">
        <v>367</v>
      </c>
      <c r="U484" s="508"/>
    </row>
    <row r="485" spans="1:21" ht="48.75" thickBot="1" x14ac:dyDescent="0.3">
      <c r="A485" s="1111"/>
      <c r="B485" s="1113"/>
      <c r="C485" s="1113"/>
      <c r="D485" s="176" t="s">
        <v>368</v>
      </c>
      <c r="E485" s="176" t="s">
        <v>381</v>
      </c>
      <c r="F485" s="176" t="s">
        <v>370</v>
      </c>
      <c r="G485" s="176" t="s">
        <v>370</v>
      </c>
      <c r="H485" s="176" t="s">
        <v>32</v>
      </c>
      <c r="I485" s="176" t="s">
        <v>382</v>
      </c>
      <c r="J485" s="176" t="s">
        <v>371</v>
      </c>
      <c r="K485" s="176" t="s">
        <v>372</v>
      </c>
      <c r="L485" s="176" t="s">
        <v>373</v>
      </c>
      <c r="M485" s="176" t="s">
        <v>372</v>
      </c>
      <c r="N485" s="176" t="s">
        <v>374</v>
      </c>
      <c r="O485" s="176" t="s">
        <v>341</v>
      </c>
      <c r="P485" s="176" t="s">
        <v>375</v>
      </c>
      <c r="Q485" s="176" t="s">
        <v>376</v>
      </c>
      <c r="R485" s="176" t="s">
        <v>377</v>
      </c>
      <c r="S485" s="176" t="s">
        <v>377</v>
      </c>
      <c r="T485" s="509"/>
      <c r="U485" s="508"/>
    </row>
    <row r="486" spans="1:21" x14ac:dyDescent="0.25">
      <c r="A486" s="1114" t="str">
        <f>B480</f>
        <v>Extra-urb.m.1</v>
      </c>
      <c r="B486" s="160">
        <v>1</v>
      </c>
      <c r="C486" s="208"/>
      <c r="D486" s="134"/>
      <c r="E486" s="134"/>
      <c r="F486" s="208"/>
      <c r="G486" s="510"/>
      <c r="H486" s="135"/>
      <c r="I486" s="511"/>
      <c r="J486" s="512"/>
      <c r="K486" s="513"/>
      <c r="L486" s="511"/>
      <c r="M486" s="513"/>
      <c r="N486" s="164"/>
      <c r="O486" s="164"/>
      <c r="P486" s="511"/>
      <c r="Q486" s="511"/>
      <c r="R486" s="511"/>
      <c r="S486" s="511"/>
      <c r="T486" s="514"/>
      <c r="U486" s="507"/>
    </row>
    <row r="487" spans="1:21" x14ac:dyDescent="0.25">
      <c r="A487" s="1114"/>
      <c r="B487" s="161">
        <v>2</v>
      </c>
      <c r="C487" s="133"/>
      <c r="D487" s="127"/>
      <c r="E487" s="127"/>
      <c r="F487" s="133"/>
      <c r="G487" s="515"/>
      <c r="H487" s="133"/>
      <c r="I487" s="495"/>
      <c r="J487" s="516"/>
      <c r="K487" s="517"/>
      <c r="L487" s="495"/>
      <c r="M487" s="517"/>
      <c r="N487" s="155"/>
      <c r="O487" s="155"/>
      <c r="P487" s="495"/>
      <c r="Q487" s="495" t="s">
        <v>378</v>
      </c>
      <c r="R487" s="495"/>
      <c r="S487" s="495"/>
      <c r="T487" s="518"/>
      <c r="U487" s="507"/>
    </row>
    <row r="488" spans="1:21" x14ac:dyDescent="0.25">
      <c r="A488" s="1114"/>
      <c r="B488" s="161">
        <v>3</v>
      </c>
      <c r="C488" s="133"/>
      <c r="D488" s="127"/>
      <c r="E488" s="127"/>
      <c r="F488" s="133"/>
      <c r="G488" s="515"/>
      <c r="H488" s="133"/>
      <c r="I488" s="495"/>
      <c r="J488" s="516"/>
      <c r="K488" s="517"/>
      <c r="L488" s="495"/>
      <c r="M488" s="517"/>
      <c r="N488" s="155"/>
      <c r="O488" s="155"/>
      <c r="P488" s="495"/>
      <c r="Q488" s="495"/>
      <c r="R488" s="495"/>
      <c r="S488" s="495"/>
      <c r="T488" s="518"/>
      <c r="U488" s="507"/>
    </row>
    <row r="489" spans="1:21" x14ac:dyDescent="0.25">
      <c r="A489" s="1114"/>
      <c r="B489" s="161">
        <v>4</v>
      </c>
      <c r="C489" s="133"/>
      <c r="D489" s="127"/>
      <c r="E489" s="127"/>
      <c r="F489" s="133"/>
      <c r="G489" s="515"/>
      <c r="H489" s="133"/>
      <c r="I489" s="495"/>
      <c r="J489" s="516"/>
      <c r="K489" s="517"/>
      <c r="L489" s="495"/>
      <c r="M489" s="517"/>
      <c r="N489" s="155"/>
      <c r="O489" s="155"/>
      <c r="P489" s="495"/>
      <c r="Q489" s="495"/>
      <c r="R489" s="495"/>
      <c r="S489" s="495"/>
      <c r="T489" s="518"/>
      <c r="U489" s="507"/>
    </row>
    <row r="490" spans="1:21" x14ac:dyDescent="0.25">
      <c r="A490" s="1114"/>
      <c r="B490" s="161">
        <v>5</v>
      </c>
      <c r="C490" s="133"/>
      <c r="D490" s="127"/>
      <c r="E490" s="127"/>
      <c r="F490" s="133"/>
      <c r="G490" s="515"/>
      <c r="H490" s="133"/>
      <c r="I490" s="495"/>
      <c r="J490" s="516"/>
      <c r="K490" s="517"/>
      <c r="L490" s="495"/>
      <c r="M490" s="517"/>
      <c r="N490" s="155"/>
      <c r="O490" s="155"/>
      <c r="P490" s="495"/>
      <c r="Q490" s="495"/>
      <c r="R490" s="495"/>
      <c r="S490" s="495"/>
      <c r="T490" s="518"/>
      <c r="U490" s="507"/>
    </row>
    <row r="491" spans="1:21" x14ac:dyDescent="0.25">
      <c r="A491" s="1114"/>
      <c r="B491" s="161">
        <v>6</v>
      </c>
      <c r="C491" s="133"/>
      <c r="D491" s="127"/>
      <c r="E491" s="127"/>
      <c r="F491" s="133"/>
      <c r="G491" s="515"/>
      <c r="H491" s="133"/>
      <c r="I491" s="495"/>
      <c r="J491" s="516"/>
      <c r="K491" s="517"/>
      <c r="L491" s="495"/>
      <c r="M491" s="517"/>
      <c r="N491" s="155"/>
      <c r="O491" s="155"/>
      <c r="P491" s="495"/>
      <c r="Q491" s="495"/>
      <c r="R491" s="495"/>
      <c r="S491" s="495"/>
      <c r="T491" s="518"/>
      <c r="U491" s="507"/>
    </row>
    <row r="492" spans="1:21" x14ac:dyDescent="0.25">
      <c r="A492" s="1114"/>
      <c r="B492" s="161">
        <v>7</v>
      </c>
      <c r="C492" s="133"/>
      <c r="D492" s="127"/>
      <c r="E492" s="127"/>
      <c r="F492" s="133"/>
      <c r="G492" s="515"/>
      <c r="H492" s="133"/>
      <c r="I492" s="495"/>
      <c r="J492" s="516"/>
      <c r="K492" s="517"/>
      <c r="L492" s="495"/>
      <c r="M492" s="517"/>
      <c r="N492" s="155"/>
      <c r="O492" s="155"/>
      <c r="P492" s="495"/>
      <c r="Q492" s="495"/>
      <c r="R492" s="495"/>
      <c r="S492" s="495"/>
      <c r="T492" s="518"/>
      <c r="U492" s="507"/>
    </row>
    <row r="493" spans="1:21" x14ac:dyDescent="0.25">
      <c r="A493" s="1114"/>
      <c r="B493" s="161">
        <v>8</v>
      </c>
      <c r="C493" s="133"/>
      <c r="D493" s="127"/>
      <c r="E493" s="127"/>
      <c r="F493" s="133"/>
      <c r="G493" s="515"/>
      <c r="H493" s="133"/>
      <c r="I493" s="495"/>
      <c r="J493" s="516"/>
      <c r="K493" s="517"/>
      <c r="L493" s="495"/>
      <c r="M493" s="517"/>
      <c r="N493" s="155"/>
      <c r="O493" s="155"/>
      <c r="P493" s="495"/>
      <c r="Q493" s="495"/>
      <c r="R493" s="495"/>
      <c r="S493" s="495"/>
      <c r="T493" s="518"/>
      <c r="U493" s="507"/>
    </row>
    <row r="494" spans="1:21" x14ac:dyDescent="0.25">
      <c r="A494" s="1114"/>
      <c r="B494" s="161">
        <v>9</v>
      </c>
      <c r="C494" s="133"/>
      <c r="D494" s="127"/>
      <c r="E494" s="127"/>
      <c r="F494" s="133"/>
      <c r="G494" s="515"/>
      <c r="H494" s="133"/>
      <c r="I494" s="495"/>
      <c r="J494" s="516"/>
      <c r="K494" s="517"/>
      <c r="L494" s="495"/>
      <c r="M494" s="517"/>
      <c r="N494" s="155"/>
      <c r="O494" s="155"/>
      <c r="P494" s="495"/>
      <c r="Q494" s="495"/>
      <c r="R494" s="495"/>
      <c r="S494" s="495"/>
      <c r="T494" s="518"/>
      <c r="U494" s="507"/>
    </row>
    <row r="495" spans="1:21" ht="15.75" thickBot="1" x14ac:dyDescent="0.3">
      <c r="A495" s="1115"/>
      <c r="B495" s="162">
        <v>10</v>
      </c>
      <c r="C495" s="148"/>
      <c r="D495" s="147"/>
      <c r="E495" s="147"/>
      <c r="F495" s="148"/>
      <c r="G495" s="519"/>
      <c r="H495" s="148"/>
      <c r="I495" s="520"/>
      <c r="J495" s="521"/>
      <c r="K495" s="522"/>
      <c r="L495" s="520"/>
      <c r="M495" s="522"/>
      <c r="N495" s="156"/>
      <c r="O495" s="156"/>
      <c r="P495" s="520"/>
      <c r="Q495" s="520"/>
      <c r="R495" s="520"/>
      <c r="S495" s="520"/>
      <c r="T495" s="523"/>
      <c r="U495" s="507"/>
    </row>
    <row r="496" spans="1:21" ht="25.5" thickBot="1" x14ac:dyDescent="0.3">
      <c r="A496" s="654"/>
      <c r="C496" s="655"/>
      <c r="D496" s="656"/>
      <c r="E496" s="484" t="s">
        <v>379</v>
      </c>
      <c r="F496" s="485">
        <f>COUNTA(F486:F495)</f>
        <v>0</v>
      </c>
      <c r="G496" s="486">
        <f>COUNTA(G486:G495)</f>
        <v>0</v>
      </c>
      <c r="H496" s="655"/>
      <c r="I496" s="501"/>
      <c r="J496" s="657"/>
      <c r="K496" s="658"/>
      <c r="L496" s="1096" t="s">
        <v>655</v>
      </c>
      <c r="M496" s="1097"/>
      <c r="N496" s="659">
        <f>SUM(N486:N495)</f>
        <v>0</v>
      </c>
      <c r="O496" s="660">
        <f>SUM(O486:O495)</f>
        <v>0</v>
      </c>
      <c r="P496" s="501"/>
      <c r="R496" s="128"/>
      <c r="S496" s="132"/>
      <c r="T496" s="603"/>
      <c r="U496" s="527"/>
    </row>
    <row r="497" spans="1:21" ht="21.95" customHeight="1" x14ac:dyDescent="0.25">
      <c r="A497" s="149"/>
      <c r="B497" s="128"/>
      <c r="C497" s="128"/>
      <c r="D497" s="128"/>
      <c r="H497" s="524"/>
      <c r="I497" s="524"/>
      <c r="J497" s="525"/>
      <c r="K497" s="524"/>
      <c r="L497" s="1098" t="s">
        <v>656</v>
      </c>
      <c r="M497" s="1099"/>
      <c r="N497" s="661">
        <f>SUMIF(M486:M495,"&lt;=31/12/2025",N486:N495)</f>
        <v>0</v>
      </c>
      <c r="O497" s="662">
        <f>SUMIF(M486:M495,"&lt;=31/12/2025",O486:O495)</f>
        <v>0</v>
      </c>
      <c r="P497" s="128"/>
      <c r="R497" s="128"/>
      <c r="S497" s="132"/>
      <c r="T497" s="603"/>
      <c r="U497" s="527"/>
    </row>
    <row r="498" spans="1:21" ht="21.95" customHeight="1" thickBot="1" x14ac:dyDescent="0.3">
      <c r="A498" s="149"/>
      <c r="L498" s="1100" t="s">
        <v>660</v>
      </c>
      <c r="M498" s="1101"/>
      <c r="N498" s="663">
        <f>SUMIF(M486:M495,"&gt;31/12/2025",N486:N495)</f>
        <v>0</v>
      </c>
      <c r="O498" s="664">
        <f>SUMIF(M486:M495,"&gt;31/12/2025",O486:O495)</f>
        <v>0</v>
      </c>
      <c r="R498" s="128"/>
      <c r="S498" s="132"/>
      <c r="T498" s="603"/>
      <c r="U498" s="527"/>
    </row>
    <row r="499" spans="1:21" ht="15.75" thickBot="1" x14ac:dyDescent="0.3">
      <c r="A499" s="528"/>
      <c r="B499" s="529"/>
      <c r="C499" s="455"/>
      <c r="D499" s="455"/>
      <c r="E499" s="455"/>
      <c r="F499" s="529"/>
      <c r="G499" s="455"/>
      <c r="H499" s="455"/>
      <c r="I499" s="529"/>
      <c r="J499" s="529"/>
      <c r="K499" s="455"/>
      <c r="L499" s="455"/>
      <c r="M499" s="455"/>
      <c r="N499" s="455"/>
      <c r="O499" s="455"/>
      <c r="P499" s="455"/>
      <c r="Q499" s="455"/>
      <c r="R499" s="455"/>
      <c r="S499" s="530"/>
      <c r="T499" s="455"/>
      <c r="U499" s="531"/>
    </row>
    <row r="500" spans="1:21" ht="15.75" thickBot="1" x14ac:dyDescent="0.3">
      <c r="A500" s="502"/>
      <c r="B500" s="503"/>
      <c r="C500" s="504"/>
      <c r="D500" s="504"/>
      <c r="E500" s="504"/>
      <c r="F500" s="503"/>
      <c r="G500" s="504"/>
      <c r="H500" s="504"/>
      <c r="I500" s="503"/>
      <c r="J500" s="503"/>
      <c r="K500" s="504"/>
      <c r="L500" s="504"/>
      <c r="M500" s="504"/>
      <c r="N500" s="504"/>
      <c r="O500" s="504"/>
      <c r="P500" s="504"/>
      <c r="Q500" s="504"/>
      <c r="R500" s="504"/>
      <c r="S500" s="504"/>
      <c r="T500" s="504"/>
      <c r="U500" s="505"/>
    </row>
    <row r="501" spans="1:21" ht="15.75" thickBot="1" x14ac:dyDescent="0.3">
      <c r="A501" s="171" t="s">
        <v>9</v>
      </c>
      <c r="B501" s="1116" t="s">
        <v>137</v>
      </c>
      <c r="C501" s="1117"/>
      <c r="E501" s="1118" t="s">
        <v>342</v>
      </c>
      <c r="F501" s="1119"/>
      <c r="G501" s="1120">
        <f>VLOOKUP(B501,'EXTRAUrbano.Piano inv. forn '!$D$20:$AB$55,3,FALSE)</f>
        <v>0</v>
      </c>
      <c r="H501" s="1121"/>
      <c r="I501" s="115"/>
      <c r="J501" s="1118" t="s">
        <v>343</v>
      </c>
      <c r="K501" s="1119"/>
      <c r="L501" s="1120">
        <f>VLOOKUP(B501,'EXTRAUrbano.Piano inv. forn '!$D$20:$AB$55,4,FALSE)</f>
        <v>0</v>
      </c>
      <c r="M501" s="1121"/>
      <c r="O501" s="178" t="s">
        <v>344</v>
      </c>
      <c r="P501" s="506"/>
      <c r="R501" s="179" t="s">
        <v>345</v>
      </c>
      <c r="S501" s="1108"/>
      <c r="T501" s="1109"/>
      <c r="U501" s="507"/>
    </row>
    <row r="502" spans="1:21" ht="15.75" thickBot="1" x14ac:dyDescent="0.3">
      <c r="A502" s="149"/>
      <c r="B502" s="129"/>
      <c r="C502" s="129"/>
      <c r="E502" s="130"/>
      <c r="F502" s="130"/>
      <c r="G502" s="131"/>
      <c r="H502" s="131"/>
      <c r="I502" s="115"/>
      <c r="J502" s="130"/>
      <c r="K502" s="130"/>
      <c r="L502" s="131"/>
      <c r="M502" s="131"/>
      <c r="O502" s="132"/>
      <c r="R502" s="128"/>
      <c r="S502" s="501"/>
      <c r="U502" s="150"/>
    </row>
    <row r="503" spans="1:21" ht="28.5" customHeight="1" thickBot="1" x14ac:dyDescent="0.3">
      <c r="A503" s="1102" t="s">
        <v>346</v>
      </c>
      <c r="B503" s="1103"/>
      <c r="C503" s="1103"/>
      <c r="D503" s="1104"/>
      <c r="E503" s="1105">
        <f>VLOOKUP(B501,'EXTRAUrbano.Piano inv. forn '!$D$20:$AB$55,17,FALSE)</f>
        <v>0</v>
      </c>
      <c r="F503" s="1106"/>
      <c r="G503" s="1106"/>
      <c r="H503" s="1107"/>
      <c r="I503" s="115"/>
      <c r="J503" s="1102" t="s">
        <v>60</v>
      </c>
      <c r="K503" s="1103"/>
      <c r="L503" s="1105">
        <f>VLOOKUP(B501,'EXTRAUrbano.Piano inv. forn '!$D$20:$AB$55,19,FALSE)</f>
        <v>0</v>
      </c>
      <c r="M503" s="1107"/>
      <c r="N503" s="146"/>
      <c r="O503" s="177" t="s">
        <v>347</v>
      </c>
      <c r="P503" s="151">
        <f>L503+E503</f>
        <v>0</v>
      </c>
      <c r="R503" s="179" t="s">
        <v>348</v>
      </c>
      <c r="S503" s="1108"/>
      <c r="T503" s="1109"/>
      <c r="U503" s="150"/>
    </row>
    <row r="504" spans="1:21" ht="15.75" thickBot="1" x14ac:dyDescent="0.3">
      <c r="A504" s="149"/>
      <c r="U504" s="507"/>
    </row>
    <row r="505" spans="1:21" ht="60" x14ac:dyDescent="0.25">
      <c r="A505" s="1110" t="s">
        <v>349</v>
      </c>
      <c r="B505" s="1112" t="s">
        <v>350</v>
      </c>
      <c r="C505" s="1112" t="s">
        <v>351</v>
      </c>
      <c r="D505" s="172" t="s">
        <v>352</v>
      </c>
      <c r="E505" s="173" t="s">
        <v>353</v>
      </c>
      <c r="F505" s="172" t="s">
        <v>354</v>
      </c>
      <c r="G505" s="172" t="s">
        <v>355</v>
      </c>
      <c r="H505" s="174" t="s">
        <v>312</v>
      </c>
      <c r="I505" s="174" t="s">
        <v>356</v>
      </c>
      <c r="J505" s="174" t="s">
        <v>357</v>
      </c>
      <c r="K505" s="174" t="s">
        <v>358</v>
      </c>
      <c r="L505" s="174" t="s">
        <v>359</v>
      </c>
      <c r="M505" s="174" t="s">
        <v>360</v>
      </c>
      <c r="N505" s="174" t="s">
        <v>361</v>
      </c>
      <c r="O505" s="174" t="s">
        <v>362</v>
      </c>
      <c r="P505" s="174" t="s">
        <v>363</v>
      </c>
      <c r="Q505" s="174" t="s">
        <v>364</v>
      </c>
      <c r="R505" s="174" t="s">
        <v>365</v>
      </c>
      <c r="S505" s="174" t="s">
        <v>366</v>
      </c>
      <c r="T505" s="175" t="s">
        <v>367</v>
      </c>
      <c r="U505" s="508"/>
    </row>
    <row r="506" spans="1:21" ht="48.75" thickBot="1" x14ac:dyDescent="0.3">
      <c r="A506" s="1111"/>
      <c r="B506" s="1113"/>
      <c r="C506" s="1113"/>
      <c r="D506" s="176" t="s">
        <v>368</v>
      </c>
      <c r="E506" s="176" t="s">
        <v>381</v>
      </c>
      <c r="F506" s="176" t="s">
        <v>370</v>
      </c>
      <c r="G506" s="176" t="s">
        <v>370</v>
      </c>
      <c r="H506" s="176" t="s">
        <v>32</v>
      </c>
      <c r="I506" s="176" t="s">
        <v>382</v>
      </c>
      <c r="J506" s="176" t="s">
        <v>371</v>
      </c>
      <c r="K506" s="176" t="s">
        <v>372</v>
      </c>
      <c r="L506" s="176" t="s">
        <v>373</v>
      </c>
      <c r="M506" s="176" t="s">
        <v>372</v>
      </c>
      <c r="N506" s="176" t="s">
        <v>374</v>
      </c>
      <c r="O506" s="176" t="s">
        <v>341</v>
      </c>
      <c r="P506" s="176" t="s">
        <v>375</v>
      </c>
      <c r="Q506" s="176" t="s">
        <v>376</v>
      </c>
      <c r="R506" s="176" t="s">
        <v>377</v>
      </c>
      <c r="S506" s="176" t="s">
        <v>377</v>
      </c>
      <c r="T506" s="509"/>
      <c r="U506" s="508"/>
    </row>
    <row r="507" spans="1:21" x14ac:dyDescent="0.25">
      <c r="A507" s="1114" t="str">
        <f>B501</f>
        <v>Extra-urb.m.1</v>
      </c>
      <c r="B507" s="160">
        <v>1</v>
      </c>
      <c r="C507" s="208"/>
      <c r="D507" s="134"/>
      <c r="E507" s="134"/>
      <c r="F507" s="208"/>
      <c r="G507" s="510"/>
      <c r="H507" s="135"/>
      <c r="I507" s="511"/>
      <c r="J507" s="512"/>
      <c r="K507" s="513"/>
      <c r="L507" s="511"/>
      <c r="M507" s="513"/>
      <c r="N507" s="164"/>
      <c r="O507" s="164"/>
      <c r="P507" s="511"/>
      <c r="Q507" s="511"/>
      <c r="R507" s="511"/>
      <c r="S507" s="511"/>
      <c r="T507" s="514"/>
      <c r="U507" s="507"/>
    </row>
    <row r="508" spans="1:21" x14ac:dyDescent="0.25">
      <c r="A508" s="1114"/>
      <c r="B508" s="161">
        <v>2</v>
      </c>
      <c r="C508" s="133"/>
      <c r="D508" s="127"/>
      <c r="E508" s="127"/>
      <c r="F508" s="133"/>
      <c r="G508" s="515"/>
      <c r="H508" s="133"/>
      <c r="I508" s="495"/>
      <c r="J508" s="516"/>
      <c r="K508" s="517"/>
      <c r="L508" s="495"/>
      <c r="M508" s="517"/>
      <c r="N508" s="155"/>
      <c r="O508" s="155"/>
      <c r="P508" s="495"/>
      <c r="Q508" s="495" t="s">
        <v>378</v>
      </c>
      <c r="R508" s="495"/>
      <c r="S508" s="495"/>
      <c r="T508" s="518"/>
      <c r="U508" s="507"/>
    </row>
    <row r="509" spans="1:21" x14ac:dyDescent="0.25">
      <c r="A509" s="1114"/>
      <c r="B509" s="161">
        <v>3</v>
      </c>
      <c r="C509" s="133"/>
      <c r="D509" s="127"/>
      <c r="E509" s="127"/>
      <c r="F509" s="133"/>
      <c r="G509" s="515"/>
      <c r="H509" s="133"/>
      <c r="I509" s="495"/>
      <c r="J509" s="516"/>
      <c r="K509" s="517"/>
      <c r="L509" s="495"/>
      <c r="M509" s="517"/>
      <c r="N509" s="155"/>
      <c r="O509" s="155"/>
      <c r="P509" s="495"/>
      <c r="Q509" s="495"/>
      <c r="R509" s="495"/>
      <c r="S509" s="495"/>
      <c r="T509" s="518"/>
      <c r="U509" s="507"/>
    </row>
    <row r="510" spans="1:21" x14ac:dyDescent="0.25">
      <c r="A510" s="1114"/>
      <c r="B510" s="161">
        <v>4</v>
      </c>
      <c r="C510" s="133"/>
      <c r="D510" s="127"/>
      <c r="E510" s="127"/>
      <c r="F510" s="133"/>
      <c r="G510" s="515"/>
      <c r="H510" s="133"/>
      <c r="I510" s="495"/>
      <c r="J510" s="516"/>
      <c r="K510" s="517"/>
      <c r="L510" s="495"/>
      <c r="M510" s="517"/>
      <c r="N510" s="155"/>
      <c r="O510" s="155"/>
      <c r="P510" s="495"/>
      <c r="Q510" s="495"/>
      <c r="R510" s="495"/>
      <c r="S510" s="495"/>
      <c r="T510" s="518"/>
      <c r="U510" s="507"/>
    </row>
    <row r="511" spans="1:21" x14ac:dyDescent="0.25">
      <c r="A511" s="1114"/>
      <c r="B511" s="161">
        <v>5</v>
      </c>
      <c r="C511" s="133"/>
      <c r="D511" s="127"/>
      <c r="E511" s="127"/>
      <c r="F511" s="133"/>
      <c r="G511" s="515"/>
      <c r="H511" s="133"/>
      <c r="I511" s="495"/>
      <c r="J511" s="516"/>
      <c r="K511" s="517"/>
      <c r="L511" s="495"/>
      <c r="M511" s="517"/>
      <c r="N511" s="155"/>
      <c r="O511" s="155"/>
      <c r="P511" s="495"/>
      <c r="Q511" s="495"/>
      <c r="R511" s="495"/>
      <c r="S511" s="495"/>
      <c r="T511" s="518"/>
      <c r="U511" s="507"/>
    </row>
    <row r="512" spans="1:21" x14ac:dyDescent="0.25">
      <c r="A512" s="1114"/>
      <c r="B512" s="161">
        <v>6</v>
      </c>
      <c r="C512" s="133"/>
      <c r="D512" s="127"/>
      <c r="E512" s="127"/>
      <c r="F512" s="133"/>
      <c r="G512" s="515"/>
      <c r="H512" s="133"/>
      <c r="I512" s="495"/>
      <c r="J512" s="516"/>
      <c r="K512" s="517"/>
      <c r="L512" s="495"/>
      <c r="M512" s="517"/>
      <c r="N512" s="155"/>
      <c r="O512" s="155"/>
      <c r="P512" s="495"/>
      <c r="Q512" s="495"/>
      <c r="R512" s="495"/>
      <c r="S512" s="495"/>
      <c r="T512" s="518"/>
      <c r="U512" s="507"/>
    </row>
    <row r="513" spans="1:21" x14ac:dyDescent="0.25">
      <c r="A513" s="1114"/>
      <c r="B513" s="161">
        <v>7</v>
      </c>
      <c r="C513" s="133"/>
      <c r="D513" s="127"/>
      <c r="E513" s="127"/>
      <c r="F513" s="133"/>
      <c r="G513" s="515"/>
      <c r="H513" s="133"/>
      <c r="I513" s="495"/>
      <c r="J513" s="516"/>
      <c r="K513" s="517"/>
      <c r="L513" s="495"/>
      <c r="M513" s="517"/>
      <c r="N513" s="155"/>
      <c r="O513" s="155"/>
      <c r="P513" s="495"/>
      <c r="Q513" s="495"/>
      <c r="R513" s="495"/>
      <c r="S513" s="495"/>
      <c r="T513" s="518"/>
      <c r="U513" s="507"/>
    </row>
    <row r="514" spans="1:21" x14ac:dyDescent="0.25">
      <c r="A514" s="1114"/>
      <c r="B514" s="161">
        <v>8</v>
      </c>
      <c r="C514" s="133"/>
      <c r="D514" s="127"/>
      <c r="E514" s="127"/>
      <c r="F514" s="133"/>
      <c r="G514" s="515"/>
      <c r="H514" s="133"/>
      <c r="I514" s="495"/>
      <c r="J514" s="516"/>
      <c r="K514" s="517"/>
      <c r="L514" s="495"/>
      <c r="M514" s="517"/>
      <c r="N514" s="155"/>
      <c r="O514" s="155"/>
      <c r="P514" s="495"/>
      <c r="Q514" s="495"/>
      <c r="R514" s="495"/>
      <c r="S514" s="495"/>
      <c r="T514" s="518"/>
      <c r="U514" s="507"/>
    </row>
    <row r="515" spans="1:21" x14ac:dyDescent="0.25">
      <c r="A515" s="1114"/>
      <c r="B515" s="161">
        <v>9</v>
      </c>
      <c r="C515" s="133"/>
      <c r="D515" s="127"/>
      <c r="E515" s="127"/>
      <c r="F515" s="133"/>
      <c r="G515" s="515"/>
      <c r="H515" s="133"/>
      <c r="I515" s="495"/>
      <c r="J515" s="516"/>
      <c r="K515" s="517"/>
      <c r="L515" s="495"/>
      <c r="M515" s="517"/>
      <c r="N515" s="155"/>
      <c r="O515" s="155"/>
      <c r="P515" s="495"/>
      <c r="Q515" s="495"/>
      <c r="R515" s="495"/>
      <c r="S515" s="495"/>
      <c r="T515" s="518"/>
      <c r="U515" s="507"/>
    </row>
    <row r="516" spans="1:21" ht="15.75" thickBot="1" x14ac:dyDescent="0.3">
      <c r="A516" s="1115"/>
      <c r="B516" s="162">
        <v>10</v>
      </c>
      <c r="C516" s="148"/>
      <c r="D516" s="147"/>
      <c r="E516" s="147"/>
      <c r="F516" s="148"/>
      <c r="G516" s="519"/>
      <c r="H516" s="148"/>
      <c r="I516" s="520"/>
      <c r="J516" s="521"/>
      <c r="K516" s="522"/>
      <c r="L516" s="520"/>
      <c r="M516" s="522"/>
      <c r="N516" s="156"/>
      <c r="O516" s="156"/>
      <c r="P516" s="520"/>
      <c r="Q516" s="520"/>
      <c r="R516" s="520"/>
      <c r="S516" s="520"/>
      <c r="T516" s="523"/>
      <c r="U516" s="507"/>
    </row>
    <row r="517" spans="1:21" ht="25.5" thickBot="1" x14ac:dyDescent="0.3">
      <c r="A517" s="654"/>
      <c r="C517" s="655"/>
      <c r="D517" s="656"/>
      <c r="E517" s="484" t="s">
        <v>379</v>
      </c>
      <c r="F517" s="485">
        <f>COUNTA(F507:F516)</f>
        <v>0</v>
      </c>
      <c r="G517" s="486">
        <f>COUNTA(G507:G516)</f>
        <v>0</v>
      </c>
      <c r="H517" s="655"/>
      <c r="I517" s="501"/>
      <c r="J517" s="657"/>
      <c r="K517" s="658"/>
      <c r="L517" s="1096" t="s">
        <v>655</v>
      </c>
      <c r="M517" s="1097"/>
      <c r="N517" s="659">
        <f>SUM(N507:N516)</f>
        <v>0</v>
      </c>
      <c r="O517" s="660">
        <f>SUM(O507:O516)</f>
        <v>0</v>
      </c>
      <c r="P517" s="501"/>
      <c r="R517" s="128"/>
      <c r="S517" s="132"/>
      <c r="T517" s="603"/>
      <c r="U517" s="527"/>
    </row>
    <row r="518" spans="1:21" ht="21.95" customHeight="1" x14ac:dyDescent="0.25">
      <c r="A518" s="149"/>
      <c r="B518" s="128"/>
      <c r="C518" s="128"/>
      <c r="D518" s="128"/>
      <c r="H518" s="524"/>
      <c r="I518" s="524"/>
      <c r="J518" s="525"/>
      <c r="K518" s="524"/>
      <c r="L518" s="1098" t="s">
        <v>656</v>
      </c>
      <c r="M518" s="1099"/>
      <c r="N518" s="661">
        <f>SUMIF(M507:M516,"&lt;=31/12/2025",N507:N516)</f>
        <v>0</v>
      </c>
      <c r="O518" s="662">
        <f>SUMIF(M507:M516,"&lt;=31/12/2025",O507:O516)</f>
        <v>0</v>
      </c>
      <c r="P518" s="128"/>
      <c r="R518" s="128"/>
      <c r="S518" s="132"/>
      <c r="T518" s="603"/>
      <c r="U518" s="527"/>
    </row>
    <row r="519" spans="1:21" ht="21.95" customHeight="1" thickBot="1" x14ac:dyDescent="0.3">
      <c r="A519" s="149"/>
      <c r="L519" s="1100" t="s">
        <v>660</v>
      </c>
      <c r="M519" s="1101"/>
      <c r="N519" s="663">
        <f>SUMIF(M507:M516,"&gt;31/12/2025",N507:N516)</f>
        <v>0</v>
      </c>
      <c r="O519" s="664">
        <f>SUMIF(M507:M516,"&gt;31/12/2025",O507:O516)</f>
        <v>0</v>
      </c>
      <c r="R519" s="128"/>
      <c r="S519" s="132"/>
      <c r="T519" s="603"/>
      <c r="U519" s="527"/>
    </row>
    <row r="520" spans="1:21" ht="15.75" thickBot="1" x14ac:dyDescent="0.3">
      <c r="A520" s="528"/>
      <c r="B520" s="529"/>
      <c r="C520" s="455"/>
      <c r="D520" s="455"/>
      <c r="E520" s="455"/>
      <c r="F520" s="529"/>
      <c r="G520" s="455"/>
      <c r="H520" s="455"/>
      <c r="I520" s="529"/>
      <c r="J520" s="529"/>
      <c r="K520" s="455"/>
      <c r="L520" s="455"/>
      <c r="M520" s="455"/>
      <c r="N520" s="455"/>
      <c r="O520" s="455"/>
      <c r="P520" s="455"/>
      <c r="Q520" s="455"/>
      <c r="R520" s="455"/>
      <c r="S520" s="530"/>
      <c r="T520" s="455"/>
      <c r="U520" s="531"/>
    </row>
    <row r="521" spans="1:21" ht="15.75" thickBot="1" x14ac:dyDescent="0.3">
      <c r="A521" s="502"/>
      <c r="B521" s="503"/>
      <c r="C521" s="504"/>
      <c r="D521" s="504"/>
      <c r="E521" s="504"/>
      <c r="F521" s="503"/>
      <c r="G521" s="504"/>
      <c r="H521" s="504"/>
      <c r="I521" s="503"/>
      <c r="J521" s="503"/>
      <c r="K521" s="504"/>
      <c r="L521" s="504"/>
      <c r="M521" s="504"/>
      <c r="N521" s="504"/>
      <c r="O521" s="504"/>
      <c r="P521" s="504"/>
      <c r="Q521" s="504"/>
      <c r="R521" s="504"/>
      <c r="S521" s="504"/>
      <c r="T521" s="504"/>
      <c r="U521" s="505"/>
    </row>
    <row r="522" spans="1:21" ht="15.75" thickBot="1" x14ac:dyDescent="0.3">
      <c r="A522" s="171" t="s">
        <v>9</v>
      </c>
      <c r="B522" s="1116" t="s">
        <v>137</v>
      </c>
      <c r="C522" s="1117"/>
      <c r="E522" s="1118" t="s">
        <v>342</v>
      </c>
      <c r="F522" s="1119"/>
      <c r="G522" s="1120">
        <f>VLOOKUP(B522,'EXTRAUrbano.Piano inv. forn '!$D$20:$AB$55,3,FALSE)</f>
        <v>0</v>
      </c>
      <c r="H522" s="1121"/>
      <c r="I522" s="115"/>
      <c r="J522" s="1118" t="s">
        <v>343</v>
      </c>
      <c r="K522" s="1119"/>
      <c r="L522" s="1120">
        <f>VLOOKUP(B522,'EXTRAUrbano.Piano inv. forn '!$D$20:$AB$55,4,FALSE)</f>
        <v>0</v>
      </c>
      <c r="M522" s="1121"/>
      <c r="O522" s="178" t="s">
        <v>344</v>
      </c>
      <c r="P522" s="506"/>
      <c r="R522" s="179" t="s">
        <v>345</v>
      </c>
      <c r="S522" s="1108"/>
      <c r="T522" s="1109"/>
      <c r="U522" s="507"/>
    </row>
    <row r="523" spans="1:21" ht="15.75" thickBot="1" x14ac:dyDescent="0.3">
      <c r="A523" s="149"/>
      <c r="B523" s="129"/>
      <c r="C523" s="129"/>
      <c r="E523" s="130"/>
      <c r="F523" s="130"/>
      <c r="G523" s="131"/>
      <c r="H523" s="131"/>
      <c r="I523" s="115"/>
      <c r="J523" s="130"/>
      <c r="K523" s="130"/>
      <c r="L523" s="131"/>
      <c r="M523" s="131"/>
      <c r="O523" s="132"/>
      <c r="R523" s="128"/>
      <c r="S523" s="501"/>
      <c r="U523" s="150"/>
    </row>
    <row r="524" spans="1:21" ht="28.5" customHeight="1" thickBot="1" x14ac:dyDescent="0.3">
      <c r="A524" s="1102" t="s">
        <v>346</v>
      </c>
      <c r="B524" s="1103"/>
      <c r="C524" s="1103"/>
      <c r="D524" s="1104"/>
      <c r="E524" s="1105">
        <f>VLOOKUP(B522,'EXTRAUrbano.Piano inv. forn '!$D$20:$AB$55,17,FALSE)</f>
        <v>0</v>
      </c>
      <c r="F524" s="1106"/>
      <c r="G524" s="1106"/>
      <c r="H524" s="1107"/>
      <c r="I524" s="115"/>
      <c r="J524" s="1102" t="s">
        <v>60</v>
      </c>
      <c r="K524" s="1103"/>
      <c r="L524" s="1105">
        <f>VLOOKUP(B522,'EXTRAUrbano.Piano inv. forn '!$D$20:$AB$55,19,FALSE)</f>
        <v>0</v>
      </c>
      <c r="M524" s="1107"/>
      <c r="N524" s="146"/>
      <c r="O524" s="177" t="s">
        <v>347</v>
      </c>
      <c r="P524" s="151">
        <f>L524+E524</f>
        <v>0</v>
      </c>
      <c r="R524" s="179" t="s">
        <v>348</v>
      </c>
      <c r="S524" s="1108"/>
      <c r="T524" s="1109"/>
      <c r="U524" s="150"/>
    </row>
    <row r="525" spans="1:21" ht="15.75" thickBot="1" x14ac:dyDescent="0.3">
      <c r="A525" s="149"/>
      <c r="U525" s="507"/>
    </row>
    <row r="526" spans="1:21" ht="60" x14ac:dyDescent="0.25">
      <c r="A526" s="1110" t="s">
        <v>349</v>
      </c>
      <c r="B526" s="1112" t="s">
        <v>350</v>
      </c>
      <c r="C526" s="1112" t="s">
        <v>351</v>
      </c>
      <c r="D526" s="172" t="s">
        <v>352</v>
      </c>
      <c r="E526" s="173" t="s">
        <v>353</v>
      </c>
      <c r="F526" s="172" t="s">
        <v>354</v>
      </c>
      <c r="G526" s="172" t="s">
        <v>355</v>
      </c>
      <c r="H526" s="174" t="s">
        <v>312</v>
      </c>
      <c r="I526" s="174" t="s">
        <v>356</v>
      </c>
      <c r="J526" s="174" t="s">
        <v>357</v>
      </c>
      <c r="K526" s="174" t="s">
        <v>358</v>
      </c>
      <c r="L526" s="174" t="s">
        <v>359</v>
      </c>
      <c r="M526" s="174" t="s">
        <v>360</v>
      </c>
      <c r="N526" s="174" t="s">
        <v>361</v>
      </c>
      <c r="O526" s="174" t="s">
        <v>362</v>
      </c>
      <c r="P526" s="174" t="s">
        <v>363</v>
      </c>
      <c r="Q526" s="174" t="s">
        <v>364</v>
      </c>
      <c r="R526" s="174" t="s">
        <v>365</v>
      </c>
      <c r="S526" s="174" t="s">
        <v>366</v>
      </c>
      <c r="T526" s="175" t="s">
        <v>367</v>
      </c>
      <c r="U526" s="508"/>
    </row>
    <row r="527" spans="1:21" ht="48.75" thickBot="1" x14ac:dyDescent="0.3">
      <c r="A527" s="1111"/>
      <c r="B527" s="1113"/>
      <c r="C527" s="1113"/>
      <c r="D527" s="176" t="s">
        <v>368</v>
      </c>
      <c r="E527" s="176" t="s">
        <v>381</v>
      </c>
      <c r="F527" s="176" t="s">
        <v>370</v>
      </c>
      <c r="G527" s="176" t="s">
        <v>370</v>
      </c>
      <c r="H527" s="176" t="s">
        <v>32</v>
      </c>
      <c r="I527" s="176" t="s">
        <v>382</v>
      </c>
      <c r="J527" s="176" t="s">
        <v>371</v>
      </c>
      <c r="K527" s="176" t="s">
        <v>372</v>
      </c>
      <c r="L527" s="176" t="s">
        <v>373</v>
      </c>
      <c r="M527" s="176" t="s">
        <v>372</v>
      </c>
      <c r="N527" s="176" t="s">
        <v>374</v>
      </c>
      <c r="O527" s="176" t="s">
        <v>341</v>
      </c>
      <c r="P527" s="176" t="s">
        <v>375</v>
      </c>
      <c r="Q527" s="176" t="s">
        <v>376</v>
      </c>
      <c r="R527" s="176" t="s">
        <v>377</v>
      </c>
      <c r="S527" s="176" t="s">
        <v>377</v>
      </c>
      <c r="T527" s="509"/>
      <c r="U527" s="508"/>
    </row>
    <row r="528" spans="1:21" x14ac:dyDescent="0.25">
      <c r="A528" s="1114" t="str">
        <f>B522</f>
        <v>Extra-urb.m.1</v>
      </c>
      <c r="B528" s="160">
        <v>1</v>
      </c>
      <c r="C528" s="208"/>
      <c r="D528" s="134"/>
      <c r="E528" s="134"/>
      <c r="F528" s="208"/>
      <c r="G528" s="510"/>
      <c r="H528" s="135"/>
      <c r="I528" s="511"/>
      <c r="J528" s="512"/>
      <c r="K528" s="513"/>
      <c r="L528" s="511"/>
      <c r="M528" s="513"/>
      <c r="N528" s="164"/>
      <c r="O528" s="164"/>
      <c r="P528" s="511"/>
      <c r="Q528" s="511"/>
      <c r="R528" s="511"/>
      <c r="S528" s="511"/>
      <c r="T528" s="514"/>
      <c r="U528" s="507"/>
    </row>
    <row r="529" spans="1:21" x14ac:dyDescent="0.25">
      <c r="A529" s="1114"/>
      <c r="B529" s="161">
        <v>2</v>
      </c>
      <c r="C529" s="133"/>
      <c r="D529" s="127"/>
      <c r="E529" s="127"/>
      <c r="F529" s="133"/>
      <c r="G529" s="515"/>
      <c r="H529" s="133"/>
      <c r="I529" s="495"/>
      <c r="J529" s="516"/>
      <c r="K529" s="517"/>
      <c r="L529" s="495"/>
      <c r="M529" s="517"/>
      <c r="N529" s="155"/>
      <c r="O529" s="155"/>
      <c r="P529" s="495"/>
      <c r="Q529" s="495" t="s">
        <v>378</v>
      </c>
      <c r="R529" s="495"/>
      <c r="S529" s="495"/>
      <c r="T529" s="518"/>
      <c r="U529" s="507"/>
    </row>
    <row r="530" spans="1:21" x14ac:dyDescent="0.25">
      <c r="A530" s="1114"/>
      <c r="B530" s="161">
        <v>3</v>
      </c>
      <c r="C530" s="133"/>
      <c r="D530" s="127"/>
      <c r="E530" s="127"/>
      <c r="F530" s="133"/>
      <c r="G530" s="515"/>
      <c r="H530" s="133"/>
      <c r="I530" s="495"/>
      <c r="J530" s="516"/>
      <c r="K530" s="517"/>
      <c r="L530" s="495"/>
      <c r="M530" s="517"/>
      <c r="N530" s="155"/>
      <c r="O530" s="155"/>
      <c r="P530" s="495"/>
      <c r="Q530" s="495"/>
      <c r="R530" s="495"/>
      <c r="S530" s="495"/>
      <c r="T530" s="518"/>
      <c r="U530" s="507"/>
    </row>
    <row r="531" spans="1:21" x14ac:dyDescent="0.25">
      <c r="A531" s="1114"/>
      <c r="B531" s="161">
        <v>4</v>
      </c>
      <c r="C531" s="133"/>
      <c r="D531" s="127"/>
      <c r="E531" s="127"/>
      <c r="F531" s="133"/>
      <c r="G531" s="515"/>
      <c r="H531" s="133"/>
      <c r="I531" s="495"/>
      <c r="J531" s="516"/>
      <c r="K531" s="517"/>
      <c r="L531" s="495"/>
      <c r="M531" s="517"/>
      <c r="N531" s="155"/>
      <c r="O531" s="155"/>
      <c r="P531" s="495"/>
      <c r="Q531" s="495"/>
      <c r="R531" s="495"/>
      <c r="S531" s="495"/>
      <c r="T531" s="518"/>
      <c r="U531" s="507"/>
    </row>
    <row r="532" spans="1:21" x14ac:dyDescent="0.25">
      <c r="A532" s="1114"/>
      <c r="B532" s="161">
        <v>5</v>
      </c>
      <c r="C532" s="133"/>
      <c r="D532" s="127"/>
      <c r="E532" s="127"/>
      <c r="F532" s="133"/>
      <c r="G532" s="515"/>
      <c r="H532" s="133"/>
      <c r="I532" s="495"/>
      <c r="J532" s="516"/>
      <c r="K532" s="517"/>
      <c r="L532" s="495"/>
      <c r="M532" s="517"/>
      <c r="N532" s="155"/>
      <c r="O532" s="155"/>
      <c r="P532" s="495"/>
      <c r="Q532" s="495"/>
      <c r="R532" s="495"/>
      <c r="S532" s="495"/>
      <c r="T532" s="518"/>
      <c r="U532" s="507"/>
    </row>
    <row r="533" spans="1:21" x14ac:dyDescent="0.25">
      <c r="A533" s="1114"/>
      <c r="B533" s="161">
        <v>6</v>
      </c>
      <c r="C533" s="133"/>
      <c r="D533" s="127"/>
      <c r="E533" s="127"/>
      <c r="F533" s="133"/>
      <c r="G533" s="515"/>
      <c r="H533" s="133"/>
      <c r="I533" s="495"/>
      <c r="J533" s="516"/>
      <c r="K533" s="517"/>
      <c r="L533" s="495"/>
      <c r="M533" s="517"/>
      <c r="N533" s="155"/>
      <c r="O533" s="155"/>
      <c r="P533" s="495"/>
      <c r="Q533" s="495"/>
      <c r="R533" s="495"/>
      <c r="S533" s="495"/>
      <c r="T533" s="518"/>
      <c r="U533" s="507"/>
    </row>
    <row r="534" spans="1:21" x14ac:dyDescent="0.25">
      <c r="A534" s="1114"/>
      <c r="B534" s="161">
        <v>7</v>
      </c>
      <c r="C534" s="133"/>
      <c r="D534" s="127"/>
      <c r="E534" s="127"/>
      <c r="F534" s="133"/>
      <c r="G534" s="515"/>
      <c r="H534" s="133"/>
      <c r="I534" s="495"/>
      <c r="J534" s="516"/>
      <c r="K534" s="517"/>
      <c r="L534" s="495"/>
      <c r="M534" s="517"/>
      <c r="N534" s="155"/>
      <c r="O534" s="155"/>
      <c r="P534" s="495"/>
      <c r="Q534" s="495"/>
      <c r="R534" s="495"/>
      <c r="S534" s="495"/>
      <c r="T534" s="518"/>
      <c r="U534" s="507"/>
    </row>
    <row r="535" spans="1:21" x14ac:dyDescent="0.25">
      <c r="A535" s="1114"/>
      <c r="B535" s="161">
        <v>8</v>
      </c>
      <c r="C535" s="133"/>
      <c r="D535" s="127"/>
      <c r="E535" s="127"/>
      <c r="F535" s="133"/>
      <c r="G535" s="515"/>
      <c r="H535" s="133"/>
      <c r="I535" s="495"/>
      <c r="J535" s="516"/>
      <c r="K535" s="517"/>
      <c r="L535" s="495"/>
      <c r="M535" s="517"/>
      <c r="N535" s="155"/>
      <c r="O535" s="155"/>
      <c r="P535" s="495"/>
      <c r="Q535" s="495"/>
      <c r="R535" s="495"/>
      <c r="S535" s="495"/>
      <c r="T535" s="518"/>
      <c r="U535" s="507"/>
    </row>
    <row r="536" spans="1:21" x14ac:dyDescent="0.25">
      <c r="A536" s="1114"/>
      <c r="B536" s="161">
        <v>9</v>
      </c>
      <c r="C536" s="133"/>
      <c r="D536" s="127"/>
      <c r="E536" s="127"/>
      <c r="F536" s="133"/>
      <c r="G536" s="515"/>
      <c r="H536" s="133"/>
      <c r="I536" s="495"/>
      <c r="J536" s="516"/>
      <c r="K536" s="517"/>
      <c r="L536" s="495"/>
      <c r="M536" s="517"/>
      <c r="N536" s="155"/>
      <c r="O536" s="155"/>
      <c r="P536" s="495"/>
      <c r="Q536" s="495"/>
      <c r="R536" s="495"/>
      <c r="S536" s="495"/>
      <c r="T536" s="518"/>
      <c r="U536" s="507"/>
    </row>
    <row r="537" spans="1:21" ht="15.75" thickBot="1" x14ac:dyDescent="0.3">
      <c r="A537" s="1115"/>
      <c r="B537" s="162">
        <v>10</v>
      </c>
      <c r="C537" s="148"/>
      <c r="D537" s="147"/>
      <c r="E537" s="147"/>
      <c r="F537" s="148"/>
      <c r="G537" s="519"/>
      <c r="H537" s="148"/>
      <c r="I537" s="520"/>
      <c r="J537" s="521"/>
      <c r="K537" s="522"/>
      <c r="L537" s="520"/>
      <c r="M537" s="522"/>
      <c r="N537" s="156"/>
      <c r="O537" s="156"/>
      <c r="P537" s="520"/>
      <c r="Q537" s="520"/>
      <c r="R537" s="520"/>
      <c r="S537" s="520"/>
      <c r="T537" s="523"/>
      <c r="U537" s="507"/>
    </row>
    <row r="538" spans="1:21" ht="25.5" thickBot="1" x14ac:dyDescent="0.3">
      <c r="A538" s="654"/>
      <c r="C538" s="655"/>
      <c r="D538" s="656"/>
      <c r="E538" s="484" t="s">
        <v>379</v>
      </c>
      <c r="F538" s="485">
        <f>COUNTA(F528:F537)</f>
        <v>0</v>
      </c>
      <c r="G538" s="486">
        <f>COUNTA(G528:G537)</f>
        <v>0</v>
      </c>
      <c r="H538" s="655"/>
      <c r="I538" s="501"/>
      <c r="J538" s="657"/>
      <c r="K538" s="658"/>
      <c r="L538" s="1096" t="s">
        <v>655</v>
      </c>
      <c r="M538" s="1097"/>
      <c r="N538" s="659">
        <f>SUM(N528:N537)</f>
        <v>0</v>
      </c>
      <c r="O538" s="660">
        <f>SUM(O528:O537)</f>
        <v>0</v>
      </c>
      <c r="P538" s="501"/>
      <c r="R538" s="128"/>
      <c r="S538" s="132"/>
      <c r="T538" s="603"/>
      <c r="U538" s="527"/>
    </row>
    <row r="539" spans="1:21" ht="21.95" customHeight="1" x14ac:dyDescent="0.25">
      <c r="A539" s="149"/>
      <c r="B539" s="128"/>
      <c r="C539" s="128"/>
      <c r="D539" s="128"/>
      <c r="H539" s="524"/>
      <c r="I539" s="524"/>
      <c r="J539" s="525"/>
      <c r="K539" s="524"/>
      <c r="L539" s="1098" t="s">
        <v>656</v>
      </c>
      <c r="M539" s="1099"/>
      <c r="N539" s="661">
        <f>SUMIF(M528:M537,"&lt;=31/12/2025",N528:N537)</f>
        <v>0</v>
      </c>
      <c r="O539" s="662">
        <f>SUMIF(M528:M537,"&lt;=31/12/2025",O528:O537)</f>
        <v>0</v>
      </c>
      <c r="P539" s="128"/>
      <c r="R539" s="128"/>
      <c r="S539" s="132"/>
      <c r="T539" s="603"/>
      <c r="U539" s="527"/>
    </row>
    <row r="540" spans="1:21" ht="21.95" customHeight="1" thickBot="1" x14ac:dyDescent="0.3">
      <c r="A540" s="149"/>
      <c r="L540" s="1100" t="s">
        <v>660</v>
      </c>
      <c r="M540" s="1101"/>
      <c r="N540" s="663">
        <f>SUMIF(M528:M537,"&gt;31/12/2025",N528:N537)</f>
        <v>0</v>
      </c>
      <c r="O540" s="664">
        <f>SUMIF(M528:M537,"&gt;31/12/2025",O528:O537)</f>
        <v>0</v>
      </c>
      <c r="R540" s="128"/>
      <c r="S540" s="132"/>
      <c r="T540" s="603"/>
      <c r="U540" s="527"/>
    </row>
    <row r="541" spans="1:21" ht="15.75" thickBot="1" x14ac:dyDescent="0.3">
      <c r="A541" s="528"/>
      <c r="B541" s="529"/>
      <c r="C541" s="455"/>
      <c r="D541" s="455"/>
      <c r="E541" s="455"/>
      <c r="F541" s="529"/>
      <c r="G541" s="455"/>
      <c r="H541" s="455"/>
      <c r="I541" s="529"/>
      <c r="J541" s="529"/>
      <c r="K541" s="455"/>
      <c r="L541" s="455"/>
      <c r="M541" s="455"/>
      <c r="N541" s="455"/>
      <c r="O541" s="455"/>
      <c r="P541" s="455"/>
      <c r="Q541" s="455"/>
      <c r="R541" s="455"/>
      <c r="S541" s="530"/>
      <c r="T541" s="455"/>
      <c r="U541" s="531"/>
    </row>
    <row r="542" spans="1:21" ht="15.75" thickBot="1" x14ac:dyDescent="0.3">
      <c r="A542" s="502"/>
      <c r="B542" s="503"/>
      <c r="C542" s="504"/>
      <c r="D542" s="504"/>
      <c r="E542" s="504"/>
      <c r="F542" s="503"/>
      <c r="G542" s="504"/>
      <c r="H542" s="504"/>
      <c r="I542" s="503"/>
      <c r="J542" s="503"/>
      <c r="K542" s="504"/>
      <c r="L542" s="504"/>
      <c r="M542" s="504"/>
      <c r="N542" s="504"/>
      <c r="O542" s="504"/>
      <c r="P542" s="504"/>
      <c r="Q542" s="504"/>
      <c r="R542" s="504"/>
      <c r="S542" s="504"/>
      <c r="T542" s="504"/>
      <c r="U542" s="505"/>
    </row>
    <row r="543" spans="1:21" ht="15.75" thickBot="1" x14ac:dyDescent="0.3">
      <c r="A543" s="171" t="s">
        <v>9</v>
      </c>
      <c r="B543" s="1116" t="s">
        <v>137</v>
      </c>
      <c r="C543" s="1117"/>
      <c r="E543" s="1118" t="s">
        <v>342</v>
      </c>
      <c r="F543" s="1119"/>
      <c r="G543" s="1120">
        <f>VLOOKUP(B543,'EXTRAUrbano.Piano inv. forn '!$D$20:$AB$55,3,FALSE)</f>
        <v>0</v>
      </c>
      <c r="H543" s="1121"/>
      <c r="I543" s="115"/>
      <c r="J543" s="1118" t="s">
        <v>343</v>
      </c>
      <c r="K543" s="1119"/>
      <c r="L543" s="1120">
        <f>VLOOKUP(B543,'EXTRAUrbano.Piano inv. forn '!$D$20:$AB$55,4,FALSE)</f>
        <v>0</v>
      </c>
      <c r="M543" s="1121"/>
      <c r="O543" s="178" t="s">
        <v>344</v>
      </c>
      <c r="P543" s="506"/>
      <c r="R543" s="179" t="s">
        <v>345</v>
      </c>
      <c r="S543" s="1108"/>
      <c r="T543" s="1109"/>
      <c r="U543" s="507"/>
    </row>
    <row r="544" spans="1:21" ht="15.75" thickBot="1" x14ac:dyDescent="0.3">
      <c r="A544" s="149"/>
      <c r="B544" s="129"/>
      <c r="C544" s="129"/>
      <c r="E544" s="130"/>
      <c r="F544" s="130"/>
      <c r="G544" s="131"/>
      <c r="H544" s="131"/>
      <c r="I544" s="115"/>
      <c r="J544" s="130"/>
      <c r="K544" s="130"/>
      <c r="L544" s="131"/>
      <c r="M544" s="131"/>
      <c r="O544" s="132"/>
      <c r="R544" s="128"/>
      <c r="S544" s="501"/>
      <c r="U544" s="150"/>
    </row>
    <row r="545" spans="1:21" ht="28.5" customHeight="1" thickBot="1" x14ac:dyDescent="0.3">
      <c r="A545" s="1102" t="s">
        <v>346</v>
      </c>
      <c r="B545" s="1103"/>
      <c r="C545" s="1103"/>
      <c r="D545" s="1104"/>
      <c r="E545" s="1105">
        <f>VLOOKUP(B543,'EXTRAUrbano.Piano inv. forn '!$D$20:$AB$55,17,FALSE)</f>
        <v>0</v>
      </c>
      <c r="F545" s="1106"/>
      <c r="G545" s="1106"/>
      <c r="H545" s="1107"/>
      <c r="I545" s="115"/>
      <c r="J545" s="1102" t="s">
        <v>60</v>
      </c>
      <c r="K545" s="1103"/>
      <c r="L545" s="1105">
        <f>VLOOKUP(B543,'EXTRAUrbano.Piano inv. forn '!$D$20:$AB$55,19,FALSE)</f>
        <v>0</v>
      </c>
      <c r="M545" s="1107"/>
      <c r="N545" s="146"/>
      <c r="O545" s="177" t="s">
        <v>347</v>
      </c>
      <c r="P545" s="151">
        <f>L545+E545</f>
        <v>0</v>
      </c>
      <c r="R545" s="179" t="s">
        <v>348</v>
      </c>
      <c r="S545" s="1108"/>
      <c r="T545" s="1109"/>
      <c r="U545" s="150"/>
    </row>
    <row r="546" spans="1:21" ht="15.75" thickBot="1" x14ac:dyDescent="0.3">
      <c r="A546" s="149"/>
      <c r="U546" s="507"/>
    </row>
    <row r="547" spans="1:21" ht="60" x14ac:dyDescent="0.25">
      <c r="A547" s="1110" t="s">
        <v>349</v>
      </c>
      <c r="B547" s="1112" t="s">
        <v>350</v>
      </c>
      <c r="C547" s="1112" t="s">
        <v>351</v>
      </c>
      <c r="D547" s="172" t="s">
        <v>352</v>
      </c>
      <c r="E547" s="173" t="s">
        <v>353</v>
      </c>
      <c r="F547" s="172" t="s">
        <v>354</v>
      </c>
      <c r="G547" s="172" t="s">
        <v>355</v>
      </c>
      <c r="H547" s="174" t="s">
        <v>312</v>
      </c>
      <c r="I547" s="174" t="s">
        <v>356</v>
      </c>
      <c r="J547" s="174" t="s">
        <v>357</v>
      </c>
      <c r="K547" s="174" t="s">
        <v>358</v>
      </c>
      <c r="L547" s="174" t="s">
        <v>359</v>
      </c>
      <c r="M547" s="174" t="s">
        <v>360</v>
      </c>
      <c r="N547" s="174" t="s">
        <v>361</v>
      </c>
      <c r="O547" s="174" t="s">
        <v>362</v>
      </c>
      <c r="P547" s="174" t="s">
        <v>363</v>
      </c>
      <c r="Q547" s="174" t="s">
        <v>364</v>
      </c>
      <c r="R547" s="174" t="s">
        <v>365</v>
      </c>
      <c r="S547" s="174" t="s">
        <v>366</v>
      </c>
      <c r="T547" s="175" t="s">
        <v>367</v>
      </c>
      <c r="U547" s="508"/>
    </row>
    <row r="548" spans="1:21" ht="48.75" thickBot="1" x14ac:dyDescent="0.3">
      <c r="A548" s="1111"/>
      <c r="B548" s="1113"/>
      <c r="C548" s="1113"/>
      <c r="D548" s="176" t="s">
        <v>368</v>
      </c>
      <c r="E548" s="176" t="s">
        <v>381</v>
      </c>
      <c r="F548" s="176" t="s">
        <v>370</v>
      </c>
      <c r="G548" s="176" t="s">
        <v>370</v>
      </c>
      <c r="H548" s="176" t="s">
        <v>32</v>
      </c>
      <c r="I548" s="176" t="s">
        <v>382</v>
      </c>
      <c r="J548" s="176" t="s">
        <v>371</v>
      </c>
      <c r="K548" s="176" t="s">
        <v>372</v>
      </c>
      <c r="L548" s="176" t="s">
        <v>373</v>
      </c>
      <c r="M548" s="176" t="s">
        <v>372</v>
      </c>
      <c r="N548" s="176" t="s">
        <v>374</v>
      </c>
      <c r="O548" s="176" t="s">
        <v>341</v>
      </c>
      <c r="P548" s="176" t="s">
        <v>375</v>
      </c>
      <c r="Q548" s="176" t="s">
        <v>376</v>
      </c>
      <c r="R548" s="176" t="s">
        <v>377</v>
      </c>
      <c r="S548" s="176" t="s">
        <v>377</v>
      </c>
      <c r="T548" s="509"/>
      <c r="U548" s="508"/>
    </row>
    <row r="549" spans="1:21" x14ac:dyDescent="0.25">
      <c r="A549" s="1114" t="str">
        <f>B543</f>
        <v>Extra-urb.m.1</v>
      </c>
      <c r="B549" s="160">
        <v>1</v>
      </c>
      <c r="C549" s="208"/>
      <c r="D549" s="134"/>
      <c r="E549" s="134"/>
      <c r="F549" s="208"/>
      <c r="G549" s="510"/>
      <c r="H549" s="135"/>
      <c r="I549" s="511"/>
      <c r="J549" s="512"/>
      <c r="K549" s="513"/>
      <c r="L549" s="511"/>
      <c r="M549" s="513"/>
      <c r="N549" s="164"/>
      <c r="O549" s="164"/>
      <c r="P549" s="511"/>
      <c r="Q549" s="511"/>
      <c r="R549" s="511"/>
      <c r="S549" s="511"/>
      <c r="T549" s="514"/>
      <c r="U549" s="507"/>
    </row>
    <row r="550" spans="1:21" x14ac:dyDescent="0.25">
      <c r="A550" s="1114"/>
      <c r="B550" s="161">
        <v>2</v>
      </c>
      <c r="C550" s="133"/>
      <c r="D550" s="127"/>
      <c r="E550" s="127"/>
      <c r="F550" s="133"/>
      <c r="G550" s="515"/>
      <c r="H550" s="133"/>
      <c r="I550" s="495"/>
      <c r="J550" s="516"/>
      <c r="K550" s="517"/>
      <c r="L550" s="495"/>
      <c r="M550" s="517"/>
      <c r="N550" s="155"/>
      <c r="O550" s="155"/>
      <c r="P550" s="495"/>
      <c r="Q550" s="495" t="s">
        <v>378</v>
      </c>
      <c r="R550" s="495"/>
      <c r="S550" s="495"/>
      <c r="T550" s="518"/>
      <c r="U550" s="507"/>
    </row>
    <row r="551" spans="1:21" x14ac:dyDescent="0.25">
      <c r="A551" s="1114"/>
      <c r="B551" s="161">
        <v>3</v>
      </c>
      <c r="C551" s="133"/>
      <c r="D551" s="127"/>
      <c r="E551" s="127"/>
      <c r="F551" s="133"/>
      <c r="G551" s="515"/>
      <c r="H551" s="133"/>
      <c r="I551" s="495"/>
      <c r="J551" s="516"/>
      <c r="K551" s="517"/>
      <c r="L551" s="495"/>
      <c r="M551" s="517"/>
      <c r="N551" s="155"/>
      <c r="O551" s="155"/>
      <c r="P551" s="495"/>
      <c r="Q551" s="495"/>
      <c r="R551" s="495"/>
      <c r="S551" s="495"/>
      <c r="T551" s="518"/>
      <c r="U551" s="507"/>
    </row>
    <row r="552" spans="1:21" x14ac:dyDescent="0.25">
      <c r="A552" s="1114"/>
      <c r="B552" s="161">
        <v>4</v>
      </c>
      <c r="C552" s="133"/>
      <c r="D552" s="127"/>
      <c r="E552" s="127"/>
      <c r="F552" s="133"/>
      <c r="G552" s="515"/>
      <c r="H552" s="133"/>
      <c r="I552" s="495"/>
      <c r="J552" s="516"/>
      <c r="K552" s="517"/>
      <c r="L552" s="495"/>
      <c r="M552" s="517"/>
      <c r="N552" s="155"/>
      <c r="O552" s="155"/>
      <c r="P552" s="495"/>
      <c r="Q552" s="495"/>
      <c r="R552" s="495"/>
      <c r="S552" s="495"/>
      <c r="T552" s="518"/>
      <c r="U552" s="507"/>
    </row>
    <row r="553" spans="1:21" x14ac:dyDescent="0.25">
      <c r="A553" s="1114"/>
      <c r="B553" s="161">
        <v>5</v>
      </c>
      <c r="C553" s="133"/>
      <c r="D553" s="127"/>
      <c r="E553" s="127"/>
      <c r="F553" s="133"/>
      <c r="G553" s="515"/>
      <c r="H553" s="133"/>
      <c r="I553" s="495"/>
      <c r="J553" s="516"/>
      <c r="K553" s="517"/>
      <c r="L553" s="495"/>
      <c r="M553" s="517"/>
      <c r="N553" s="155"/>
      <c r="O553" s="155"/>
      <c r="P553" s="495"/>
      <c r="Q553" s="495"/>
      <c r="R553" s="495"/>
      <c r="S553" s="495"/>
      <c r="T553" s="518"/>
      <c r="U553" s="507"/>
    </row>
    <row r="554" spans="1:21" x14ac:dyDescent="0.25">
      <c r="A554" s="1114"/>
      <c r="B554" s="161">
        <v>6</v>
      </c>
      <c r="C554" s="133"/>
      <c r="D554" s="127"/>
      <c r="E554" s="127"/>
      <c r="F554" s="133"/>
      <c r="G554" s="515"/>
      <c r="H554" s="133"/>
      <c r="I554" s="495"/>
      <c r="J554" s="516"/>
      <c r="K554" s="517"/>
      <c r="L554" s="495"/>
      <c r="M554" s="517"/>
      <c r="N554" s="155"/>
      <c r="O554" s="155"/>
      <c r="P554" s="495"/>
      <c r="Q554" s="495"/>
      <c r="R554" s="495"/>
      <c r="S554" s="495"/>
      <c r="T554" s="518"/>
      <c r="U554" s="507"/>
    </row>
    <row r="555" spans="1:21" x14ac:dyDescent="0.25">
      <c r="A555" s="1114"/>
      <c r="B555" s="161">
        <v>7</v>
      </c>
      <c r="C555" s="133"/>
      <c r="D555" s="127"/>
      <c r="E555" s="127"/>
      <c r="F555" s="133"/>
      <c r="G555" s="515"/>
      <c r="H555" s="133"/>
      <c r="I555" s="495"/>
      <c r="J555" s="516"/>
      <c r="K555" s="517"/>
      <c r="L555" s="495"/>
      <c r="M555" s="517"/>
      <c r="N555" s="155"/>
      <c r="O555" s="155"/>
      <c r="P555" s="495"/>
      <c r="Q555" s="495"/>
      <c r="R555" s="495"/>
      <c r="S555" s="495"/>
      <c r="T555" s="518"/>
      <c r="U555" s="507"/>
    </row>
    <row r="556" spans="1:21" x14ac:dyDescent="0.25">
      <c r="A556" s="1114"/>
      <c r="B556" s="161">
        <v>8</v>
      </c>
      <c r="C556" s="133"/>
      <c r="D556" s="127"/>
      <c r="E556" s="127"/>
      <c r="F556" s="133"/>
      <c r="G556" s="515"/>
      <c r="H556" s="133"/>
      <c r="I556" s="495"/>
      <c r="J556" s="516"/>
      <c r="K556" s="517"/>
      <c r="L556" s="495"/>
      <c r="M556" s="517"/>
      <c r="N556" s="155"/>
      <c r="O556" s="155"/>
      <c r="P556" s="495"/>
      <c r="Q556" s="495"/>
      <c r="R556" s="495"/>
      <c r="S556" s="495"/>
      <c r="T556" s="518"/>
      <c r="U556" s="507"/>
    </row>
    <row r="557" spans="1:21" x14ac:dyDescent="0.25">
      <c r="A557" s="1114"/>
      <c r="B557" s="161">
        <v>9</v>
      </c>
      <c r="C557" s="133"/>
      <c r="D557" s="127"/>
      <c r="E557" s="127"/>
      <c r="F557" s="133"/>
      <c r="G557" s="515"/>
      <c r="H557" s="133"/>
      <c r="I557" s="495"/>
      <c r="J557" s="516"/>
      <c r="K557" s="517"/>
      <c r="L557" s="495"/>
      <c r="M557" s="517"/>
      <c r="N557" s="155"/>
      <c r="O557" s="155"/>
      <c r="P557" s="495"/>
      <c r="Q557" s="495"/>
      <c r="R557" s="495"/>
      <c r="S557" s="495"/>
      <c r="T557" s="518"/>
      <c r="U557" s="507"/>
    </row>
    <row r="558" spans="1:21" ht="15.75" thickBot="1" x14ac:dyDescent="0.3">
      <c r="A558" s="1115"/>
      <c r="B558" s="162">
        <v>10</v>
      </c>
      <c r="C558" s="148"/>
      <c r="D558" s="147"/>
      <c r="E558" s="147"/>
      <c r="F558" s="148"/>
      <c r="G558" s="519"/>
      <c r="H558" s="148"/>
      <c r="I558" s="520"/>
      <c r="J558" s="521"/>
      <c r="K558" s="522"/>
      <c r="L558" s="520"/>
      <c r="M558" s="522"/>
      <c r="N558" s="156"/>
      <c r="O558" s="156"/>
      <c r="P558" s="520"/>
      <c r="Q558" s="520"/>
      <c r="R558" s="520"/>
      <c r="S558" s="520"/>
      <c r="T558" s="523"/>
      <c r="U558" s="507"/>
    </row>
    <row r="559" spans="1:21" ht="25.5" thickBot="1" x14ac:dyDescent="0.3">
      <c r="A559" s="654"/>
      <c r="C559" s="655"/>
      <c r="D559" s="656"/>
      <c r="E559" s="484" t="s">
        <v>379</v>
      </c>
      <c r="F559" s="485">
        <f>COUNTA(F549:F558)</f>
        <v>0</v>
      </c>
      <c r="G559" s="486">
        <f>COUNTA(G549:G558)</f>
        <v>0</v>
      </c>
      <c r="H559" s="655"/>
      <c r="I559" s="501"/>
      <c r="J559" s="657"/>
      <c r="K559" s="658"/>
      <c r="L559" s="1096" t="s">
        <v>655</v>
      </c>
      <c r="M559" s="1097"/>
      <c r="N559" s="659">
        <f>SUM(N549:N558)</f>
        <v>0</v>
      </c>
      <c r="O559" s="660">
        <f>SUM(O549:O558)</f>
        <v>0</v>
      </c>
      <c r="P559" s="501"/>
      <c r="R559" s="128"/>
      <c r="S559" s="132"/>
      <c r="T559" s="603"/>
      <c r="U559" s="527"/>
    </row>
    <row r="560" spans="1:21" ht="21.95" customHeight="1" x14ac:dyDescent="0.25">
      <c r="A560" s="149"/>
      <c r="B560" s="128"/>
      <c r="C560" s="128"/>
      <c r="D560" s="128"/>
      <c r="H560" s="524"/>
      <c r="I560" s="524"/>
      <c r="J560" s="525"/>
      <c r="K560" s="524"/>
      <c r="L560" s="1098" t="s">
        <v>656</v>
      </c>
      <c r="M560" s="1099"/>
      <c r="N560" s="661">
        <f>SUMIF(M549:M558,"&lt;=31/12/2025",N549:N558)</f>
        <v>0</v>
      </c>
      <c r="O560" s="662">
        <f>SUMIF(M549:M558,"&lt;=31/12/2025",O549:O558)</f>
        <v>0</v>
      </c>
      <c r="P560" s="128"/>
      <c r="R560" s="128"/>
      <c r="S560" s="132"/>
      <c r="T560" s="603"/>
      <c r="U560" s="527"/>
    </row>
    <row r="561" spans="1:21" ht="21.95" customHeight="1" thickBot="1" x14ac:dyDescent="0.3">
      <c r="A561" s="149"/>
      <c r="L561" s="1100" t="s">
        <v>660</v>
      </c>
      <c r="M561" s="1101"/>
      <c r="N561" s="663">
        <f>SUMIF(M549:M558,"&gt;31/12/2025",N549:N558)</f>
        <v>0</v>
      </c>
      <c r="O561" s="664">
        <f>SUMIF(M549:M558,"&gt;31/12/2025",O549:O558)</f>
        <v>0</v>
      </c>
      <c r="R561" s="128"/>
      <c r="S561" s="132"/>
      <c r="T561" s="603"/>
      <c r="U561" s="527"/>
    </row>
    <row r="562" spans="1:21" ht="15.75" thickBot="1" x14ac:dyDescent="0.3">
      <c r="A562" s="528"/>
      <c r="B562" s="529"/>
      <c r="C562" s="455"/>
      <c r="D562" s="455"/>
      <c r="E562" s="455"/>
      <c r="F562" s="529"/>
      <c r="G562" s="455"/>
      <c r="H562" s="455"/>
      <c r="I562" s="529"/>
      <c r="J562" s="529"/>
      <c r="K562" s="455"/>
      <c r="L562" s="455"/>
      <c r="M562" s="455"/>
      <c r="N562" s="455"/>
      <c r="O562" s="455"/>
      <c r="P562" s="455"/>
      <c r="Q562" s="455"/>
      <c r="R562" s="455"/>
      <c r="S562" s="530"/>
      <c r="T562" s="455"/>
      <c r="U562" s="531"/>
    </row>
    <row r="563" spans="1:21" ht="15.75" thickBot="1" x14ac:dyDescent="0.3">
      <c r="A563" s="502"/>
      <c r="B563" s="503"/>
      <c r="C563" s="504"/>
      <c r="D563" s="504"/>
      <c r="E563" s="504"/>
      <c r="F563" s="503"/>
      <c r="G563" s="504"/>
      <c r="H563" s="504"/>
      <c r="I563" s="503"/>
      <c r="J563" s="503"/>
      <c r="K563" s="504"/>
      <c r="L563" s="504"/>
      <c r="M563" s="504"/>
      <c r="N563" s="504"/>
      <c r="O563" s="504"/>
      <c r="P563" s="504"/>
      <c r="Q563" s="504"/>
      <c r="R563" s="504"/>
      <c r="S563" s="504"/>
      <c r="T563" s="504"/>
      <c r="U563" s="505"/>
    </row>
    <row r="564" spans="1:21" ht="15.75" thickBot="1" x14ac:dyDescent="0.3">
      <c r="A564" s="171" t="s">
        <v>9</v>
      </c>
      <c r="B564" s="1116" t="s">
        <v>137</v>
      </c>
      <c r="C564" s="1117"/>
      <c r="E564" s="1118" t="s">
        <v>342</v>
      </c>
      <c r="F564" s="1119"/>
      <c r="G564" s="1120">
        <f>VLOOKUP(B564,'EXTRAUrbano.Piano inv. forn '!$D$20:$AB$55,3,FALSE)</f>
        <v>0</v>
      </c>
      <c r="H564" s="1121"/>
      <c r="I564" s="115"/>
      <c r="J564" s="1118" t="s">
        <v>343</v>
      </c>
      <c r="K564" s="1119"/>
      <c r="L564" s="1120">
        <f>VLOOKUP(B564,'EXTRAUrbano.Piano inv. forn '!$D$20:$AB$55,4,FALSE)</f>
        <v>0</v>
      </c>
      <c r="M564" s="1121"/>
      <c r="O564" s="178" t="s">
        <v>344</v>
      </c>
      <c r="P564" s="506"/>
      <c r="R564" s="179" t="s">
        <v>345</v>
      </c>
      <c r="S564" s="1108"/>
      <c r="T564" s="1109"/>
      <c r="U564" s="507"/>
    </row>
    <row r="565" spans="1:21" ht="15.75" thickBot="1" x14ac:dyDescent="0.3">
      <c r="A565" s="149"/>
      <c r="B565" s="129"/>
      <c r="C565" s="129"/>
      <c r="E565" s="130"/>
      <c r="F565" s="130"/>
      <c r="G565" s="131"/>
      <c r="H565" s="131"/>
      <c r="I565" s="115"/>
      <c r="J565" s="130"/>
      <c r="K565" s="130"/>
      <c r="L565" s="131"/>
      <c r="M565" s="131"/>
      <c r="O565" s="132"/>
      <c r="R565" s="128"/>
      <c r="S565" s="501"/>
      <c r="U565" s="150"/>
    </row>
    <row r="566" spans="1:21" ht="28.5" customHeight="1" thickBot="1" x14ac:dyDescent="0.3">
      <c r="A566" s="1102" t="s">
        <v>346</v>
      </c>
      <c r="B566" s="1103"/>
      <c r="C566" s="1103"/>
      <c r="D566" s="1104"/>
      <c r="E566" s="1105">
        <f>VLOOKUP(B564,'EXTRAUrbano.Piano inv. forn '!$D$20:$AB$55,17,FALSE)</f>
        <v>0</v>
      </c>
      <c r="F566" s="1106"/>
      <c r="G566" s="1106"/>
      <c r="H566" s="1107"/>
      <c r="I566" s="115"/>
      <c r="J566" s="1102" t="s">
        <v>60</v>
      </c>
      <c r="K566" s="1103"/>
      <c r="L566" s="1105">
        <f>VLOOKUP(B564,'EXTRAUrbano.Piano inv. forn '!$D$20:$AB$55,19,FALSE)</f>
        <v>0</v>
      </c>
      <c r="M566" s="1107"/>
      <c r="N566" s="146"/>
      <c r="O566" s="177" t="s">
        <v>347</v>
      </c>
      <c r="P566" s="151">
        <f>L566+E566</f>
        <v>0</v>
      </c>
      <c r="R566" s="179" t="s">
        <v>348</v>
      </c>
      <c r="S566" s="1108"/>
      <c r="T566" s="1109"/>
      <c r="U566" s="150"/>
    </row>
    <row r="567" spans="1:21" ht="15.75" thickBot="1" x14ac:dyDescent="0.3">
      <c r="A567" s="149"/>
      <c r="U567" s="507"/>
    </row>
    <row r="568" spans="1:21" ht="60" x14ac:dyDescent="0.25">
      <c r="A568" s="1110" t="s">
        <v>349</v>
      </c>
      <c r="B568" s="1112" t="s">
        <v>350</v>
      </c>
      <c r="C568" s="1112" t="s">
        <v>351</v>
      </c>
      <c r="D568" s="172" t="s">
        <v>352</v>
      </c>
      <c r="E568" s="173" t="s">
        <v>353</v>
      </c>
      <c r="F568" s="172" t="s">
        <v>354</v>
      </c>
      <c r="G568" s="172" t="s">
        <v>355</v>
      </c>
      <c r="H568" s="174" t="s">
        <v>312</v>
      </c>
      <c r="I568" s="174" t="s">
        <v>356</v>
      </c>
      <c r="J568" s="174" t="s">
        <v>357</v>
      </c>
      <c r="K568" s="174" t="s">
        <v>358</v>
      </c>
      <c r="L568" s="174" t="s">
        <v>359</v>
      </c>
      <c r="M568" s="174" t="s">
        <v>360</v>
      </c>
      <c r="N568" s="174" t="s">
        <v>361</v>
      </c>
      <c r="O568" s="174" t="s">
        <v>362</v>
      </c>
      <c r="P568" s="174" t="s">
        <v>363</v>
      </c>
      <c r="Q568" s="174" t="s">
        <v>364</v>
      </c>
      <c r="R568" s="174" t="s">
        <v>365</v>
      </c>
      <c r="S568" s="174" t="s">
        <v>366</v>
      </c>
      <c r="T568" s="175" t="s">
        <v>367</v>
      </c>
      <c r="U568" s="508"/>
    </row>
    <row r="569" spans="1:21" ht="48.75" thickBot="1" x14ac:dyDescent="0.3">
      <c r="A569" s="1111"/>
      <c r="B569" s="1113"/>
      <c r="C569" s="1113"/>
      <c r="D569" s="176" t="s">
        <v>368</v>
      </c>
      <c r="E569" s="176" t="s">
        <v>381</v>
      </c>
      <c r="F569" s="176" t="s">
        <v>370</v>
      </c>
      <c r="G569" s="176" t="s">
        <v>370</v>
      </c>
      <c r="H569" s="176" t="s">
        <v>32</v>
      </c>
      <c r="I569" s="176" t="s">
        <v>382</v>
      </c>
      <c r="J569" s="176" t="s">
        <v>371</v>
      </c>
      <c r="K569" s="176" t="s">
        <v>372</v>
      </c>
      <c r="L569" s="176" t="s">
        <v>373</v>
      </c>
      <c r="M569" s="176" t="s">
        <v>372</v>
      </c>
      <c r="N569" s="176" t="s">
        <v>374</v>
      </c>
      <c r="O569" s="176" t="s">
        <v>341</v>
      </c>
      <c r="P569" s="176" t="s">
        <v>375</v>
      </c>
      <c r="Q569" s="176" t="s">
        <v>376</v>
      </c>
      <c r="R569" s="176" t="s">
        <v>377</v>
      </c>
      <c r="S569" s="176" t="s">
        <v>377</v>
      </c>
      <c r="T569" s="509"/>
      <c r="U569" s="508"/>
    </row>
    <row r="570" spans="1:21" x14ac:dyDescent="0.25">
      <c r="A570" s="1114" t="str">
        <f>B564</f>
        <v>Extra-urb.m.1</v>
      </c>
      <c r="B570" s="160">
        <v>1</v>
      </c>
      <c r="C570" s="208"/>
      <c r="D570" s="134"/>
      <c r="E570" s="134"/>
      <c r="F570" s="208"/>
      <c r="G570" s="510"/>
      <c r="H570" s="135"/>
      <c r="I570" s="511"/>
      <c r="J570" s="512"/>
      <c r="K570" s="513"/>
      <c r="L570" s="511"/>
      <c r="M570" s="513"/>
      <c r="N570" s="164"/>
      <c r="O570" s="164"/>
      <c r="P570" s="511"/>
      <c r="Q570" s="511"/>
      <c r="R570" s="511"/>
      <c r="S570" s="511"/>
      <c r="T570" s="514"/>
      <c r="U570" s="507"/>
    </row>
    <row r="571" spans="1:21" x14ac:dyDescent="0.25">
      <c r="A571" s="1114"/>
      <c r="B571" s="161">
        <v>2</v>
      </c>
      <c r="C571" s="133"/>
      <c r="D571" s="127"/>
      <c r="E571" s="127"/>
      <c r="F571" s="133"/>
      <c r="G571" s="515"/>
      <c r="H571" s="133"/>
      <c r="I571" s="495"/>
      <c r="J571" s="516"/>
      <c r="K571" s="517"/>
      <c r="L571" s="495"/>
      <c r="M571" s="517"/>
      <c r="N571" s="155"/>
      <c r="O571" s="155"/>
      <c r="P571" s="495"/>
      <c r="Q571" s="495" t="s">
        <v>378</v>
      </c>
      <c r="R571" s="495"/>
      <c r="S571" s="495"/>
      <c r="T571" s="518"/>
      <c r="U571" s="507"/>
    </row>
    <row r="572" spans="1:21" x14ac:dyDescent="0.25">
      <c r="A572" s="1114"/>
      <c r="B572" s="161">
        <v>3</v>
      </c>
      <c r="C572" s="133"/>
      <c r="D572" s="127"/>
      <c r="E572" s="127"/>
      <c r="F572" s="133"/>
      <c r="G572" s="515"/>
      <c r="H572" s="133"/>
      <c r="I572" s="495"/>
      <c r="J572" s="516"/>
      <c r="K572" s="517"/>
      <c r="L572" s="495"/>
      <c r="M572" s="517"/>
      <c r="N572" s="155"/>
      <c r="O572" s="155"/>
      <c r="P572" s="495"/>
      <c r="Q572" s="495"/>
      <c r="R572" s="495"/>
      <c r="S572" s="495"/>
      <c r="T572" s="518"/>
      <c r="U572" s="507"/>
    </row>
    <row r="573" spans="1:21" x14ac:dyDescent="0.25">
      <c r="A573" s="1114"/>
      <c r="B573" s="161">
        <v>4</v>
      </c>
      <c r="C573" s="133"/>
      <c r="D573" s="127"/>
      <c r="E573" s="127"/>
      <c r="F573" s="133"/>
      <c r="G573" s="515"/>
      <c r="H573" s="133"/>
      <c r="I573" s="495"/>
      <c r="J573" s="516"/>
      <c r="K573" s="517"/>
      <c r="L573" s="495"/>
      <c r="M573" s="517"/>
      <c r="N573" s="155"/>
      <c r="O573" s="155"/>
      <c r="P573" s="495"/>
      <c r="Q573" s="495"/>
      <c r="R573" s="495"/>
      <c r="S573" s="495"/>
      <c r="T573" s="518"/>
      <c r="U573" s="507"/>
    </row>
    <row r="574" spans="1:21" x14ac:dyDescent="0.25">
      <c r="A574" s="1114"/>
      <c r="B574" s="161">
        <v>5</v>
      </c>
      <c r="C574" s="133"/>
      <c r="D574" s="127"/>
      <c r="E574" s="127"/>
      <c r="F574" s="133"/>
      <c r="G574" s="515"/>
      <c r="H574" s="133"/>
      <c r="I574" s="495"/>
      <c r="J574" s="516"/>
      <c r="K574" s="517"/>
      <c r="L574" s="495"/>
      <c r="M574" s="517"/>
      <c r="N574" s="155"/>
      <c r="O574" s="155"/>
      <c r="P574" s="495"/>
      <c r="Q574" s="495"/>
      <c r="R574" s="495"/>
      <c r="S574" s="495"/>
      <c r="T574" s="518"/>
      <c r="U574" s="507"/>
    </row>
    <row r="575" spans="1:21" x14ac:dyDescent="0.25">
      <c r="A575" s="1114"/>
      <c r="B575" s="161">
        <v>6</v>
      </c>
      <c r="C575" s="133"/>
      <c r="D575" s="127"/>
      <c r="E575" s="127"/>
      <c r="F575" s="133"/>
      <c r="G575" s="515"/>
      <c r="H575" s="133"/>
      <c r="I575" s="495"/>
      <c r="J575" s="516"/>
      <c r="K575" s="517"/>
      <c r="L575" s="495"/>
      <c r="M575" s="517"/>
      <c r="N575" s="155"/>
      <c r="O575" s="155"/>
      <c r="P575" s="495"/>
      <c r="Q575" s="495"/>
      <c r="R575" s="495"/>
      <c r="S575" s="495"/>
      <c r="T575" s="518"/>
      <c r="U575" s="507"/>
    </row>
    <row r="576" spans="1:21" x14ac:dyDescent="0.25">
      <c r="A576" s="1114"/>
      <c r="B576" s="161">
        <v>7</v>
      </c>
      <c r="C576" s="133"/>
      <c r="D576" s="127"/>
      <c r="E576" s="127"/>
      <c r="F576" s="133"/>
      <c r="G576" s="515"/>
      <c r="H576" s="133"/>
      <c r="I576" s="495"/>
      <c r="J576" s="516"/>
      <c r="K576" s="517"/>
      <c r="L576" s="495"/>
      <c r="M576" s="517"/>
      <c r="N576" s="155"/>
      <c r="O576" s="155"/>
      <c r="P576" s="495"/>
      <c r="Q576" s="495"/>
      <c r="R576" s="495"/>
      <c r="S576" s="495"/>
      <c r="T576" s="518"/>
      <c r="U576" s="507"/>
    </row>
    <row r="577" spans="1:21" x14ac:dyDescent="0.25">
      <c r="A577" s="1114"/>
      <c r="B577" s="161">
        <v>8</v>
      </c>
      <c r="C577" s="133"/>
      <c r="D577" s="127"/>
      <c r="E577" s="127"/>
      <c r="F577" s="133"/>
      <c r="G577" s="515"/>
      <c r="H577" s="133"/>
      <c r="I577" s="495"/>
      <c r="J577" s="516"/>
      <c r="K577" s="517"/>
      <c r="L577" s="495"/>
      <c r="M577" s="517"/>
      <c r="N577" s="155"/>
      <c r="O577" s="155"/>
      <c r="P577" s="495"/>
      <c r="Q577" s="495"/>
      <c r="R577" s="495"/>
      <c r="S577" s="495"/>
      <c r="T577" s="518"/>
      <c r="U577" s="507"/>
    </row>
    <row r="578" spans="1:21" x14ac:dyDescent="0.25">
      <c r="A578" s="1114"/>
      <c r="B578" s="161">
        <v>9</v>
      </c>
      <c r="C578" s="133"/>
      <c r="D578" s="127"/>
      <c r="E578" s="127"/>
      <c r="F578" s="133"/>
      <c r="G578" s="515"/>
      <c r="H578" s="133"/>
      <c r="I578" s="495"/>
      <c r="J578" s="516"/>
      <c r="K578" s="517"/>
      <c r="L578" s="495"/>
      <c r="M578" s="517"/>
      <c r="N578" s="155"/>
      <c r="O578" s="155"/>
      <c r="P578" s="495"/>
      <c r="Q578" s="495"/>
      <c r="R578" s="495"/>
      <c r="S578" s="495"/>
      <c r="T578" s="518"/>
      <c r="U578" s="507"/>
    </row>
    <row r="579" spans="1:21" ht="15.75" thickBot="1" x14ac:dyDescent="0.3">
      <c r="A579" s="1115"/>
      <c r="B579" s="162">
        <v>10</v>
      </c>
      <c r="C579" s="148"/>
      <c r="D579" s="147"/>
      <c r="E579" s="147"/>
      <c r="F579" s="148"/>
      <c r="G579" s="519"/>
      <c r="H579" s="148"/>
      <c r="I579" s="520"/>
      <c r="J579" s="521"/>
      <c r="K579" s="522"/>
      <c r="L579" s="520"/>
      <c r="M579" s="522"/>
      <c r="N579" s="156"/>
      <c r="O579" s="156"/>
      <c r="P579" s="520"/>
      <c r="Q579" s="520"/>
      <c r="R579" s="520"/>
      <c r="S579" s="520"/>
      <c r="T579" s="523"/>
      <c r="U579" s="507"/>
    </row>
    <row r="580" spans="1:21" ht="25.5" thickBot="1" x14ac:dyDescent="0.3">
      <c r="A580" s="654"/>
      <c r="C580" s="655"/>
      <c r="D580" s="656"/>
      <c r="E580" s="484" t="s">
        <v>379</v>
      </c>
      <c r="F580" s="485">
        <f>COUNTA(F570:F579)</f>
        <v>0</v>
      </c>
      <c r="G580" s="486">
        <f>COUNTA(G570:G579)</f>
        <v>0</v>
      </c>
      <c r="H580" s="655"/>
      <c r="I580" s="501"/>
      <c r="J580" s="657"/>
      <c r="K580" s="658"/>
      <c r="L580" s="1096" t="s">
        <v>655</v>
      </c>
      <c r="M580" s="1097"/>
      <c r="N580" s="659">
        <f>SUM(N570:N579)</f>
        <v>0</v>
      </c>
      <c r="O580" s="660">
        <f>SUM(O570:O579)</f>
        <v>0</v>
      </c>
      <c r="P580" s="501"/>
      <c r="R580" s="128"/>
      <c r="S580" s="132"/>
      <c r="T580" s="603"/>
      <c r="U580" s="527"/>
    </row>
    <row r="581" spans="1:21" ht="21.95" customHeight="1" x14ac:dyDescent="0.25">
      <c r="A581" s="149"/>
      <c r="B581" s="128"/>
      <c r="C581" s="128"/>
      <c r="D581" s="128"/>
      <c r="H581" s="524"/>
      <c r="I581" s="524"/>
      <c r="J581" s="525"/>
      <c r="K581" s="524"/>
      <c r="L581" s="1098" t="s">
        <v>656</v>
      </c>
      <c r="M581" s="1099"/>
      <c r="N581" s="661">
        <f>SUMIF(M570:M579,"&lt;=31/12/2025",N570:N579)</f>
        <v>0</v>
      </c>
      <c r="O581" s="662">
        <f>SUMIF(M570:M579,"&lt;=31/12/2025",O570:O579)</f>
        <v>0</v>
      </c>
      <c r="P581" s="128"/>
      <c r="R581" s="128"/>
      <c r="S581" s="132"/>
      <c r="T581" s="603"/>
      <c r="U581" s="527"/>
    </row>
    <row r="582" spans="1:21" ht="21.95" customHeight="1" thickBot="1" x14ac:dyDescent="0.3">
      <c r="A582" s="149"/>
      <c r="L582" s="1100" t="s">
        <v>660</v>
      </c>
      <c r="M582" s="1101"/>
      <c r="N582" s="663">
        <f>SUMIF(M570:M579,"&gt;31/12/2025",N570:N579)</f>
        <v>0</v>
      </c>
      <c r="O582" s="664">
        <f>SUMIF(M570:M579,"&gt;31/12/2025",O570:O579)</f>
        <v>0</v>
      </c>
      <c r="R582" s="128"/>
      <c r="S582" s="132"/>
      <c r="T582" s="603"/>
      <c r="U582" s="527"/>
    </row>
    <row r="583" spans="1:21" ht="15.75" thickBot="1" x14ac:dyDescent="0.3">
      <c r="A583" s="528"/>
      <c r="B583" s="529"/>
      <c r="C583" s="455"/>
      <c r="D583" s="455"/>
      <c r="E583" s="455"/>
      <c r="F583" s="529"/>
      <c r="G583" s="455"/>
      <c r="H583" s="455"/>
      <c r="I583" s="529"/>
      <c r="J583" s="529"/>
      <c r="K583" s="455"/>
      <c r="L583" s="455"/>
      <c r="M583" s="455"/>
      <c r="N583" s="455"/>
      <c r="O583" s="455"/>
      <c r="P583" s="455"/>
      <c r="Q583" s="455"/>
      <c r="R583" s="455"/>
      <c r="S583" s="530"/>
      <c r="T583" s="455"/>
      <c r="U583" s="531"/>
    </row>
    <row r="584" spans="1:21" ht="15.75" thickBot="1" x14ac:dyDescent="0.3">
      <c r="A584" s="502"/>
      <c r="B584" s="503"/>
      <c r="C584" s="504"/>
      <c r="D584" s="504"/>
      <c r="E584" s="504"/>
      <c r="F584" s="503"/>
      <c r="G584" s="504"/>
      <c r="H584" s="504"/>
      <c r="I584" s="503"/>
      <c r="J584" s="503"/>
      <c r="K584" s="504"/>
      <c r="L584" s="504"/>
      <c r="M584" s="504"/>
      <c r="N584" s="504"/>
      <c r="O584" s="504"/>
      <c r="P584" s="504"/>
      <c r="Q584" s="504"/>
      <c r="R584" s="504"/>
      <c r="S584" s="504"/>
      <c r="T584" s="504"/>
      <c r="U584" s="505"/>
    </row>
    <row r="585" spans="1:21" ht="15.75" thickBot="1" x14ac:dyDescent="0.3">
      <c r="A585" s="171" t="s">
        <v>9</v>
      </c>
      <c r="B585" s="1116" t="s">
        <v>137</v>
      </c>
      <c r="C585" s="1117"/>
      <c r="E585" s="1118" t="s">
        <v>342</v>
      </c>
      <c r="F585" s="1119"/>
      <c r="G585" s="1120">
        <f>VLOOKUP(B585,'EXTRAUrbano.Piano inv. forn '!$D$20:$AB$55,3,FALSE)</f>
        <v>0</v>
      </c>
      <c r="H585" s="1121"/>
      <c r="I585" s="115"/>
      <c r="J585" s="1118" t="s">
        <v>343</v>
      </c>
      <c r="K585" s="1119"/>
      <c r="L585" s="1120">
        <f>VLOOKUP(B585,'EXTRAUrbano.Piano inv. forn '!$D$20:$AB$55,4,FALSE)</f>
        <v>0</v>
      </c>
      <c r="M585" s="1121"/>
      <c r="O585" s="178" t="s">
        <v>344</v>
      </c>
      <c r="P585" s="506"/>
      <c r="R585" s="179" t="s">
        <v>345</v>
      </c>
      <c r="S585" s="1108"/>
      <c r="T585" s="1109"/>
      <c r="U585" s="507"/>
    </row>
    <row r="586" spans="1:21" ht="15.75" thickBot="1" x14ac:dyDescent="0.3">
      <c r="A586" s="149"/>
      <c r="B586" s="129"/>
      <c r="C586" s="129"/>
      <c r="E586" s="130"/>
      <c r="F586" s="130"/>
      <c r="G586" s="131"/>
      <c r="H586" s="131"/>
      <c r="I586" s="115"/>
      <c r="J586" s="130"/>
      <c r="K586" s="130"/>
      <c r="L586" s="131"/>
      <c r="M586" s="131"/>
      <c r="O586" s="132"/>
      <c r="R586" s="128"/>
      <c r="S586" s="501"/>
      <c r="U586" s="150"/>
    </row>
    <row r="587" spans="1:21" ht="28.5" customHeight="1" thickBot="1" x14ac:dyDescent="0.3">
      <c r="A587" s="1102" t="s">
        <v>346</v>
      </c>
      <c r="B587" s="1103"/>
      <c r="C587" s="1103"/>
      <c r="D587" s="1104"/>
      <c r="E587" s="1105">
        <f>VLOOKUP(B585,'EXTRAUrbano.Piano inv. forn '!$D$20:$AB$55,17,FALSE)</f>
        <v>0</v>
      </c>
      <c r="F587" s="1106"/>
      <c r="G587" s="1106"/>
      <c r="H587" s="1107"/>
      <c r="I587" s="115"/>
      <c r="J587" s="1102" t="s">
        <v>60</v>
      </c>
      <c r="K587" s="1103"/>
      <c r="L587" s="1105">
        <f>VLOOKUP(B585,'EXTRAUrbano.Piano inv. forn '!$D$20:$AB$55,19,FALSE)</f>
        <v>0</v>
      </c>
      <c r="M587" s="1107"/>
      <c r="N587" s="146"/>
      <c r="O587" s="177" t="s">
        <v>347</v>
      </c>
      <c r="P587" s="151">
        <f>L587+E587</f>
        <v>0</v>
      </c>
      <c r="R587" s="179" t="s">
        <v>348</v>
      </c>
      <c r="S587" s="1108"/>
      <c r="T587" s="1109"/>
      <c r="U587" s="150"/>
    </row>
    <row r="588" spans="1:21" ht="15.75" thickBot="1" x14ac:dyDescent="0.3">
      <c r="A588" s="149"/>
      <c r="U588" s="507"/>
    </row>
    <row r="589" spans="1:21" ht="60" x14ac:dyDescent="0.25">
      <c r="A589" s="1110" t="s">
        <v>349</v>
      </c>
      <c r="B589" s="1112" t="s">
        <v>350</v>
      </c>
      <c r="C589" s="1112" t="s">
        <v>351</v>
      </c>
      <c r="D589" s="172" t="s">
        <v>352</v>
      </c>
      <c r="E589" s="173" t="s">
        <v>353</v>
      </c>
      <c r="F589" s="172" t="s">
        <v>354</v>
      </c>
      <c r="G589" s="172" t="s">
        <v>355</v>
      </c>
      <c r="H589" s="174" t="s">
        <v>312</v>
      </c>
      <c r="I589" s="174" t="s">
        <v>356</v>
      </c>
      <c r="J589" s="174" t="s">
        <v>357</v>
      </c>
      <c r="K589" s="174" t="s">
        <v>358</v>
      </c>
      <c r="L589" s="174" t="s">
        <v>359</v>
      </c>
      <c r="M589" s="174" t="s">
        <v>360</v>
      </c>
      <c r="N589" s="174" t="s">
        <v>361</v>
      </c>
      <c r="O589" s="174" t="s">
        <v>362</v>
      </c>
      <c r="P589" s="174" t="s">
        <v>363</v>
      </c>
      <c r="Q589" s="174" t="s">
        <v>364</v>
      </c>
      <c r="R589" s="174" t="s">
        <v>365</v>
      </c>
      <c r="S589" s="174" t="s">
        <v>366</v>
      </c>
      <c r="T589" s="175" t="s">
        <v>367</v>
      </c>
      <c r="U589" s="508"/>
    </row>
    <row r="590" spans="1:21" ht="48.75" thickBot="1" x14ac:dyDescent="0.3">
      <c r="A590" s="1111"/>
      <c r="B590" s="1113"/>
      <c r="C590" s="1113"/>
      <c r="D590" s="176" t="s">
        <v>368</v>
      </c>
      <c r="E590" s="176" t="s">
        <v>381</v>
      </c>
      <c r="F590" s="176" t="s">
        <v>370</v>
      </c>
      <c r="G590" s="176" t="s">
        <v>370</v>
      </c>
      <c r="H590" s="176" t="s">
        <v>32</v>
      </c>
      <c r="I590" s="176" t="s">
        <v>382</v>
      </c>
      <c r="J590" s="176" t="s">
        <v>371</v>
      </c>
      <c r="K590" s="176" t="s">
        <v>372</v>
      </c>
      <c r="L590" s="176" t="s">
        <v>373</v>
      </c>
      <c r="M590" s="176" t="s">
        <v>372</v>
      </c>
      <c r="N590" s="176" t="s">
        <v>374</v>
      </c>
      <c r="O590" s="176" t="s">
        <v>341</v>
      </c>
      <c r="P590" s="176" t="s">
        <v>375</v>
      </c>
      <c r="Q590" s="176" t="s">
        <v>376</v>
      </c>
      <c r="R590" s="176" t="s">
        <v>377</v>
      </c>
      <c r="S590" s="176" t="s">
        <v>377</v>
      </c>
      <c r="T590" s="509"/>
      <c r="U590" s="508"/>
    </row>
    <row r="591" spans="1:21" x14ac:dyDescent="0.25">
      <c r="A591" s="1114" t="str">
        <f>B585</f>
        <v>Extra-urb.m.1</v>
      </c>
      <c r="B591" s="160">
        <v>1</v>
      </c>
      <c r="C591" s="208"/>
      <c r="D591" s="134"/>
      <c r="E591" s="134"/>
      <c r="F591" s="208"/>
      <c r="G591" s="510"/>
      <c r="H591" s="135"/>
      <c r="I591" s="511"/>
      <c r="J591" s="512"/>
      <c r="K591" s="513"/>
      <c r="L591" s="511"/>
      <c r="M591" s="513"/>
      <c r="N591" s="164"/>
      <c r="O591" s="164"/>
      <c r="P591" s="511"/>
      <c r="Q591" s="511"/>
      <c r="R591" s="511"/>
      <c r="S591" s="511"/>
      <c r="T591" s="514"/>
      <c r="U591" s="507"/>
    </row>
    <row r="592" spans="1:21" x14ac:dyDescent="0.25">
      <c r="A592" s="1114"/>
      <c r="B592" s="161">
        <v>2</v>
      </c>
      <c r="C592" s="133"/>
      <c r="D592" s="127"/>
      <c r="E592" s="127"/>
      <c r="F592" s="133"/>
      <c r="G592" s="515"/>
      <c r="H592" s="133"/>
      <c r="I592" s="495"/>
      <c r="J592" s="516"/>
      <c r="K592" s="517"/>
      <c r="L592" s="495"/>
      <c r="M592" s="517"/>
      <c r="N592" s="155"/>
      <c r="O592" s="155"/>
      <c r="P592" s="495"/>
      <c r="Q592" s="495" t="s">
        <v>378</v>
      </c>
      <c r="R592" s="495"/>
      <c r="S592" s="495"/>
      <c r="T592" s="518"/>
      <c r="U592" s="507"/>
    </row>
    <row r="593" spans="1:21" x14ac:dyDescent="0.25">
      <c r="A593" s="1114"/>
      <c r="B593" s="161">
        <v>3</v>
      </c>
      <c r="C593" s="133"/>
      <c r="D593" s="127"/>
      <c r="E593" s="127"/>
      <c r="F593" s="133"/>
      <c r="G593" s="515"/>
      <c r="H593" s="133"/>
      <c r="I593" s="495"/>
      <c r="J593" s="516"/>
      <c r="K593" s="517"/>
      <c r="L593" s="495"/>
      <c r="M593" s="517"/>
      <c r="N593" s="155"/>
      <c r="O593" s="155"/>
      <c r="P593" s="495"/>
      <c r="Q593" s="495"/>
      <c r="R593" s="495"/>
      <c r="S593" s="495"/>
      <c r="T593" s="518"/>
      <c r="U593" s="507"/>
    </row>
    <row r="594" spans="1:21" x14ac:dyDescent="0.25">
      <c r="A594" s="1114"/>
      <c r="B594" s="161">
        <v>4</v>
      </c>
      <c r="C594" s="133"/>
      <c r="D594" s="127"/>
      <c r="E594" s="127"/>
      <c r="F594" s="133"/>
      <c r="G594" s="515"/>
      <c r="H594" s="133"/>
      <c r="I594" s="495"/>
      <c r="J594" s="516"/>
      <c r="K594" s="517"/>
      <c r="L594" s="495"/>
      <c r="M594" s="517"/>
      <c r="N594" s="155"/>
      <c r="O594" s="155"/>
      <c r="P594" s="495"/>
      <c r="Q594" s="495"/>
      <c r="R594" s="495"/>
      <c r="S594" s="495"/>
      <c r="T594" s="518"/>
      <c r="U594" s="507"/>
    </row>
    <row r="595" spans="1:21" x14ac:dyDescent="0.25">
      <c r="A595" s="1114"/>
      <c r="B595" s="161">
        <v>5</v>
      </c>
      <c r="C595" s="133"/>
      <c r="D595" s="127"/>
      <c r="E595" s="127"/>
      <c r="F595" s="133"/>
      <c r="G595" s="515"/>
      <c r="H595" s="133"/>
      <c r="I595" s="495"/>
      <c r="J595" s="516"/>
      <c r="K595" s="517"/>
      <c r="L595" s="495"/>
      <c r="M595" s="517"/>
      <c r="N595" s="155"/>
      <c r="O595" s="155"/>
      <c r="P595" s="495"/>
      <c r="Q595" s="495"/>
      <c r="R595" s="495"/>
      <c r="S595" s="495"/>
      <c r="T595" s="518"/>
      <c r="U595" s="507"/>
    </row>
    <row r="596" spans="1:21" x14ac:dyDescent="0.25">
      <c r="A596" s="1114"/>
      <c r="B596" s="161">
        <v>6</v>
      </c>
      <c r="C596" s="133"/>
      <c r="D596" s="127"/>
      <c r="E596" s="127"/>
      <c r="F596" s="133"/>
      <c r="G596" s="515"/>
      <c r="H596" s="133"/>
      <c r="I596" s="495"/>
      <c r="J596" s="516"/>
      <c r="K596" s="517"/>
      <c r="L596" s="495"/>
      <c r="M596" s="517"/>
      <c r="N596" s="155"/>
      <c r="O596" s="155"/>
      <c r="P596" s="495"/>
      <c r="Q596" s="495"/>
      <c r="R596" s="495"/>
      <c r="S596" s="495"/>
      <c r="T596" s="518"/>
      <c r="U596" s="507"/>
    </row>
    <row r="597" spans="1:21" x14ac:dyDescent="0.25">
      <c r="A597" s="1114"/>
      <c r="B597" s="161">
        <v>7</v>
      </c>
      <c r="C597" s="133"/>
      <c r="D597" s="127"/>
      <c r="E597" s="127"/>
      <c r="F597" s="133"/>
      <c r="G597" s="515"/>
      <c r="H597" s="133"/>
      <c r="I597" s="495"/>
      <c r="J597" s="516"/>
      <c r="K597" s="517"/>
      <c r="L597" s="495"/>
      <c r="M597" s="517"/>
      <c r="N597" s="155"/>
      <c r="O597" s="155"/>
      <c r="P597" s="495"/>
      <c r="Q597" s="495"/>
      <c r="R597" s="495"/>
      <c r="S597" s="495"/>
      <c r="T597" s="518"/>
      <c r="U597" s="507"/>
    </row>
    <row r="598" spans="1:21" x14ac:dyDescent="0.25">
      <c r="A598" s="1114"/>
      <c r="B598" s="161">
        <v>8</v>
      </c>
      <c r="C598" s="133"/>
      <c r="D598" s="127"/>
      <c r="E598" s="127"/>
      <c r="F598" s="133"/>
      <c r="G598" s="515"/>
      <c r="H598" s="133"/>
      <c r="I598" s="495"/>
      <c r="J598" s="516"/>
      <c r="K598" s="517"/>
      <c r="L598" s="495"/>
      <c r="M598" s="517"/>
      <c r="N598" s="155"/>
      <c r="O598" s="155"/>
      <c r="P598" s="495"/>
      <c r="Q598" s="495"/>
      <c r="R598" s="495"/>
      <c r="S598" s="495"/>
      <c r="T598" s="518"/>
      <c r="U598" s="507"/>
    </row>
    <row r="599" spans="1:21" x14ac:dyDescent="0.25">
      <c r="A599" s="1114"/>
      <c r="B599" s="161">
        <v>9</v>
      </c>
      <c r="C599" s="133"/>
      <c r="D599" s="127"/>
      <c r="E599" s="127"/>
      <c r="F599" s="133"/>
      <c r="G599" s="515"/>
      <c r="H599" s="133"/>
      <c r="I599" s="495"/>
      <c r="J599" s="516"/>
      <c r="K599" s="517"/>
      <c r="L599" s="495"/>
      <c r="M599" s="517"/>
      <c r="N599" s="155"/>
      <c r="O599" s="155"/>
      <c r="P599" s="495"/>
      <c r="Q599" s="495"/>
      <c r="R599" s="495"/>
      <c r="S599" s="495"/>
      <c r="T599" s="518"/>
      <c r="U599" s="507"/>
    </row>
    <row r="600" spans="1:21" ht="15.75" thickBot="1" x14ac:dyDescent="0.3">
      <c r="A600" s="1115"/>
      <c r="B600" s="162">
        <v>10</v>
      </c>
      <c r="C600" s="148"/>
      <c r="D600" s="147"/>
      <c r="E600" s="147"/>
      <c r="F600" s="148"/>
      <c r="G600" s="519"/>
      <c r="H600" s="148"/>
      <c r="I600" s="520"/>
      <c r="J600" s="521"/>
      <c r="K600" s="522"/>
      <c r="L600" s="520"/>
      <c r="M600" s="522"/>
      <c r="N600" s="156"/>
      <c r="O600" s="156"/>
      <c r="P600" s="520"/>
      <c r="Q600" s="520"/>
      <c r="R600" s="520"/>
      <c r="S600" s="520"/>
      <c r="T600" s="523"/>
      <c r="U600" s="507"/>
    </row>
    <row r="601" spans="1:21" ht="25.5" thickBot="1" x14ac:dyDescent="0.3">
      <c r="A601" s="654"/>
      <c r="C601" s="655"/>
      <c r="D601" s="656"/>
      <c r="E601" s="484" t="s">
        <v>379</v>
      </c>
      <c r="F601" s="485">
        <f>COUNTA(F591:F600)</f>
        <v>0</v>
      </c>
      <c r="G601" s="486">
        <f>COUNTA(G591:G600)</f>
        <v>0</v>
      </c>
      <c r="H601" s="655"/>
      <c r="I601" s="501"/>
      <c r="J601" s="657"/>
      <c r="K601" s="658"/>
      <c r="L601" s="1096" t="s">
        <v>655</v>
      </c>
      <c r="M601" s="1097"/>
      <c r="N601" s="659">
        <f>SUM(N591:N600)</f>
        <v>0</v>
      </c>
      <c r="O601" s="660">
        <f>SUM(O591:O600)</f>
        <v>0</v>
      </c>
      <c r="P601" s="501"/>
      <c r="R601" s="128"/>
      <c r="S601" s="132"/>
      <c r="T601" s="603"/>
      <c r="U601" s="527"/>
    </row>
    <row r="602" spans="1:21" ht="21.95" customHeight="1" x14ac:dyDescent="0.25">
      <c r="A602" s="149"/>
      <c r="B602" s="128"/>
      <c r="C602" s="128"/>
      <c r="D602" s="128"/>
      <c r="H602" s="524"/>
      <c r="I602" s="524"/>
      <c r="J602" s="525"/>
      <c r="K602" s="524"/>
      <c r="L602" s="1098" t="s">
        <v>656</v>
      </c>
      <c r="M602" s="1099"/>
      <c r="N602" s="661">
        <f>SUMIF(M591:M600,"&lt;=31/12/2025",N591:N600)</f>
        <v>0</v>
      </c>
      <c r="O602" s="662">
        <f>SUMIF(M591:M600,"&lt;=31/12/2025",O591:O600)</f>
        <v>0</v>
      </c>
      <c r="P602" s="128"/>
      <c r="R602" s="128"/>
      <c r="S602" s="132"/>
      <c r="T602" s="603"/>
      <c r="U602" s="527"/>
    </row>
    <row r="603" spans="1:21" ht="21.95" customHeight="1" thickBot="1" x14ac:dyDescent="0.3">
      <c r="A603" s="149"/>
      <c r="L603" s="1100" t="s">
        <v>660</v>
      </c>
      <c r="M603" s="1101"/>
      <c r="N603" s="663">
        <f>SUMIF(M591:M600,"&gt;31/12/2025",N591:N600)</f>
        <v>0</v>
      </c>
      <c r="O603" s="664">
        <f>SUMIF(M591:M600,"&gt;31/12/2025",O591:O600)</f>
        <v>0</v>
      </c>
      <c r="R603" s="128"/>
      <c r="S603" s="132"/>
      <c r="T603" s="603"/>
      <c r="U603" s="527"/>
    </row>
    <row r="604" spans="1:21" ht="15.75" thickBot="1" x14ac:dyDescent="0.3">
      <c r="A604" s="528"/>
      <c r="B604" s="529"/>
      <c r="C604" s="455"/>
      <c r="D604" s="455"/>
      <c r="E604" s="455"/>
      <c r="F604" s="529"/>
      <c r="G604" s="455"/>
      <c r="H604" s="455"/>
      <c r="I604" s="529"/>
      <c r="J604" s="529"/>
      <c r="K604" s="455"/>
      <c r="L604" s="455"/>
      <c r="M604" s="455"/>
      <c r="N604" s="455"/>
      <c r="O604" s="455"/>
      <c r="P604" s="455"/>
      <c r="Q604" s="455"/>
      <c r="R604" s="455"/>
      <c r="S604" s="530"/>
      <c r="T604" s="455"/>
      <c r="U604" s="531"/>
    </row>
    <row r="605" spans="1:21" ht="15.75" thickBot="1" x14ac:dyDescent="0.3">
      <c r="A605" s="502"/>
      <c r="B605" s="503"/>
      <c r="C605" s="504"/>
      <c r="D605" s="504"/>
      <c r="E605" s="504"/>
      <c r="F605" s="503"/>
      <c r="G605" s="504"/>
      <c r="H605" s="504"/>
      <c r="I605" s="503"/>
      <c r="J605" s="503"/>
      <c r="K605" s="504"/>
      <c r="L605" s="504"/>
      <c r="M605" s="504"/>
      <c r="N605" s="504"/>
      <c r="O605" s="504"/>
      <c r="P605" s="504"/>
      <c r="Q605" s="504"/>
      <c r="R605" s="504"/>
      <c r="S605" s="504"/>
      <c r="T605" s="504"/>
      <c r="U605" s="505"/>
    </row>
    <row r="606" spans="1:21" ht="15.75" thickBot="1" x14ac:dyDescent="0.3">
      <c r="A606" s="171" t="s">
        <v>9</v>
      </c>
      <c r="B606" s="1116" t="s">
        <v>137</v>
      </c>
      <c r="C606" s="1117"/>
      <c r="E606" s="1118" t="s">
        <v>342</v>
      </c>
      <c r="F606" s="1119"/>
      <c r="G606" s="1120">
        <f>VLOOKUP(B606,'EXTRAUrbano.Piano inv. forn '!$D$20:$AB$55,3,FALSE)</f>
        <v>0</v>
      </c>
      <c r="H606" s="1121"/>
      <c r="I606" s="115"/>
      <c r="J606" s="1118" t="s">
        <v>343</v>
      </c>
      <c r="K606" s="1119"/>
      <c r="L606" s="1120">
        <f>VLOOKUP(B606,'EXTRAUrbano.Piano inv. forn '!$D$20:$AB$55,4,FALSE)</f>
        <v>0</v>
      </c>
      <c r="M606" s="1121"/>
      <c r="O606" s="178" t="s">
        <v>344</v>
      </c>
      <c r="P606" s="506"/>
      <c r="R606" s="179" t="s">
        <v>345</v>
      </c>
      <c r="S606" s="1108"/>
      <c r="T606" s="1109"/>
      <c r="U606" s="507"/>
    </row>
    <row r="607" spans="1:21" ht="15.75" thickBot="1" x14ac:dyDescent="0.3">
      <c r="A607" s="149"/>
      <c r="B607" s="129"/>
      <c r="C607" s="129"/>
      <c r="E607" s="130"/>
      <c r="F607" s="130"/>
      <c r="G607" s="131"/>
      <c r="H607" s="131"/>
      <c r="I607" s="115"/>
      <c r="J607" s="130"/>
      <c r="K607" s="130"/>
      <c r="L607" s="131"/>
      <c r="M607" s="131"/>
      <c r="O607" s="132"/>
      <c r="R607" s="128"/>
      <c r="S607" s="501"/>
      <c r="U607" s="150"/>
    </row>
    <row r="608" spans="1:21" ht="28.5" customHeight="1" thickBot="1" x14ac:dyDescent="0.3">
      <c r="A608" s="1102" t="s">
        <v>346</v>
      </c>
      <c r="B608" s="1103"/>
      <c r="C608" s="1103"/>
      <c r="D608" s="1104"/>
      <c r="E608" s="1105">
        <f>VLOOKUP(B606,'EXTRAUrbano.Piano inv. forn '!$D$20:$AB$55,17,FALSE)</f>
        <v>0</v>
      </c>
      <c r="F608" s="1106"/>
      <c r="G608" s="1106"/>
      <c r="H608" s="1107"/>
      <c r="I608" s="115"/>
      <c r="J608" s="1102" t="s">
        <v>60</v>
      </c>
      <c r="K608" s="1103"/>
      <c r="L608" s="1105">
        <f>VLOOKUP(B606,'EXTRAUrbano.Piano inv. forn '!$D$20:$AB$55,19,FALSE)</f>
        <v>0</v>
      </c>
      <c r="M608" s="1107"/>
      <c r="N608" s="146"/>
      <c r="O608" s="177" t="s">
        <v>347</v>
      </c>
      <c r="P608" s="151">
        <f>L608+E608</f>
        <v>0</v>
      </c>
      <c r="R608" s="179" t="s">
        <v>348</v>
      </c>
      <c r="S608" s="1108"/>
      <c r="T608" s="1109"/>
      <c r="U608" s="150"/>
    </row>
    <row r="609" spans="1:21" ht="15.75" thickBot="1" x14ac:dyDescent="0.3">
      <c r="A609" s="149"/>
      <c r="U609" s="507"/>
    </row>
    <row r="610" spans="1:21" ht="60" x14ac:dyDescent="0.25">
      <c r="A610" s="1110" t="s">
        <v>349</v>
      </c>
      <c r="B610" s="1112" t="s">
        <v>350</v>
      </c>
      <c r="C610" s="1112" t="s">
        <v>351</v>
      </c>
      <c r="D610" s="172" t="s">
        <v>352</v>
      </c>
      <c r="E610" s="173" t="s">
        <v>353</v>
      </c>
      <c r="F610" s="172" t="s">
        <v>354</v>
      </c>
      <c r="G610" s="172" t="s">
        <v>355</v>
      </c>
      <c r="H610" s="174" t="s">
        <v>312</v>
      </c>
      <c r="I610" s="174" t="s">
        <v>356</v>
      </c>
      <c r="J610" s="174" t="s">
        <v>357</v>
      </c>
      <c r="K610" s="174" t="s">
        <v>358</v>
      </c>
      <c r="L610" s="174" t="s">
        <v>359</v>
      </c>
      <c r="M610" s="174" t="s">
        <v>360</v>
      </c>
      <c r="N610" s="174" t="s">
        <v>361</v>
      </c>
      <c r="O610" s="174" t="s">
        <v>362</v>
      </c>
      <c r="P610" s="174" t="s">
        <v>363</v>
      </c>
      <c r="Q610" s="174" t="s">
        <v>364</v>
      </c>
      <c r="R610" s="174" t="s">
        <v>365</v>
      </c>
      <c r="S610" s="174" t="s">
        <v>366</v>
      </c>
      <c r="T610" s="175" t="s">
        <v>367</v>
      </c>
      <c r="U610" s="508"/>
    </row>
    <row r="611" spans="1:21" ht="48.75" thickBot="1" x14ac:dyDescent="0.3">
      <c r="A611" s="1111"/>
      <c r="B611" s="1113"/>
      <c r="C611" s="1113"/>
      <c r="D611" s="176" t="s">
        <v>368</v>
      </c>
      <c r="E611" s="176" t="s">
        <v>381</v>
      </c>
      <c r="F611" s="176" t="s">
        <v>370</v>
      </c>
      <c r="G611" s="176" t="s">
        <v>370</v>
      </c>
      <c r="H611" s="176" t="s">
        <v>32</v>
      </c>
      <c r="I611" s="176" t="s">
        <v>382</v>
      </c>
      <c r="J611" s="176" t="s">
        <v>371</v>
      </c>
      <c r="K611" s="176" t="s">
        <v>372</v>
      </c>
      <c r="L611" s="176" t="s">
        <v>373</v>
      </c>
      <c r="M611" s="176" t="s">
        <v>372</v>
      </c>
      <c r="N611" s="176" t="s">
        <v>374</v>
      </c>
      <c r="O611" s="176" t="s">
        <v>341</v>
      </c>
      <c r="P611" s="176" t="s">
        <v>375</v>
      </c>
      <c r="Q611" s="176" t="s">
        <v>376</v>
      </c>
      <c r="R611" s="176" t="s">
        <v>377</v>
      </c>
      <c r="S611" s="176" t="s">
        <v>377</v>
      </c>
      <c r="T611" s="509"/>
      <c r="U611" s="508"/>
    </row>
    <row r="612" spans="1:21" x14ac:dyDescent="0.25">
      <c r="A612" s="1114" t="str">
        <f>B606</f>
        <v>Extra-urb.m.1</v>
      </c>
      <c r="B612" s="160">
        <v>1</v>
      </c>
      <c r="C612" s="208"/>
      <c r="D612" s="134"/>
      <c r="E612" s="134"/>
      <c r="F612" s="208"/>
      <c r="G612" s="510"/>
      <c r="H612" s="135"/>
      <c r="I612" s="511"/>
      <c r="J612" s="512"/>
      <c r="K612" s="513"/>
      <c r="L612" s="511"/>
      <c r="M612" s="513"/>
      <c r="N612" s="164"/>
      <c r="O612" s="164"/>
      <c r="P612" s="511"/>
      <c r="Q612" s="511"/>
      <c r="R612" s="511"/>
      <c r="S612" s="511"/>
      <c r="T612" s="514"/>
      <c r="U612" s="507"/>
    </row>
    <row r="613" spans="1:21" x14ac:dyDescent="0.25">
      <c r="A613" s="1114"/>
      <c r="B613" s="161">
        <v>2</v>
      </c>
      <c r="C613" s="133"/>
      <c r="D613" s="127"/>
      <c r="E613" s="127"/>
      <c r="F613" s="133"/>
      <c r="G613" s="515"/>
      <c r="H613" s="133"/>
      <c r="I613" s="495"/>
      <c r="J613" s="516"/>
      <c r="K613" s="517"/>
      <c r="L613" s="495"/>
      <c r="M613" s="517"/>
      <c r="N613" s="155"/>
      <c r="O613" s="155"/>
      <c r="P613" s="495"/>
      <c r="Q613" s="495" t="s">
        <v>378</v>
      </c>
      <c r="R613" s="495"/>
      <c r="S613" s="495"/>
      <c r="T613" s="518"/>
      <c r="U613" s="507"/>
    </row>
    <row r="614" spans="1:21" x14ac:dyDescent="0.25">
      <c r="A614" s="1114"/>
      <c r="B614" s="161">
        <v>3</v>
      </c>
      <c r="C614" s="133"/>
      <c r="D614" s="127"/>
      <c r="E614" s="127"/>
      <c r="F614" s="133"/>
      <c r="G614" s="515"/>
      <c r="H614" s="133"/>
      <c r="I614" s="495"/>
      <c r="J614" s="516"/>
      <c r="K614" s="517"/>
      <c r="L614" s="495"/>
      <c r="M614" s="517"/>
      <c r="N614" s="155"/>
      <c r="O614" s="155"/>
      <c r="P614" s="495"/>
      <c r="Q614" s="495"/>
      <c r="R614" s="495"/>
      <c r="S614" s="495"/>
      <c r="T614" s="518"/>
      <c r="U614" s="507"/>
    </row>
    <row r="615" spans="1:21" x14ac:dyDescent="0.25">
      <c r="A615" s="1114"/>
      <c r="B615" s="161">
        <v>4</v>
      </c>
      <c r="C615" s="133"/>
      <c r="D615" s="127"/>
      <c r="E615" s="127"/>
      <c r="F615" s="133"/>
      <c r="G615" s="515"/>
      <c r="H615" s="133"/>
      <c r="I615" s="495"/>
      <c r="J615" s="516"/>
      <c r="K615" s="517"/>
      <c r="L615" s="495"/>
      <c r="M615" s="517"/>
      <c r="N615" s="155"/>
      <c r="O615" s="155"/>
      <c r="P615" s="495"/>
      <c r="Q615" s="495"/>
      <c r="R615" s="495"/>
      <c r="S615" s="495"/>
      <c r="T615" s="518"/>
      <c r="U615" s="507"/>
    </row>
    <row r="616" spans="1:21" x14ac:dyDescent="0.25">
      <c r="A616" s="1114"/>
      <c r="B616" s="161">
        <v>5</v>
      </c>
      <c r="C616" s="133"/>
      <c r="D616" s="127"/>
      <c r="E616" s="127"/>
      <c r="F616" s="133"/>
      <c r="G616" s="515"/>
      <c r="H616" s="133"/>
      <c r="I616" s="495"/>
      <c r="J616" s="516"/>
      <c r="K616" s="517"/>
      <c r="L616" s="495"/>
      <c r="M616" s="517"/>
      <c r="N616" s="155"/>
      <c r="O616" s="155"/>
      <c r="P616" s="495"/>
      <c r="Q616" s="495"/>
      <c r="R616" s="495"/>
      <c r="S616" s="495"/>
      <c r="T616" s="518"/>
      <c r="U616" s="507"/>
    </row>
    <row r="617" spans="1:21" x14ac:dyDescent="0.25">
      <c r="A617" s="1114"/>
      <c r="B617" s="161">
        <v>6</v>
      </c>
      <c r="C617" s="133"/>
      <c r="D617" s="127"/>
      <c r="E617" s="127"/>
      <c r="F617" s="133"/>
      <c r="G617" s="515"/>
      <c r="H617" s="133"/>
      <c r="I617" s="495"/>
      <c r="J617" s="516"/>
      <c r="K617" s="517"/>
      <c r="L617" s="495"/>
      <c r="M617" s="517"/>
      <c r="N617" s="155"/>
      <c r="O617" s="155"/>
      <c r="P617" s="495"/>
      <c r="Q617" s="495"/>
      <c r="R617" s="495"/>
      <c r="S617" s="495"/>
      <c r="T617" s="518"/>
      <c r="U617" s="507"/>
    </row>
    <row r="618" spans="1:21" x14ac:dyDescent="0.25">
      <c r="A618" s="1114"/>
      <c r="B618" s="161">
        <v>7</v>
      </c>
      <c r="C618" s="133"/>
      <c r="D618" s="127"/>
      <c r="E618" s="127"/>
      <c r="F618" s="133"/>
      <c r="G618" s="515"/>
      <c r="H618" s="133"/>
      <c r="I618" s="495"/>
      <c r="J618" s="516"/>
      <c r="K618" s="517"/>
      <c r="L618" s="495"/>
      <c r="M618" s="517"/>
      <c r="N618" s="155"/>
      <c r="O618" s="155"/>
      <c r="P618" s="495"/>
      <c r="Q618" s="495"/>
      <c r="R618" s="495"/>
      <c r="S618" s="495"/>
      <c r="T618" s="518"/>
      <c r="U618" s="507"/>
    </row>
    <row r="619" spans="1:21" x14ac:dyDescent="0.25">
      <c r="A619" s="1114"/>
      <c r="B619" s="161">
        <v>8</v>
      </c>
      <c r="C619" s="133"/>
      <c r="D619" s="127"/>
      <c r="E619" s="127"/>
      <c r="F619" s="133"/>
      <c r="G619" s="515"/>
      <c r="H619" s="133"/>
      <c r="I619" s="495"/>
      <c r="J619" s="516"/>
      <c r="K619" s="517"/>
      <c r="L619" s="495"/>
      <c r="M619" s="517"/>
      <c r="N619" s="155"/>
      <c r="O619" s="155"/>
      <c r="P619" s="495"/>
      <c r="Q619" s="495"/>
      <c r="R619" s="495"/>
      <c r="S619" s="495"/>
      <c r="T619" s="518"/>
      <c r="U619" s="507"/>
    </row>
    <row r="620" spans="1:21" x14ac:dyDescent="0.25">
      <c r="A620" s="1114"/>
      <c r="B620" s="161">
        <v>9</v>
      </c>
      <c r="C620" s="133"/>
      <c r="D620" s="127"/>
      <c r="E620" s="127"/>
      <c r="F620" s="133"/>
      <c r="G620" s="515"/>
      <c r="H620" s="133"/>
      <c r="I620" s="495"/>
      <c r="J620" s="516"/>
      <c r="K620" s="517"/>
      <c r="L620" s="495"/>
      <c r="M620" s="517"/>
      <c r="N620" s="155"/>
      <c r="O620" s="155"/>
      <c r="P620" s="495"/>
      <c r="Q620" s="495"/>
      <c r="R620" s="495"/>
      <c r="S620" s="495"/>
      <c r="T620" s="518"/>
      <c r="U620" s="507"/>
    </row>
    <row r="621" spans="1:21" ht="15.75" thickBot="1" x14ac:dyDescent="0.3">
      <c r="A621" s="1115"/>
      <c r="B621" s="162">
        <v>10</v>
      </c>
      <c r="C621" s="148"/>
      <c r="D621" s="147"/>
      <c r="E621" s="147"/>
      <c r="F621" s="148"/>
      <c r="G621" s="519"/>
      <c r="H621" s="148"/>
      <c r="I621" s="520"/>
      <c r="J621" s="521"/>
      <c r="K621" s="522"/>
      <c r="L621" s="520"/>
      <c r="M621" s="522"/>
      <c r="N621" s="156"/>
      <c r="O621" s="156"/>
      <c r="P621" s="520"/>
      <c r="Q621" s="520"/>
      <c r="R621" s="520"/>
      <c r="S621" s="520"/>
      <c r="T621" s="523"/>
      <c r="U621" s="507"/>
    </row>
    <row r="622" spans="1:21" ht="25.5" thickBot="1" x14ac:dyDescent="0.3">
      <c r="A622" s="654"/>
      <c r="C622" s="655"/>
      <c r="D622" s="656"/>
      <c r="E622" s="484" t="s">
        <v>379</v>
      </c>
      <c r="F622" s="485">
        <f>COUNTA(F612:F621)</f>
        <v>0</v>
      </c>
      <c r="G622" s="486">
        <f>COUNTA(G612:G621)</f>
        <v>0</v>
      </c>
      <c r="H622" s="655"/>
      <c r="I622" s="501"/>
      <c r="J622" s="657"/>
      <c r="K622" s="658"/>
      <c r="L622" s="1096" t="s">
        <v>655</v>
      </c>
      <c r="M622" s="1097"/>
      <c r="N622" s="659">
        <f>SUM(N612:N621)</f>
        <v>0</v>
      </c>
      <c r="O622" s="660">
        <f>SUM(O612:O621)</f>
        <v>0</v>
      </c>
      <c r="P622" s="501"/>
      <c r="R622" s="128"/>
      <c r="S622" s="132"/>
      <c r="T622" s="603"/>
      <c r="U622" s="527"/>
    </row>
    <row r="623" spans="1:21" ht="21.95" customHeight="1" x14ac:dyDescent="0.25">
      <c r="A623" s="149"/>
      <c r="B623" s="128"/>
      <c r="C623" s="128"/>
      <c r="D623" s="128"/>
      <c r="H623" s="524"/>
      <c r="I623" s="524"/>
      <c r="J623" s="525"/>
      <c r="K623" s="524"/>
      <c r="L623" s="1098" t="s">
        <v>656</v>
      </c>
      <c r="M623" s="1099"/>
      <c r="N623" s="661">
        <f>SUMIF(M612:M621,"&lt;=31/12/2025",N612:N621)</f>
        <v>0</v>
      </c>
      <c r="O623" s="662">
        <f>SUMIF(M612:M621,"&lt;=31/12/2025",O612:O621)</f>
        <v>0</v>
      </c>
      <c r="P623" s="128"/>
      <c r="R623" s="128"/>
      <c r="S623" s="132"/>
      <c r="T623" s="603"/>
      <c r="U623" s="527"/>
    </row>
    <row r="624" spans="1:21" ht="21.95" customHeight="1" thickBot="1" x14ac:dyDescent="0.3">
      <c r="A624" s="149"/>
      <c r="L624" s="1100" t="s">
        <v>660</v>
      </c>
      <c r="M624" s="1101"/>
      <c r="N624" s="663">
        <f>SUMIF(M612:M621,"&gt;31/12/2025",N612:N621)</f>
        <v>0</v>
      </c>
      <c r="O624" s="664">
        <f>SUMIF(M612:M621,"&gt;31/12/2025",O612:O621)</f>
        <v>0</v>
      </c>
      <c r="R624" s="128"/>
      <c r="S624" s="132"/>
      <c r="T624" s="603"/>
      <c r="U624" s="527"/>
    </row>
    <row r="625" spans="1:21" ht="15.75" thickBot="1" x14ac:dyDescent="0.3">
      <c r="A625" s="528"/>
      <c r="B625" s="529"/>
      <c r="C625" s="455"/>
      <c r="D625" s="455"/>
      <c r="E625" s="455"/>
      <c r="F625" s="529"/>
      <c r="G625" s="455"/>
      <c r="H625" s="455"/>
      <c r="I625" s="529"/>
      <c r="J625" s="529"/>
      <c r="K625" s="455"/>
      <c r="L625" s="455"/>
      <c r="M625" s="455"/>
      <c r="N625" s="455"/>
      <c r="O625" s="455"/>
      <c r="P625" s="455"/>
      <c r="Q625" s="455"/>
      <c r="R625" s="455"/>
      <c r="S625" s="530"/>
      <c r="T625" s="455"/>
      <c r="U625" s="531"/>
    </row>
    <row r="626" spans="1:21" ht="15.75" thickBot="1" x14ac:dyDescent="0.3">
      <c r="A626" s="502"/>
      <c r="B626" s="503"/>
      <c r="C626" s="504"/>
      <c r="D626" s="504"/>
      <c r="E626" s="504"/>
      <c r="F626" s="503"/>
      <c r="G626" s="504"/>
      <c r="H626" s="504"/>
      <c r="I626" s="503"/>
      <c r="J626" s="503"/>
      <c r="K626" s="504"/>
      <c r="L626" s="504"/>
      <c r="M626" s="504"/>
      <c r="N626" s="504"/>
      <c r="O626" s="504"/>
      <c r="P626" s="504"/>
      <c r="Q626" s="504"/>
      <c r="R626" s="504"/>
      <c r="S626" s="504"/>
      <c r="T626" s="504"/>
      <c r="U626" s="505"/>
    </row>
    <row r="627" spans="1:21" ht="15.75" thickBot="1" x14ac:dyDescent="0.3">
      <c r="A627" s="171" t="s">
        <v>9</v>
      </c>
      <c r="B627" s="1116" t="s">
        <v>137</v>
      </c>
      <c r="C627" s="1117"/>
      <c r="E627" s="1118" t="s">
        <v>342</v>
      </c>
      <c r="F627" s="1119"/>
      <c r="G627" s="1120">
        <f>VLOOKUP(B627,'EXTRAUrbano.Piano inv. forn '!$D$20:$AB$55,3,FALSE)</f>
        <v>0</v>
      </c>
      <c r="H627" s="1121"/>
      <c r="I627" s="115"/>
      <c r="J627" s="1118" t="s">
        <v>343</v>
      </c>
      <c r="K627" s="1119"/>
      <c r="L627" s="1120">
        <f>VLOOKUP(B627,'EXTRAUrbano.Piano inv. forn '!$D$20:$AB$55,4,FALSE)</f>
        <v>0</v>
      </c>
      <c r="M627" s="1121"/>
      <c r="O627" s="178" t="s">
        <v>344</v>
      </c>
      <c r="P627" s="506"/>
      <c r="R627" s="179" t="s">
        <v>345</v>
      </c>
      <c r="S627" s="1108"/>
      <c r="T627" s="1109"/>
      <c r="U627" s="507"/>
    </row>
    <row r="628" spans="1:21" ht="15.75" thickBot="1" x14ac:dyDescent="0.3">
      <c r="A628" s="149"/>
      <c r="B628" s="129"/>
      <c r="C628" s="129"/>
      <c r="E628" s="130"/>
      <c r="F628" s="130"/>
      <c r="G628" s="131"/>
      <c r="H628" s="131"/>
      <c r="I628" s="115"/>
      <c r="J628" s="130"/>
      <c r="K628" s="130"/>
      <c r="L628" s="131"/>
      <c r="M628" s="131"/>
      <c r="O628" s="132"/>
      <c r="R628" s="128"/>
      <c r="S628" s="501"/>
      <c r="U628" s="150"/>
    </row>
    <row r="629" spans="1:21" ht="28.5" customHeight="1" thickBot="1" x14ac:dyDescent="0.3">
      <c r="A629" s="1102" t="s">
        <v>346</v>
      </c>
      <c r="B629" s="1103"/>
      <c r="C629" s="1103"/>
      <c r="D629" s="1104"/>
      <c r="E629" s="1105">
        <f>VLOOKUP(B627,'EXTRAUrbano.Piano inv. forn '!$D$20:$AB$55,17,FALSE)</f>
        <v>0</v>
      </c>
      <c r="F629" s="1106"/>
      <c r="G629" s="1106"/>
      <c r="H629" s="1107"/>
      <c r="I629" s="115"/>
      <c r="J629" s="1102" t="s">
        <v>60</v>
      </c>
      <c r="K629" s="1103"/>
      <c r="L629" s="1105">
        <f>VLOOKUP(B627,'EXTRAUrbano.Piano inv. forn '!$D$20:$AB$55,19,FALSE)</f>
        <v>0</v>
      </c>
      <c r="M629" s="1107"/>
      <c r="N629" s="146"/>
      <c r="O629" s="177" t="s">
        <v>347</v>
      </c>
      <c r="P629" s="151">
        <f>L629+E629</f>
        <v>0</v>
      </c>
      <c r="R629" s="179" t="s">
        <v>348</v>
      </c>
      <c r="S629" s="1108"/>
      <c r="T629" s="1109"/>
      <c r="U629" s="150"/>
    </row>
    <row r="630" spans="1:21" ht="15.75" thickBot="1" x14ac:dyDescent="0.3">
      <c r="A630" s="149"/>
      <c r="U630" s="507"/>
    </row>
    <row r="631" spans="1:21" ht="60" x14ac:dyDescent="0.25">
      <c r="A631" s="1110" t="s">
        <v>349</v>
      </c>
      <c r="B631" s="1112" t="s">
        <v>350</v>
      </c>
      <c r="C631" s="1112" t="s">
        <v>351</v>
      </c>
      <c r="D631" s="172" t="s">
        <v>352</v>
      </c>
      <c r="E631" s="173" t="s">
        <v>353</v>
      </c>
      <c r="F631" s="172" t="s">
        <v>354</v>
      </c>
      <c r="G631" s="172" t="s">
        <v>355</v>
      </c>
      <c r="H631" s="174" t="s">
        <v>312</v>
      </c>
      <c r="I631" s="174" t="s">
        <v>356</v>
      </c>
      <c r="J631" s="174" t="s">
        <v>357</v>
      </c>
      <c r="K631" s="174" t="s">
        <v>358</v>
      </c>
      <c r="L631" s="174" t="s">
        <v>359</v>
      </c>
      <c r="M631" s="174" t="s">
        <v>360</v>
      </c>
      <c r="N631" s="174" t="s">
        <v>361</v>
      </c>
      <c r="O631" s="174" t="s">
        <v>362</v>
      </c>
      <c r="P631" s="174" t="s">
        <v>363</v>
      </c>
      <c r="Q631" s="174" t="s">
        <v>364</v>
      </c>
      <c r="R631" s="174" t="s">
        <v>365</v>
      </c>
      <c r="S631" s="174" t="s">
        <v>366</v>
      </c>
      <c r="T631" s="175" t="s">
        <v>367</v>
      </c>
      <c r="U631" s="508"/>
    </row>
    <row r="632" spans="1:21" ht="48.75" thickBot="1" x14ac:dyDescent="0.3">
      <c r="A632" s="1111"/>
      <c r="B632" s="1113"/>
      <c r="C632" s="1113"/>
      <c r="D632" s="176" t="s">
        <v>368</v>
      </c>
      <c r="E632" s="176" t="s">
        <v>381</v>
      </c>
      <c r="F632" s="176" t="s">
        <v>370</v>
      </c>
      <c r="G632" s="176" t="s">
        <v>370</v>
      </c>
      <c r="H632" s="176" t="s">
        <v>32</v>
      </c>
      <c r="I632" s="176" t="s">
        <v>382</v>
      </c>
      <c r="J632" s="176" t="s">
        <v>371</v>
      </c>
      <c r="K632" s="176" t="s">
        <v>372</v>
      </c>
      <c r="L632" s="176" t="s">
        <v>373</v>
      </c>
      <c r="M632" s="176" t="s">
        <v>372</v>
      </c>
      <c r="N632" s="176" t="s">
        <v>374</v>
      </c>
      <c r="O632" s="176" t="s">
        <v>341</v>
      </c>
      <c r="P632" s="176" t="s">
        <v>375</v>
      </c>
      <c r="Q632" s="176" t="s">
        <v>376</v>
      </c>
      <c r="R632" s="176" t="s">
        <v>377</v>
      </c>
      <c r="S632" s="176" t="s">
        <v>377</v>
      </c>
      <c r="T632" s="509"/>
      <c r="U632" s="508"/>
    </row>
    <row r="633" spans="1:21" x14ac:dyDescent="0.25">
      <c r="A633" s="1114" t="str">
        <f>B627</f>
        <v>Extra-urb.m.1</v>
      </c>
      <c r="B633" s="160">
        <v>1</v>
      </c>
      <c r="C633" s="208"/>
      <c r="D633" s="134"/>
      <c r="E633" s="134"/>
      <c r="F633" s="208"/>
      <c r="G633" s="510"/>
      <c r="H633" s="135"/>
      <c r="I633" s="511"/>
      <c r="J633" s="512"/>
      <c r="K633" s="513"/>
      <c r="L633" s="511"/>
      <c r="M633" s="513"/>
      <c r="N633" s="164"/>
      <c r="O633" s="164"/>
      <c r="P633" s="511"/>
      <c r="Q633" s="511"/>
      <c r="R633" s="511"/>
      <c r="S633" s="511"/>
      <c r="T633" s="514"/>
      <c r="U633" s="507"/>
    </row>
    <row r="634" spans="1:21" x14ac:dyDescent="0.25">
      <c r="A634" s="1114"/>
      <c r="B634" s="161">
        <v>2</v>
      </c>
      <c r="C634" s="133"/>
      <c r="D634" s="127"/>
      <c r="E634" s="127"/>
      <c r="F634" s="133"/>
      <c r="G634" s="515"/>
      <c r="H634" s="133"/>
      <c r="I634" s="495"/>
      <c r="J634" s="516"/>
      <c r="K634" s="517"/>
      <c r="L634" s="495"/>
      <c r="M634" s="517"/>
      <c r="N634" s="155"/>
      <c r="O634" s="155"/>
      <c r="P634" s="495"/>
      <c r="Q634" s="495" t="s">
        <v>378</v>
      </c>
      <c r="R634" s="495"/>
      <c r="S634" s="495"/>
      <c r="T634" s="518"/>
      <c r="U634" s="507"/>
    </row>
    <row r="635" spans="1:21" x14ac:dyDescent="0.25">
      <c r="A635" s="1114"/>
      <c r="B635" s="161">
        <v>3</v>
      </c>
      <c r="C635" s="133"/>
      <c r="D635" s="127"/>
      <c r="E635" s="127"/>
      <c r="F635" s="133"/>
      <c r="G635" s="515"/>
      <c r="H635" s="133"/>
      <c r="I635" s="495"/>
      <c r="J635" s="516"/>
      <c r="K635" s="517"/>
      <c r="L635" s="495"/>
      <c r="M635" s="517"/>
      <c r="N635" s="155"/>
      <c r="O635" s="155"/>
      <c r="P635" s="495"/>
      <c r="Q635" s="495"/>
      <c r="R635" s="495"/>
      <c r="S635" s="495"/>
      <c r="T635" s="518"/>
      <c r="U635" s="507"/>
    </row>
    <row r="636" spans="1:21" x14ac:dyDescent="0.25">
      <c r="A636" s="1114"/>
      <c r="B636" s="161">
        <v>4</v>
      </c>
      <c r="C636" s="133"/>
      <c r="D636" s="127"/>
      <c r="E636" s="127"/>
      <c r="F636" s="133"/>
      <c r="G636" s="515"/>
      <c r="H636" s="133"/>
      <c r="I636" s="495"/>
      <c r="J636" s="516"/>
      <c r="K636" s="517"/>
      <c r="L636" s="495"/>
      <c r="M636" s="517"/>
      <c r="N636" s="155"/>
      <c r="O636" s="155"/>
      <c r="P636" s="495"/>
      <c r="Q636" s="495"/>
      <c r="R636" s="495"/>
      <c r="S636" s="495"/>
      <c r="T636" s="518"/>
      <c r="U636" s="507"/>
    </row>
    <row r="637" spans="1:21" x14ac:dyDescent="0.25">
      <c r="A637" s="1114"/>
      <c r="B637" s="161">
        <v>5</v>
      </c>
      <c r="C637" s="133"/>
      <c r="D637" s="127"/>
      <c r="E637" s="127"/>
      <c r="F637" s="133"/>
      <c r="G637" s="515"/>
      <c r="H637" s="133"/>
      <c r="I637" s="495"/>
      <c r="J637" s="516"/>
      <c r="K637" s="517"/>
      <c r="L637" s="495"/>
      <c r="M637" s="517"/>
      <c r="N637" s="155"/>
      <c r="O637" s="155"/>
      <c r="P637" s="495"/>
      <c r="Q637" s="495"/>
      <c r="R637" s="495"/>
      <c r="S637" s="495"/>
      <c r="T637" s="518"/>
      <c r="U637" s="507"/>
    </row>
    <row r="638" spans="1:21" x14ac:dyDescent="0.25">
      <c r="A638" s="1114"/>
      <c r="B638" s="161">
        <v>6</v>
      </c>
      <c r="C638" s="133"/>
      <c r="D638" s="127"/>
      <c r="E638" s="127"/>
      <c r="F638" s="133"/>
      <c r="G638" s="515"/>
      <c r="H638" s="133"/>
      <c r="I638" s="495"/>
      <c r="J638" s="516"/>
      <c r="K638" s="517"/>
      <c r="L638" s="495"/>
      <c r="M638" s="517"/>
      <c r="N638" s="155"/>
      <c r="O638" s="155"/>
      <c r="P638" s="495"/>
      <c r="Q638" s="495"/>
      <c r="R638" s="495"/>
      <c r="S638" s="495"/>
      <c r="T638" s="518"/>
      <c r="U638" s="507"/>
    </row>
    <row r="639" spans="1:21" x14ac:dyDescent="0.25">
      <c r="A639" s="1114"/>
      <c r="B639" s="161">
        <v>7</v>
      </c>
      <c r="C639" s="133"/>
      <c r="D639" s="127"/>
      <c r="E639" s="127"/>
      <c r="F639" s="133"/>
      <c r="G639" s="515"/>
      <c r="H639" s="133"/>
      <c r="I639" s="495"/>
      <c r="J639" s="516"/>
      <c r="K639" s="517"/>
      <c r="L639" s="495"/>
      <c r="M639" s="517"/>
      <c r="N639" s="155"/>
      <c r="O639" s="155"/>
      <c r="P639" s="495"/>
      <c r="Q639" s="495"/>
      <c r="R639" s="495"/>
      <c r="S639" s="495"/>
      <c r="T639" s="518"/>
      <c r="U639" s="507"/>
    </row>
    <row r="640" spans="1:21" x14ac:dyDescent="0.25">
      <c r="A640" s="1114"/>
      <c r="B640" s="161">
        <v>8</v>
      </c>
      <c r="C640" s="133"/>
      <c r="D640" s="127"/>
      <c r="E640" s="127"/>
      <c r="F640" s="133"/>
      <c r="G640" s="515"/>
      <c r="H640" s="133"/>
      <c r="I640" s="495"/>
      <c r="J640" s="516"/>
      <c r="K640" s="517"/>
      <c r="L640" s="495"/>
      <c r="M640" s="517"/>
      <c r="N640" s="155"/>
      <c r="O640" s="155"/>
      <c r="P640" s="495"/>
      <c r="Q640" s="495"/>
      <c r="R640" s="495"/>
      <c r="S640" s="495"/>
      <c r="T640" s="518"/>
      <c r="U640" s="507"/>
    </row>
    <row r="641" spans="1:22" x14ac:dyDescent="0.25">
      <c r="A641" s="1114"/>
      <c r="B641" s="161">
        <v>9</v>
      </c>
      <c r="C641" s="133"/>
      <c r="D641" s="127"/>
      <c r="E641" s="127"/>
      <c r="F641" s="133"/>
      <c r="G641" s="515"/>
      <c r="H641" s="133"/>
      <c r="I641" s="495"/>
      <c r="J641" s="516"/>
      <c r="K641" s="517"/>
      <c r="L641" s="495"/>
      <c r="M641" s="517"/>
      <c r="N641" s="155"/>
      <c r="O641" s="155"/>
      <c r="P641" s="495"/>
      <c r="Q641" s="495"/>
      <c r="R641" s="495"/>
      <c r="S641" s="495"/>
      <c r="T641" s="518"/>
      <c r="U641" s="507"/>
    </row>
    <row r="642" spans="1:22" ht="15.75" thickBot="1" x14ac:dyDescent="0.3">
      <c r="A642" s="1115"/>
      <c r="B642" s="162">
        <v>10</v>
      </c>
      <c r="C642" s="148"/>
      <c r="D642" s="147"/>
      <c r="E642" s="147"/>
      <c r="F642" s="148"/>
      <c r="G642" s="519"/>
      <c r="H642" s="148"/>
      <c r="I642" s="520"/>
      <c r="J642" s="521"/>
      <c r="K642" s="522"/>
      <c r="L642" s="520"/>
      <c r="M642" s="522"/>
      <c r="N642" s="156"/>
      <c r="O642" s="156"/>
      <c r="P642" s="520"/>
      <c r="Q642" s="520"/>
      <c r="R642" s="520"/>
      <c r="S642" s="520"/>
      <c r="T642" s="523"/>
      <c r="U642" s="507"/>
    </row>
    <row r="643" spans="1:22" ht="25.5" thickBot="1" x14ac:dyDescent="0.3">
      <c r="A643" s="654"/>
      <c r="C643" s="655"/>
      <c r="D643" s="656"/>
      <c r="E643" s="484" t="s">
        <v>379</v>
      </c>
      <c r="F643" s="485">
        <f>COUNTA(F633:F642)</f>
        <v>0</v>
      </c>
      <c r="G643" s="486">
        <f>COUNTA(G633:G642)</f>
        <v>0</v>
      </c>
      <c r="H643" s="655"/>
      <c r="I643" s="501"/>
      <c r="J643" s="657"/>
      <c r="K643" s="658"/>
      <c r="L643" s="1096" t="s">
        <v>655</v>
      </c>
      <c r="M643" s="1097"/>
      <c r="N643" s="659">
        <f>SUM(N633:N642)</f>
        <v>0</v>
      </c>
      <c r="O643" s="660">
        <f>SUM(O633:O642)</f>
        <v>0</v>
      </c>
      <c r="P643" s="501"/>
      <c r="R643" s="128"/>
      <c r="S643" s="132"/>
      <c r="T643" s="603"/>
      <c r="U643" s="527"/>
      <c r="V643" s="526"/>
    </row>
    <row r="644" spans="1:22" ht="23.25" customHeight="1" x14ac:dyDescent="0.25">
      <c r="A644" s="149"/>
      <c r="B644" s="128"/>
      <c r="C644" s="128"/>
      <c r="D644" s="128"/>
      <c r="H644" s="524"/>
      <c r="I644" s="524"/>
      <c r="J644" s="525"/>
      <c r="K644" s="524"/>
      <c r="L644" s="1098" t="s">
        <v>656</v>
      </c>
      <c r="M644" s="1099"/>
      <c r="N644" s="661">
        <f>SUMIF(M633:M642,"&lt;=31/12/2025",N633:N642)</f>
        <v>0</v>
      </c>
      <c r="O644" s="662">
        <f>SUMIF(M633:M642,"&lt;=31/12/2025",O633:O642)</f>
        <v>0</v>
      </c>
      <c r="P644" s="128"/>
      <c r="R644" s="128"/>
      <c r="S644" s="132"/>
      <c r="T644" s="603"/>
      <c r="U644" s="527"/>
      <c r="V644" s="526"/>
    </row>
    <row r="645" spans="1:22" ht="23.25" customHeight="1" thickBot="1" x14ac:dyDescent="0.3">
      <c r="A645" s="149"/>
      <c r="L645" s="1100" t="s">
        <v>660</v>
      </c>
      <c r="M645" s="1101"/>
      <c r="N645" s="663">
        <f>SUMIF(M633:M642,"&gt;31/12/2025",N633:N642)</f>
        <v>0</v>
      </c>
      <c r="O645" s="664">
        <f>SUMIF(M633:M642,"&gt;31/12/2025",O633:O642)</f>
        <v>0</v>
      </c>
      <c r="R645" s="128"/>
      <c r="S645" s="132"/>
      <c r="T645" s="603"/>
      <c r="U645" s="527"/>
      <c r="V645" s="526"/>
    </row>
    <row r="646" spans="1:22" ht="15.75" thickBot="1" x14ac:dyDescent="0.3">
      <c r="A646" s="528"/>
      <c r="B646" s="529"/>
      <c r="C646" s="455"/>
      <c r="D646" s="455"/>
      <c r="E646" s="455"/>
      <c r="F646" s="529"/>
      <c r="G646" s="455"/>
      <c r="H646" s="455"/>
      <c r="I646" s="529"/>
      <c r="J646" s="529"/>
      <c r="K646" s="455"/>
      <c r="L646" s="455"/>
      <c r="M646" s="455"/>
      <c r="N646" s="455"/>
      <c r="O646" s="455"/>
      <c r="P646" s="455"/>
      <c r="Q646" s="455"/>
      <c r="R646" s="455"/>
      <c r="S646" s="530"/>
      <c r="T646" s="455"/>
      <c r="U646" s="531"/>
    </row>
    <row r="647" spans="1:22" ht="15.75" thickBot="1" x14ac:dyDescent="0.3">
      <c r="A647" s="502"/>
      <c r="B647" s="503"/>
      <c r="C647" s="504"/>
      <c r="D647" s="504"/>
      <c r="E647" s="504"/>
      <c r="F647" s="503"/>
      <c r="G647" s="504"/>
      <c r="H647" s="504"/>
      <c r="I647" s="503"/>
      <c r="J647" s="503"/>
      <c r="K647" s="504"/>
      <c r="L647" s="504"/>
      <c r="M647" s="504"/>
      <c r="N647" s="504"/>
      <c r="O647" s="504"/>
      <c r="P647" s="504"/>
      <c r="Q647" s="504"/>
      <c r="R647" s="504"/>
      <c r="S647" s="504"/>
      <c r="T647" s="504"/>
      <c r="U647" s="505"/>
    </row>
    <row r="648" spans="1:22" ht="15.75" thickBot="1" x14ac:dyDescent="0.3">
      <c r="A648" s="171" t="s">
        <v>9</v>
      </c>
      <c r="B648" s="1116" t="s">
        <v>137</v>
      </c>
      <c r="C648" s="1117"/>
      <c r="E648" s="1118" t="s">
        <v>342</v>
      </c>
      <c r="F648" s="1119"/>
      <c r="G648" s="1120">
        <f>VLOOKUP(B648,'EXTRAUrbano.Piano inv. forn '!$D$20:$AB$55,3,FALSE)</f>
        <v>0</v>
      </c>
      <c r="H648" s="1121"/>
      <c r="I648" s="115"/>
      <c r="J648" s="1118" t="s">
        <v>343</v>
      </c>
      <c r="K648" s="1119"/>
      <c r="L648" s="1120">
        <f>VLOOKUP(B648,'EXTRAUrbano.Piano inv. forn '!$D$20:$AB$55,4,FALSE)</f>
        <v>0</v>
      </c>
      <c r="M648" s="1121"/>
      <c r="O648" s="178" t="s">
        <v>344</v>
      </c>
      <c r="P648" s="506"/>
      <c r="R648" s="179" t="s">
        <v>345</v>
      </c>
      <c r="S648" s="1108"/>
      <c r="T648" s="1109"/>
      <c r="U648" s="507"/>
    </row>
    <row r="649" spans="1:22" ht="15.75" thickBot="1" x14ac:dyDescent="0.3">
      <c r="A649" s="149"/>
      <c r="B649" s="129"/>
      <c r="C649" s="129"/>
      <c r="E649" s="130"/>
      <c r="F649" s="130"/>
      <c r="G649" s="131"/>
      <c r="H649" s="131"/>
      <c r="I649" s="115"/>
      <c r="J649" s="130"/>
      <c r="K649" s="130"/>
      <c r="L649" s="131"/>
      <c r="M649" s="131"/>
      <c r="O649" s="132"/>
      <c r="R649" s="128"/>
      <c r="S649" s="501"/>
      <c r="U649" s="150"/>
    </row>
    <row r="650" spans="1:22" ht="28.5" customHeight="1" thickBot="1" x14ac:dyDescent="0.3">
      <c r="A650" s="1102" t="s">
        <v>346</v>
      </c>
      <c r="B650" s="1103"/>
      <c r="C650" s="1103"/>
      <c r="D650" s="1104"/>
      <c r="E650" s="1105">
        <f>VLOOKUP(B648,'EXTRAUrbano.Piano inv. forn '!$D$20:$AB$55,17,FALSE)</f>
        <v>0</v>
      </c>
      <c r="F650" s="1106"/>
      <c r="G650" s="1106"/>
      <c r="H650" s="1107"/>
      <c r="I650" s="115"/>
      <c r="J650" s="1102" t="s">
        <v>60</v>
      </c>
      <c r="K650" s="1103"/>
      <c r="L650" s="1105">
        <f>VLOOKUP(B648,'EXTRAUrbano.Piano inv. forn '!$D$20:$AB$55,19,FALSE)</f>
        <v>0</v>
      </c>
      <c r="M650" s="1107"/>
      <c r="N650" s="146"/>
      <c r="O650" s="177" t="s">
        <v>347</v>
      </c>
      <c r="P650" s="151">
        <f>L650+E650</f>
        <v>0</v>
      </c>
      <c r="R650" s="179" t="s">
        <v>348</v>
      </c>
      <c r="S650" s="1108"/>
      <c r="T650" s="1109"/>
      <c r="U650" s="150"/>
    </row>
    <row r="651" spans="1:22" ht="15.75" thickBot="1" x14ac:dyDescent="0.3">
      <c r="A651" s="149"/>
      <c r="U651" s="507"/>
    </row>
    <row r="652" spans="1:22" ht="60" x14ac:dyDescent="0.25">
      <c r="A652" s="1110" t="s">
        <v>349</v>
      </c>
      <c r="B652" s="1112" t="s">
        <v>350</v>
      </c>
      <c r="C652" s="1112" t="s">
        <v>351</v>
      </c>
      <c r="D652" s="172" t="s">
        <v>352</v>
      </c>
      <c r="E652" s="173" t="s">
        <v>353</v>
      </c>
      <c r="F652" s="172" t="s">
        <v>354</v>
      </c>
      <c r="G652" s="172" t="s">
        <v>355</v>
      </c>
      <c r="H652" s="174" t="s">
        <v>312</v>
      </c>
      <c r="I652" s="174" t="s">
        <v>356</v>
      </c>
      <c r="J652" s="174" t="s">
        <v>357</v>
      </c>
      <c r="K652" s="174" t="s">
        <v>358</v>
      </c>
      <c r="L652" s="174" t="s">
        <v>359</v>
      </c>
      <c r="M652" s="174" t="s">
        <v>360</v>
      </c>
      <c r="N652" s="174" t="s">
        <v>361</v>
      </c>
      <c r="O652" s="174" t="s">
        <v>362</v>
      </c>
      <c r="P652" s="174" t="s">
        <v>363</v>
      </c>
      <c r="Q652" s="174" t="s">
        <v>364</v>
      </c>
      <c r="R652" s="174" t="s">
        <v>365</v>
      </c>
      <c r="S652" s="174" t="s">
        <v>366</v>
      </c>
      <c r="T652" s="175" t="s">
        <v>367</v>
      </c>
      <c r="U652" s="508"/>
    </row>
    <row r="653" spans="1:22" ht="48.75" thickBot="1" x14ac:dyDescent="0.3">
      <c r="A653" s="1111"/>
      <c r="B653" s="1113"/>
      <c r="C653" s="1113"/>
      <c r="D653" s="176" t="s">
        <v>368</v>
      </c>
      <c r="E653" s="176" t="s">
        <v>381</v>
      </c>
      <c r="F653" s="176" t="s">
        <v>370</v>
      </c>
      <c r="G653" s="176" t="s">
        <v>370</v>
      </c>
      <c r="H653" s="176" t="s">
        <v>32</v>
      </c>
      <c r="I653" s="176" t="s">
        <v>382</v>
      </c>
      <c r="J653" s="176" t="s">
        <v>371</v>
      </c>
      <c r="K653" s="176" t="s">
        <v>372</v>
      </c>
      <c r="L653" s="176" t="s">
        <v>373</v>
      </c>
      <c r="M653" s="176" t="s">
        <v>372</v>
      </c>
      <c r="N653" s="176" t="s">
        <v>374</v>
      </c>
      <c r="O653" s="176" t="s">
        <v>341</v>
      </c>
      <c r="P653" s="176" t="s">
        <v>375</v>
      </c>
      <c r="Q653" s="176" t="s">
        <v>376</v>
      </c>
      <c r="R653" s="176" t="s">
        <v>377</v>
      </c>
      <c r="S653" s="176" t="s">
        <v>377</v>
      </c>
      <c r="T653" s="509"/>
      <c r="U653" s="508"/>
    </row>
    <row r="654" spans="1:22" x14ac:dyDescent="0.25">
      <c r="A654" s="1114" t="str">
        <f>B648</f>
        <v>Extra-urb.m.1</v>
      </c>
      <c r="B654" s="160">
        <v>1</v>
      </c>
      <c r="C654" s="208"/>
      <c r="D654" s="134"/>
      <c r="E654" s="134"/>
      <c r="F654" s="208"/>
      <c r="G654" s="510"/>
      <c r="H654" s="135"/>
      <c r="I654" s="511"/>
      <c r="J654" s="512"/>
      <c r="K654" s="513"/>
      <c r="L654" s="511"/>
      <c r="M654" s="513"/>
      <c r="N654" s="164"/>
      <c r="O654" s="164"/>
      <c r="P654" s="511"/>
      <c r="Q654" s="511"/>
      <c r="R654" s="511"/>
      <c r="S654" s="511"/>
      <c r="T654" s="514"/>
      <c r="U654" s="507"/>
    </row>
    <row r="655" spans="1:22" x14ac:dyDescent="0.25">
      <c r="A655" s="1114"/>
      <c r="B655" s="161">
        <v>2</v>
      </c>
      <c r="C655" s="133"/>
      <c r="D655" s="127"/>
      <c r="E655" s="127"/>
      <c r="F655" s="133"/>
      <c r="G655" s="515"/>
      <c r="H655" s="133"/>
      <c r="I655" s="495"/>
      <c r="J655" s="516"/>
      <c r="K655" s="517"/>
      <c r="L655" s="495"/>
      <c r="M655" s="517"/>
      <c r="N655" s="155"/>
      <c r="O655" s="155"/>
      <c r="P655" s="495"/>
      <c r="Q655" s="495" t="s">
        <v>378</v>
      </c>
      <c r="R655" s="495"/>
      <c r="S655" s="495"/>
      <c r="T655" s="518"/>
      <c r="U655" s="507"/>
    </row>
    <row r="656" spans="1:22" x14ac:dyDescent="0.25">
      <c r="A656" s="1114"/>
      <c r="B656" s="161">
        <v>3</v>
      </c>
      <c r="C656" s="133"/>
      <c r="D656" s="127"/>
      <c r="E656" s="127"/>
      <c r="F656" s="133"/>
      <c r="G656" s="515"/>
      <c r="H656" s="133"/>
      <c r="I656" s="495"/>
      <c r="J656" s="516"/>
      <c r="K656" s="517"/>
      <c r="L656" s="495"/>
      <c r="M656" s="517"/>
      <c r="N656" s="155"/>
      <c r="O656" s="155"/>
      <c r="P656" s="495"/>
      <c r="Q656" s="495"/>
      <c r="R656" s="495"/>
      <c r="S656" s="495"/>
      <c r="T656" s="518"/>
      <c r="U656" s="507"/>
    </row>
    <row r="657" spans="1:21" x14ac:dyDescent="0.25">
      <c r="A657" s="1114"/>
      <c r="B657" s="161">
        <v>4</v>
      </c>
      <c r="C657" s="133"/>
      <c r="D657" s="127"/>
      <c r="E657" s="127"/>
      <c r="F657" s="133"/>
      <c r="G657" s="515"/>
      <c r="H657" s="133"/>
      <c r="I657" s="495"/>
      <c r="J657" s="516"/>
      <c r="K657" s="517"/>
      <c r="L657" s="495"/>
      <c r="M657" s="517"/>
      <c r="N657" s="155"/>
      <c r="O657" s="155"/>
      <c r="P657" s="495"/>
      <c r="Q657" s="495"/>
      <c r="R657" s="495"/>
      <c r="S657" s="495"/>
      <c r="T657" s="518"/>
      <c r="U657" s="507"/>
    </row>
    <row r="658" spans="1:21" x14ac:dyDescent="0.25">
      <c r="A658" s="1114"/>
      <c r="B658" s="161">
        <v>5</v>
      </c>
      <c r="C658" s="133"/>
      <c r="D658" s="127"/>
      <c r="E658" s="127"/>
      <c r="F658" s="133"/>
      <c r="G658" s="515"/>
      <c r="H658" s="133"/>
      <c r="I658" s="495"/>
      <c r="J658" s="516"/>
      <c r="K658" s="517"/>
      <c r="L658" s="495"/>
      <c r="M658" s="517"/>
      <c r="N658" s="155"/>
      <c r="O658" s="155"/>
      <c r="P658" s="495"/>
      <c r="Q658" s="495"/>
      <c r="R658" s="495"/>
      <c r="S658" s="495"/>
      <c r="T658" s="518"/>
      <c r="U658" s="507"/>
    </row>
    <row r="659" spans="1:21" x14ac:dyDescent="0.25">
      <c r="A659" s="1114"/>
      <c r="B659" s="161">
        <v>6</v>
      </c>
      <c r="C659" s="133"/>
      <c r="D659" s="127"/>
      <c r="E659" s="127"/>
      <c r="F659" s="133"/>
      <c r="G659" s="515"/>
      <c r="H659" s="133"/>
      <c r="I659" s="495"/>
      <c r="J659" s="516"/>
      <c r="K659" s="517"/>
      <c r="L659" s="495"/>
      <c r="M659" s="517"/>
      <c r="N659" s="155"/>
      <c r="O659" s="155"/>
      <c r="P659" s="495"/>
      <c r="Q659" s="495"/>
      <c r="R659" s="495"/>
      <c r="S659" s="495"/>
      <c r="T659" s="518"/>
      <c r="U659" s="507"/>
    </row>
    <row r="660" spans="1:21" x14ac:dyDescent="0.25">
      <c r="A660" s="1114"/>
      <c r="B660" s="161">
        <v>7</v>
      </c>
      <c r="C660" s="133"/>
      <c r="D660" s="127"/>
      <c r="E660" s="127"/>
      <c r="F660" s="133"/>
      <c r="G660" s="515"/>
      <c r="H660" s="133"/>
      <c r="I660" s="495"/>
      <c r="J660" s="516"/>
      <c r="K660" s="517"/>
      <c r="L660" s="495"/>
      <c r="M660" s="517"/>
      <c r="N660" s="155"/>
      <c r="O660" s="155"/>
      <c r="P660" s="495"/>
      <c r="Q660" s="495"/>
      <c r="R660" s="495"/>
      <c r="S660" s="495"/>
      <c r="T660" s="518"/>
      <c r="U660" s="507"/>
    </row>
    <row r="661" spans="1:21" x14ac:dyDescent="0.25">
      <c r="A661" s="1114"/>
      <c r="B661" s="161">
        <v>8</v>
      </c>
      <c r="C661" s="133"/>
      <c r="D661" s="127"/>
      <c r="E661" s="127"/>
      <c r="F661" s="133"/>
      <c r="G661" s="515"/>
      <c r="H661" s="133"/>
      <c r="I661" s="495"/>
      <c r="J661" s="516"/>
      <c r="K661" s="517"/>
      <c r="L661" s="495"/>
      <c r="M661" s="517"/>
      <c r="N661" s="155"/>
      <c r="O661" s="155"/>
      <c r="P661" s="495"/>
      <c r="Q661" s="495"/>
      <c r="R661" s="495"/>
      <c r="S661" s="495"/>
      <c r="T661" s="518"/>
      <c r="U661" s="507"/>
    </row>
    <row r="662" spans="1:21" x14ac:dyDescent="0.25">
      <c r="A662" s="1114"/>
      <c r="B662" s="161">
        <v>9</v>
      </c>
      <c r="C662" s="133"/>
      <c r="D662" s="127"/>
      <c r="E662" s="127"/>
      <c r="F662" s="133"/>
      <c r="G662" s="515"/>
      <c r="H662" s="133"/>
      <c r="I662" s="495"/>
      <c r="J662" s="516"/>
      <c r="K662" s="517"/>
      <c r="L662" s="495"/>
      <c r="M662" s="517"/>
      <c r="N662" s="155"/>
      <c r="O662" s="155"/>
      <c r="P662" s="495"/>
      <c r="Q662" s="495"/>
      <c r="R662" s="495"/>
      <c r="S662" s="495"/>
      <c r="T662" s="518"/>
      <c r="U662" s="507"/>
    </row>
    <row r="663" spans="1:21" ht="15.75" thickBot="1" x14ac:dyDescent="0.3">
      <c r="A663" s="1115"/>
      <c r="B663" s="162">
        <v>10</v>
      </c>
      <c r="C663" s="148"/>
      <c r="D663" s="147"/>
      <c r="E663" s="147"/>
      <c r="F663" s="148"/>
      <c r="G663" s="519"/>
      <c r="H663" s="148"/>
      <c r="I663" s="520"/>
      <c r="J663" s="521"/>
      <c r="K663" s="522"/>
      <c r="L663" s="520"/>
      <c r="M663" s="522"/>
      <c r="N663" s="156"/>
      <c r="O663" s="156"/>
      <c r="P663" s="520"/>
      <c r="Q663" s="520"/>
      <c r="R663" s="520"/>
      <c r="S663" s="520"/>
      <c r="T663" s="523"/>
      <c r="U663" s="507"/>
    </row>
    <row r="664" spans="1:21" ht="25.5" thickBot="1" x14ac:dyDescent="0.3">
      <c r="A664" s="654"/>
      <c r="C664" s="655"/>
      <c r="D664" s="656"/>
      <c r="E664" s="484" t="s">
        <v>379</v>
      </c>
      <c r="F664" s="485">
        <f>COUNTA(F654:F663)</f>
        <v>0</v>
      </c>
      <c r="G664" s="486">
        <f>COUNTA(G654:G663)</f>
        <v>0</v>
      </c>
      <c r="H664" s="655"/>
      <c r="I664" s="501"/>
      <c r="J664" s="657"/>
      <c r="K664" s="658"/>
      <c r="L664" s="1096" t="s">
        <v>655</v>
      </c>
      <c r="M664" s="1097"/>
      <c r="N664" s="659">
        <f>SUM(N654:N663)</f>
        <v>0</v>
      </c>
      <c r="O664" s="660">
        <f>SUM(O654:O663)</f>
        <v>0</v>
      </c>
      <c r="P664" s="501"/>
      <c r="R664" s="128"/>
      <c r="S664" s="132"/>
      <c r="T664" s="603"/>
      <c r="U664" s="527"/>
    </row>
    <row r="665" spans="1:21" ht="23.45" customHeight="1" x14ac:dyDescent="0.25">
      <c r="A665" s="149"/>
      <c r="B665" s="128"/>
      <c r="C665" s="128"/>
      <c r="D665" s="128"/>
      <c r="H665" s="524"/>
      <c r="I665" s="524"/>
      <c r="J665" s="525"/>
      <c r="K665" s="524"/>
      <c r="L665" s="1098" t="s">
        <v>656</v>
      </c>
      <c r="M665" s="1099"/>
      <c r="N665" s="661">
        <f>SUMIF(M654:M663,"&lt;=31/12/2025",N654:N663)</f>
        <v>0</v>
      </c>
      <c r="O665" s="662">
        <f>SUMIF(M654:M663,"&lt;=31/12/2025",O654:O663)</f>
        <v>0</v>
      </c>
      <c r="P665" s="128"/>
      <c r="R665" s="128"/>
      <c r="S665" s="132"/>
      <c r="T665" s="603"/>
      <c r="U665" s="527"/>
    </row>
    <row r="666" spans="1:21" ht="23.45" customHeight="1" thickBot="1" x14ac:dyDescent="0.3">
      <c r="A666" s="149"/>
      <c r="L666" s="1100" t="s">
        <v>660</v>
      </c>
      <c r="M666" s="1101"/>
      <c r="N666" s="663">
        <f>SUMIF(M654:M663,"&gt;31/12/2025",N654:N663)</f>
        <v>0</v>
      </c>
      <c r="O666" s="664">
        <f>SUMIF(M654:M663,"&gt;31/12/2025",O654:O663)</f>
        <v>0</v>
      </c>
      <c r="R666" s="128"/>
      <c r="S666" s="132"/>
      <c r="T666" s="603"/>
      <c r="U666" s="527"/>
    </row>
    <row r="667" spans="1:21" ht="15.75" thickBot="1" x14ac:dyDescent="0.3">
      <c r="A667" s="528"/>
      <c r="B667" s="529"/>
      <c r="C667" s="455"/>
      <c r="D667" s="455"/>
      <c r="E667" s="455"/>
      <c r="F667" s="529"/>
      <c r="G667" s="455"/>
      <c r="H667" s="455"/>
      <c r="I667" s="529"/>
      <c r="J667" s="529"/>
      <c r="K667" s="455"/>
      <c r="L667" s="455"/>
      <c r="M667" s="455"/>
      <c r="N667" s="455"/>
      <c r="O667" s="455"/>
      <c r="P667" s="455"/>
      <c r="Q667" s="455"/>
      <c r="R667" s="455"/>
      <c r="S667" s="530"/>
      <c r="T667" s="455"/>
      <c r="U667" s="531"/>
    </row>
    <row r="668" spans="1:21" ht="15.75" thickBot="1" x14ac:dyDescent="0.3">
      <c r="A668" s="502"/>
      <c r="B668" s="503"/>
      <c r="C668" s="504"/>
      <c r="D668" s="504"/>
      <c r="E668" s="504"/>
      <c r="F668" s="503"/>
      <c r="G668" s="504"/>
      <c r="H668" s="504"/>
      <c r="I668" s="503"/>
      <c r="J668" s="503"/>
      <c r="K668" s="504"/>
      <c r="L668" s="504"/>
      <c r="M668" s="504"/>
      <c r="N668" s="504"/>
      <c r="O668" s="504"/>
      <c r="P668" s="504"/>
      <c r="Q668" s="504"/>
      <c r="R668" s="504"/>
      <c r="S668" s="504"/>
      <c r="T668" s="504"/>
      <c r="U668" s="505"/>
    </row>
    <row r="669" spans="1:21" ht="15.75" thickBot="1" x14ac:dyDescent="0.3">
      <c r="A669" s="171" t="s">
        <v>9</v>
      </c>
      <c r="B669" s="1116" t="s">
        <v>137</v>
      </c>
      <c r="C669" s="1117"/>
      <c r="E669" s="1118" t="s">
        <v>342</v>
      </c>
      <c r="F669" s="1119"/>
      <c r="G669" s="1120">
        <f>VLOOKUP(B669,'EXTRAUrbano.Piano inv. forn '!$D$20:$AB$55,3,FALSE)</f>
        <v>0</v>
      </c>
      <c r="H669" s="1121"/>
      <c r="I669" s="115"/>
      <c r="J669" s="1118" t="s">
        <v>343</v>
      </c>
      <c r="K669" s="1119"/>
      <c r="L669" s="1120">
        <f>VLOOKUP(B669,'EXTRAUrbano.Piano inv. forn '!$D$20:$AB$55,4,FALSE)</f>
        <v>0</v>
      </c>
      <c r="M669" s="1121"/>
      <c r="O669" s="178" t="s">
        <v>344</v>
      </c>
      <c r="P669" s="506"/>
      <c r="R669" s="179" t="s">
        <v>345</v>
      </c>
      <c r="S669" s="1108"/>
      <c r="T669" s="1109"/>
      <c r="U669" s="507"/>
    </row>
    <row r="670" spans="1:21" ht="15.75" thickBot="1" x14ac:dyDescent="0.3">
      <c r="A670" s="149"/>
      <c r="B670" s="129"/>
      <c r="C670" s="129"/>
      <c r="E670" s="130"/>
      <c r="F670" s="130"/>
      <c r="G670" s="131"/>
      <c r="H670" s="131"/>
      <c r="I670" s="115"/>
      <c r="J670" s="130"/>
      <c r="K670" s="130"/>
      <c r="L670" s="131"/>
      <c r="M670" s="131"/>
      <c r="O670" s="132"/>
      <c r="R670" s="128"/>
      <c r="S670" s="501"/>
      <c r="U670" s="150"/>
    </row>
    <row r="671" spans="1:21" ht="28.5" customHeight="1" thickBot="1" x14ac:dyDescent="0.3">
      <c r="A671" s="1102" t="s">
        <v>346</v>
      </c>
      <c r="B671" s="1103"/>
      <c r="C671" s="1103"/>
      <c r="D671" s="1104"/>
      <c r="E671" s="1105">
        <f>VLOOKUP(B669,'EXTRAUrbano.Piano inv. forn '!$D$20:$AB$55,17,FALSE)</f>
        <v>0</v>
      </c>
      <c r="F671" s="1106"/>
      <c r="G671" s="1106"/>
      <c r="H671" s="1107"/>
      <c r="I671" s="115"/>
      <c r="J671" s="1102" t="s">
        <v>60</v>
      </c>
      <c r="K671" s="1103"/>
      <c r="L671" s="1105">
        <f>VLOOKUP(B669,'EXTRAUrbano.Piano inv. forn '!$D$20:$AB$55,19,FALSE)</f>
        <v>0</v>
      </c>
      <c r="M671" s="1107"/>
      <c r="N671" s="146"/>
      <c r="O671" s="177" t="s">
        <v>347</v>
      </c>
      <c r="P671" s="151">
        <f>L671+E671</f>
        <v>0</v>
      </c>
      <c r="R671" s="179" t="s">
        <v>348</v>
      </c>
      <c r="S671" s="1108"/>
      <c r="T671" s="1109"/>
      <c r="U671" s="150"/>
    </row>
    <row r="672" spans="1:21" ht="15.75" thickBot="1" x14ac:dyDescent="0.3">
      <c r="A672" s="149"/>
      <c r="U672" s="507"/>
    </row>
    <row r="673" spans="1:21" ht="60" x14ac:dyDescent="0.25">
      <c r="A673" s="1110" t="s">
        <v>349</v>
      </c>
      <c r="B673" s="1112" t="s">
        <v>350</v>
      </c>
      <c r="C673" s="1112" t="s">
        <v>351</v>
      </c>
      <c r="D673" s="172" t="s">
        <v>352</v>
      </c>
      <c r="E673" s="173" t="s">
        <v>353</v>
      </c>
      <c r="F673" s="172" t="s">
        <v>354</v>
      </c>
      <c r="G673" s="172" t="s">
        <v>355</v>
      </c>
      <c r="H673" s="174" t="s">
        <v>312</v>
      </c>
      <c r="I673" s="174" t="s">
        <v>356</v>
      </c>
      <c r="J673" s="174" t="s">
        <v>357</v>
      </c>
      <c r="K673" s="174" t="s">
        <v>358</v>
      </c>
      <c r="L673" s="174" t="s">
        <v>359</v>
      </c>
      <c r="M673" s="174" t="s">
        <v>360</v>
      </c>
      <c r="N673" s="174" t="s">
        <v>361</v>
      </c>
      <c r="O673" s="174" t="s">
        <v>362</v>
      </c>
      <c r="P673" s="174" t="s">
        <v>363</v>
      </c>
      <c r="Q673" s="174" t="s">
        <v>364</v>
      </c>
      <c r="R673" s="174" t="s">
        <v>365</v>
      </c>
      <c r="S673" s="174" t="s">
        <v>366</v>
      </c>
      <c r="T673" s="175" t="s">
        <v>367</v>
      </c>
      <c r="U673" s="508"/>
    </row>
    <row r="674" spans="1:21" ht="48.75" thickBot="1" x14ac:dyDescent="0.3">
      <c r="A674" s="1111"/>
      <c r="B674" s="1113"/>
      <c r="C674" s="1113"/>
      <c r="D674" s="176" t="s">
        <v>368</v>
      </c>
      <c r="E674" s="176" t="s">
        <v>381</v>
      </c>
      <c r="F674" s="176" t="s">
        <v>370</v>
      </c>
      <c r="G674" s="176" t="s">
        <v>370</v>
      </c>
      <c r="H674" s="176" t="s">
        <v>32</v>
      </c>
      <c r="I674" s="176" t="s">
        <v>382</v>
      </c>
      <c r="J674" s="176" t="s">
        <v>371</v>
      </c>
      <c r="K674" s="176" t="s">
        <v>372</v>
      </c>
      <c r="L674" s="176" t="s">
        <v>373</v>
      </c>
      <c r="M674" s="176" t="s">
        <v>372</v>
      </c>
      <c r="N674" s="176" t="s">
        <v>374</v>
      </c>
      <c r="O674" s="176" t="s">
        <v>341</v>
      </c>
      <c r="P674" s="176" t="s">
        <v>375</v>
      </c>
      <c r="Q674" s="176" t="s">
        <v>376</v>
      </c>
      <c r="R674" s="176" t="s">
        <v>377</v>
      </c>
      <c r="S674" s="176" t="s">
        <v>377</v>
      </c>
      <c r="T674" s="509"/>
      <c r="U674" s="508"/>
    </row>
    <row r="675" spans="1:21" x14ac:dyDescent="0.25">
      <c r="A675" s="1114" t="str">
        <f>B669</f>
        <v>Extra-urb.m.1</v>
      </c>
      <c r="B675" s="160">
        <v>1</v>
      </c>
      <c r="C675" s="208"/>
      <c r="D675" s="134"/>
      <c r="E675" s="134"/>
      <c r="F675" s="208"/>
      <c r="G675" s="510"/>
      <c r="H675" s="135"/>
      <c r="I675" s="511"/>
      <c r="J675" s="512"/>
      <c r="K675" s="513"/>
      <c r="L675" s="511"/>
      <c r="M675" s="513"/>
      <c r="N675" s="164"/>
      <c r="O675" s="164"/>
      <c r="P675" s="511"/>
      <c r="Q675" s="511"/>
      <c r="R675" s="511"/>
      <c r="S675" s="511"/>
      <c r="T675" s="514"/>
      <c r="U675" s="507"/>
    </row>
    <row r="676" spans="1:21" x14ac:dyDescent="0.25">
      <c r="A676" s="1114"/>
      <c r="B676" s="161">
        <v>2</v>
      </c>
      <c r="C676" s="133"/>
      <c r="D676" s="127"/>
      <c r="E676" s="127"/>
      <c r="F676" s="133"/>
      <c r="G676" s="515"/>
      <c r="H676" s="133"/>
      <c r="I676" s="495"/>
      <c r="J676" s="516"/>
      <c r="K676" s="517"/>
      <c r="L676" s="495"/>
      <c r="M676" s="517"/>
      <c r="N676" s="155"/>
      <c r="O676" s="155"/>
      <c r="P676" s="495"/>
      <c r="Q676" s="495" t="s">
        <v>378</v>
      </c>
      <c r="R676" s="495"/>
      <c r="S676" s="495"/>
      <c r="T676" s="518"/>
      <c r="U676" s="507"/>
    </row>
    <row r="677" spans="1:21" x14ac:dyDescent="0.25">
      <c r="A677" s="1114"/>
      <c r="B677" s="161">
        <v>3</v>
      </c>
      <c r="C677" s="133"/>
      <c r="D677" s="127"/>
      <c r="E677" s="127"/>
      <c r="F677" s="133"/>
      <c r="G677" s="515"/>
      <c r="H677" s="133"/>
      <c r="I677" s="495"/>
      <c r="J677" s="516"/>
      <c r="K677" s="517"/>
      <c r="L677" s="495"/>
      <c r="M677" s="517"/>
      <c r="N677" s="155"/>
      <c r="O677" s="155"/>
      <c r="P677" s="495"/>
      <c r="Q677" s="495"/>
      <c r="R677" s="495"/>
      <c r="S677" s="495"/>
      <c r="T677" s="518"/>
      <c r="U677" s="507"/>
    </row>
    <row r="678" spans="1:21" x14ac:dyDescent="0.25">
      <c r="A678" s="1114"/>
      <c r="B678" s="161">
        <v>4</v>
      </c>
      <c r="C678" s="133"/>
      <c r="D678" s="127"/>
      <c r="E678" s="127"/>
      <c r="F678" s="133"/>
      <c r="G678" s="515"/>
      <c r="H678" s="133"/>
      <c r="I678" s="495"/>
      <c r="J678" s="516"/>
      <c r="K678" s="517"/>
      <c r="L678" s="495"/>
      <c r="M678" s="517"/>
      <c r="N678" s="155"/>
      <c r="O678" s="155"/>
      <c r="P678" s="495"/>
      <c r="Q678" s="495"/>
      <c r="R678" s="495"/>
      <c r="S678" s="495"/>
      <c r="T678" s="518"/>
      <c r="U678" s="507"/>
    </row>
    <row r="679" spans="1:21" x14ac:dyDescent="0.25">
      <c r="A679" s="1114"/>
      <c r="B679" s="161">
        <v>5</v>
      </c>
      <c r="C679" s="133"/>
      <c r="D679" s="127"/>
      <c r="E679" s="127"/>
      <c r="F679" s="133"/>
      <c r="G679" s="515"/>
      <c r="H679" s="133"/>
      <c r="I679" s="495"/>
      <c r="J679" s="516"/>
      <c r="K679" s="517"/>
      <c r="L679" s="495"/>
      <c r="M679" s="517"/>
      <c r="N679" s="155"/>
      <c r="O679" s="155"/>
      <c r="P679" s="495"/>
      <c r="Q679" s="495"/>
      <c r="R679" s="495"/>
      <c r="S679" s="495"/>
      <c r="T679" s="518"/>
      <c r="U679" s="507"/>
    </row>
    <row r="680" spans="1:21" x14ac:dyDescent="0.25">
      <c r="A680" s="1114"/>
      <c r="B680" s="161">
        <v>6</v>
      </c>
      <c r="C680" s="133"/>
      <c r="D680" s="127"/>
      <c r="E680" s="127"/>
      <c r="F680" s="133"/>
      <c r="G680" s="515"/>
      <c r="H680" s="133"/>
      <c r="I680" s="495"/>
      <c r="J680" s="516"/>
      <c r="K680" s="517"/>
      <c r="L680" s="495"/>
      <c r="M680" s="517"/>
      <c r="N680" s="155"/>
      <c r="O680" s="155"/>
      <c r="P680" s="495"/>
      <c r="Q680" s="495"/>
      <c r="R680" s="495"/>
      <c r="S680" s="495"/>
      <c r="T680" s="518"/>
      <c r="U680" s="507"/>
    </row>
    <row r="681" spans="1:21" x14ac:dyDescent="0.25">
      <c r="A681" s="1114"/>
      <c r="B681" s="161">
        <v>7</v>
      </c>
      <c r="C681" s="133"/>
      <c r="D681" s="127"/>
      <c r="E681" s="127"/>
      <c r="F681" s="133"/>
      <c r="G681" s="515"/>
      <c r="H681" s="133"/>
      <c r="I681" s="495"/>
      <c r="J681" s="516"/>
      <c r="K681" s="517"/>
      <c r="L681" s="495"/>
      <c r="M681" s="517"/>
      <c r="N681" s="155"/>
      <c r="O681" s="155"/>
      <c r="P681" s="495"/>
      <c r="Q681" s="495"/>
      <c r="R681" s="495"/>
      <c r="S681" s="495"/>
      <c r="T681" s="518"/>
      <c r="U681" s="507"/>
    </row>
    <row r="682" spans="1:21" x14ac:dyDescent="0.25">
      <c r="A682" s="1114"/>
      <c r="B682" s="161">
        <v>8</v>
      </c>
      <c r="C682" s="133"/>
      <c r="D682" s="127"/>
      <c r="E682" s="127"/>
      <c r="F682" s="133"/>
      <c r="G682" s="515"/>
      <c r="H682" s="133"/>
      <c r="I682" s="495"/>
      <c r="J682" s="516"/>
      <c r="K682" s="517"/>
      <c r="L682" s="495"/>
      <c r="M682" s="517"/>
      <c r="N682" s="155"/>
      <c r="O682" s="155"/>
      <c r="P682" s="495"/>
      <c r="Q682" s="495"/>
      <c r="R682" s="495"/>
      <c r="S682" s="495"/>
      <c r="T682" s="518"/>
      <c r="U682" s="507"/>
    </row>
    <row r="683" spans="1:21" x14ac:dyDescent="0.25">
      <c r="A683" s="1114"/>
      <c r="B683" s="161">
        <v>9</v>
      </c>
      <c r="C683" s="133"/>
      <c r="D683" s="127"/>
      <c r="E683" s="127"/>
      <c r="F683" s="133"/>
      <c r="G683" s="515"/>
      <c r="H683" s="133"/>
      <c r="I683" s="495"/>
      <c r="J683" s="516"/>
      <c r="K683" s="517"/>
      <c r="L683" s="495"/>
      <c r="M683" s="517"/>
      <c r="N683" s="155"/>
      <c r="O683" s="155"/>
      <c r="P683" s="495"/>
      <c r="Q683" s="495"/>
      <c r="R683" s="495"/>
      <c r="S683" s="495"/>
      <c r="T683" s="518"/>
      <c r="U683" s="507"/>
    </row>
    <row r="684" spans="1:21" ht="15.75" thickBot="1" x14ac:dyDescent="0.3">
      <c r="A684" s="1115"/>
      <c r="B684" s="162">
        <v>10</v>
      </c>
      <c r="C684" s="148"/>
      <c r="D684" s="147"/>
      <c r="E684" s="147"/>
      <c r="F684" s="148"/>
      <c r="G684" s="519"/>
      <c r="H684" s="148"/>
      <c r="I684" s="520"/>
      <c r="J684" s="521"/>
      <c r="K684" s="522"/>
      <c r="L684" s="520"/>
      <c r="M684" s="522"/>
      <c r="N684" s="156"/>
      <c r="O684" s="156"/>
      <c r="P684" s="520"/>
      <c r="Q684" s="520"/>
      <c r="R684" s="520"/>
      <c r="S684" s="520"/>
      <c r="T684" s="523"/>
      <c r="U684" s="507"/>
    </row>
    <row r="685" spans="1:21" ht="25.5" thickBot="1" x14ac:dyDescent="0.3">
      <c r="A685" s="654"/>
      <c r="C685" s="655"/>
      <c r="D685" s="656"/>
      <c r="E685" s="484" t="s">
        <v>379</v>
      </c>
      <c r="F685" s="485">
        <f>COUNTA(F675:F684)</f>
        <v>0</v>
      </c>
      <c r="G685" s="486">
        <f>COUNTA(G675:G684)</f>
        <v>0</v>
      </c>
      <c r="H685" s="655"/>
      <c r="I685" s="501"/>
      <c r="J685" s="657"/>
      <c r="K685" s="658"/>
      <c r="L685" s="1096" t="s">
        <v>655</v>
      </c>
      <c r="M685" s="1097"/>
      <c r="N685" s="659">
        <f>SUM(N675:N684)</f>
        <v>0</v>
      </c>
      <c r="O685" s="660">
        <f>SUM(O675:O684)</f>
        <v>0</v>
      </c>
      <c r="P685" s="501"/>
      <c r="R685" s="128"/>
      <c r="S685" s="132"/>
      <c r="T685" s="603"/>
      <c r="U685" s="527"/>
    </row>
    <row r="686" spans="1:21" ht="23.1" customHeight="1" x14ac:dyDescent="0.25">
      <c r="A686" s="149"/>
      <c r="B686" s="128"/>
      <c r="C686" s="128"/>
      <c r="D686" s="128"/>
      <c r="H686" s="524"/>
      <c r="I686" s="524"/>
      <c r="J686" s="525"/>
      <c r="K686" s="524"/>
      <c r="L686" s="1098" t="s">
        <v>656</v>
      </c>
      <c r="M686" s="1099"/>
      <c r="N686" s="661">
        <f>SUMIF(M675:M684,"&lt;=31/12/2025",N675:N684)</f>
        <v>0</v>
      </c>
      <c r="O686" s="662">
        <f>SUMIF(M675:M684,"&lt;=31/12/2025",O675:O684)</f>
        <v>0</v>
      </c>
      <c r="P686" s="128"/>
      <c r="R686" s="128"/>
      <c r="S686" s="132"/>
      <c r="T686" s="603"/>
      <c r="U686" s="527"/>
    </row>
    <row r="687" spans="1:21" ht="23.1" customHeight="1" thickBot="1" x14ac:dyDescent="0.3">
      <c r="A687" s="149"/>
      <c r="L687" s="1100" t="s">
        <v>660</v>
      </c>
      <c r="M687" s="1101"/>
      <c r="N687" s="663">
        <f>SUMIF(M675:M684,"&gt;31/12/2025",N675:N684)</f>
        <v>0</v>
      </c>
      <c r="O687" s="664">
        <f>SUMIF(M675:M684,"&gt;31/12/2025",O675:O684)</f>
        <v>0</v>
      </c>
      <c r="R687" s="128"/>
      <c r="S687" s="132"/>
      <c r="T687" s="603"/>
      <c r="U687" s="527"/>
    </row>
    <row r="688" spans="1:21" ht="15.75" thickBot="1" x14ac:dyDescent="0.3">
      <c r="A688" s="528"/>
      <c r="B688" s="529"/>
      <c r="C688" s="455"/>
      <c r="D688" s="455"/>
      <c r="E688" s="455"/>
      <c r="F688" s="529"/>
      <c r="G688" s="455"/>
      <c r="H688" s="455"/>
      <c r="I688" s="529"/>
      <c r="J688" s="529"/>
      <c r="K688" s="455"/>
      <c r="L688" s="455"/>
      <c r="M688" s="455"/>
      <c r="N688" s="455"/>
      <c r="O688" s="455"/>
      <c r="P688" s="455"/>
      <c r="Q688" s="455"/>
      <c r="R688" s="455"/>
      <c r="S688" s="530"/>
      <c r="T688" s="455"/>
      <c r="U688" s="531"/>
    </row>
    <row r="689" spans="1:21" ht="15.75" thickBot="1" x14ac:dyDescent="0.3">
      <c r="A689" s="502"/>
      <c r="B689" s="503"/>
      <c r="C689" s="504"/>
      <c r="D689" s="504"/>
      <c r="E689" s="504"/>
      <c r="F689" s="503"/>
      <c r="G689" s="504"/>
      <c r="H689" s="504"/>
      <c r="I689" s="503"/>
      <c r="J689" s="503"/>
      <c r="K689" s="504"/>
      <c r="L689" s="504"/>
      <c r="M689" s="504"/>
      <c r="N689" s="504"/>
      <c r="O689" s="504"/>
      <c r="P689" s="504"/>
      <c r="Q689" s="504"/>
      <c r="R689" s="504"/>
      <c r="S689" s="504"/>
      <c r="T689" s="504"/>
      <c r="U689" s="505"/>
    </row>
    <row r="690" spans="1:21" ht="15.75" thickBot="1" x14ac:dyDescent="0.3">
      <c r="A690" s="171" t="s">
        <v>9</v>
      </c>
      <c r="B690" s="1116" t="s">
        <v>137</v>
      </c>
      <c r="C690" s="1117"/>
      <c r="E690" s="1118" t="s">
        <v>342</v>
      </c>
      <c r="F690" s="1119"/>
      <c r="G690" s="1120">
        <f>VLOOKUP(B690,'EXTRAUrbano.Piano inv. forn '!$D$20:$AB$55,3,FALSE)</f>
        <v>0</v>
      </c>
      <c r="H690" s="1121"/>
      <c r="I690" s="115"/>
      <c r="J690" s="1118" t="s">
        <v>343</v>
      </c>
      <c r="K690" s="1119"/>
      <c r="L690" s="1120">
        <f>VLOOKUP(B690,'EXTRAUrbano.Piano inv. forn '!$D$20:$AB$55,4,FALSE)</f>
        <v>0</v>
      </c>
      <c r="M690" s="1121"/>
      <c r="O690" s="178" t="s">
        <v>344</v>
      </c>
      <c r="P690" s="506"/>
      <c r="R690" s="179" t="s">
        <v>345</v>
      </c>
      <c r="S690" s="1108"/>
      <c r="T690" s="1109"/>
      <c r="U690" s="507"/>
    </row>
    <row r="691" spans="1:21" ht="15.75" thickBot="1" x14ac:dyDescent="0.3">
      <c r="A691" s="149"/>
      <c r="B691" s="129"/>
      <c r="C691" s="129"/>
      <c r="E691" s="130"/>
      <c r="F691" s="130"/>
      <c r="G691" s="131"/>
      <c r="H691" s="131"/>
      <c r="I691" s="115"/>
      <c r="J691" s="130"/>
      <c r="K691" s="130"/>
      <c r="L691" s="131"/>
      <c r="M691" s="131"/>
      <c r="O691" s="132"/>
      <c r="R691" s="128"/>
      <c r="S691" s="501"/>
      <c r="U691" s="150"/>
    </row>
    <row r="692" spans="1:21" ht="28.5" customHeight="1" thickBot="1" x14ac:dyDescent="0.3">
      <c r="A692" s="1102" t="s">
        <v>346</v>
      </c>
      <c r="B692" s="1103"/>
      <c r="C692" s="1103"/>
      <c r="D692" s="1104"/>
      <c r="E692" s="1105">
        <f>VLOOKUP(B690,'EXTRAUrbano.Piano inv. forn '!$D$20:$AB$55,17,FALSE)</f>
        <v>0</v>
      </c>
      <c r="F692" s="1106"/>
      <c r="G692" s="1106"/>
      <c r="H692" s="1107"/>
      <c r="I692" s="115"/>
      <c r="J692" s="1102" t="s">
        <v>60</v>
      </c>
      <c r="K692" s="1103"/>
      <c r="L692" s="1105">
        <f>VLOOKUP(B690,'EXTRAUrbano.Piano inv. forn '!$D$20:$AB$55,19,FALSE)</f>
        <v>0</v>
      </c>
      <c r="M692" s="1107"/>
      <c r="N692" s="146"/>
      <c r="O692" s="177" t="s">
        <v>347</v>
      </c>
      <c r="P692" s="151">
        <f>L692+E692</f>
        <v>0</v>
      </c>
      <c r="R692" s="179" t="s">
        <v>348</v>
      </c>
      <c r="S692" s="1108"/>
      <c r="T692" s="1109"/>
      <c r="U692" s="150"/>
    </row>
    <row r="693" spans="1:21" ht="15.75" thickBot="1" x14ac:dyDescent="0.3">
      <c r="A693" s="149"/>
      <c r="U693" s="507"/>
    </row>
    <row r="694" spans="1:21" ht="60" x14ac:dyDescent="0.25">
      <c r="A694" s="1110" t="s">
        <v>349</v>
      </c>
      <c r="B694" s="1112" t="s">
        <v>350</v>
      </c>
      <c r="C694" s="1112" t="s">
        <v>351</v>
      </c>
      <c r="D694" s="172" t="s">
        <v>352</v>
      </c>
      <c r="E694" s="173" t="s">
        <v>353</v>
      </c>
      <c r="F694" s="172" t="s">
        <v>354</v>
      </c>
      <c r="G694" s="172" t="s">
        <v>355</v>
      </c>
      <c r="H694" s="174" t="s">
        <v>312</v>
      </c>
      <c r="I694" s="174" t="s">
        <v>356</v>
      </c>
      <c r="J694" s="174" t="s">
        <v>357</v>
      </c>
      <c r="K694" s="174" t="s">
        <v>358</v>
      </c>
      <c r="L694" s="174" t="s">
        <v>359</v>
      </c>
      <c r="M694" s="174" t="s">
        <v>360</v>
      </c>
      <c r="N694" s="174" t="s">
        <v>361</v>
      </c>
      <c r="O694" s="174" t="s">
        <v>362</v>
      </c>
      <c r="P694" s="174" t="s">
        <v>363</v>
      </c>
      <c r="Q694" s="174" t="s">
        <v>364</v>
      </c>
      <c r="R694" s="174" t="s">
        <v>365</v>
      </c>
      <c r="S694" s="174" t="s">
        <v>366</v>
      </c>
      <c r="T694" s="175" t="s">
        <v>367</v>
      </c>
      <c r="U694" s="508"/>
    </row>
    <row r="695" spans="1:21" ht="48.75" thickBot="1" x14ac:dyDescent="0.3">
      <c r="A695" s="1111"/>
      <c r="B695" s="1113"/>
      <c r="C695" s="1113"/>
      <c r="D695" s="176" t="s">
        <v>368</v>
      </c>
      <c r="E695" s="176" t="s">
        <v>381</v>
      </c>
      <c r="F695" s="176" t="s">
        <v>370</v>
      </c>
      <c r="G695" s="176" t="s">
        <v>370</v>
      </c>
      <c r="H695" s="176" t="s">
        <v>32</v>
      </c>
      <c r="I695" s="176" t="s">
        <v>382</v>
      </c>
      <c r="J695" s="176" t="s">
        <v>371</v>
      </c>
      <c r="K695" s="176" t="s">
        <v>372</v>
      </c>
      <c r="L695" s="176" t="s">
        <v>373</v>
      </c>
      <c r="M695" s="176" t="s">
        <v>372</v>
      </c>
      <c r="N695" s="176" t="s">
        <v>374</v>
      </c>
      <c r="O695" s="176" t="s">
        <v>341</v>
      </c>
      <c r="P695" s="176" t="s">
        <v>375</v>
      </c>
      <c r="Q695" s="176" t="s">
        <v>376</v>
      </c>
      <c r="R695" s="176" t="s">
        <v>377</v>
      </c>
      <c r="S695" s="176" t="s">
        <v>377</v>
      </c>
      <c r="T695" s="509"/>
      <c r="U695" s="508"/>
    </row>
    <row r="696" spans="1:21" x14ac:dyDescent="0.25">
      <c r="A696" s="1114" t="str">
        <f>B690</f>
        <v>Extra-urb.m.1</v>
      </c>
      <c r="B696" s="160">
        <v>1</v>
      </c>
      <c r="C696" s="208"/>
      <c r="D696" s="134"/>
      <c r="E696" s="134"/>
      <c r="F696" s="208"/>
      <c r="G696" s="510"/>
      <c r="H696" s="135"/>
      <c r="I696" s="511"/>
      <c r="J696" s="512"/>
      <c r="K696" s="513"/>
      <c r="L696" s="511"/>
      <c r="M696" s="513"/>
      <c r="N696" s="164"/>
      <c r="O696" s="164"/>
      <c r="P696" s="511"/>
      <c r="Q696" s="511"/>
      <c r="R696" s="511"/>
      <c r="S696" s="511"/>
      <c r="T696" s="514"/>
      <c r="U696" s="507"/>
    </row>
    <row r="697" spans="1:21" x14ac:dyDescent="0.25">
      <c r="A697" s="1114"/>
      <c r="B697" s="161">
        <v>2</v>
      </c>
      <c r="C697" s="133"/>
      <c r="D697" s="127"/>
      <c r="E697" s="127"/>
      <c r="F697" s="133"/>
      <c r="G697" s="515"/>
      <c r="H697" s="133"/>
      <c r="I697" s="495"/>
      <c r="J697" s="516"/>
      <c r="K697" s="517"/>
      <c r="L697" s="495"/>
      <c r="M697" s="517"/>
      <c r="N697" s="155"/>
      <c r="O697" s="155"/>
      <c r="P697" s="495"/>
      <c r="Q697" s="495" t="s">
        <v>378</v>
      </c>
      <c r="R697" s="495"/>
      <c r="S697" s="495"/>
      <c r="T697" s="518"/>
      <c r="U697" s="507"/>
    </row>
    <row r="698" spans="1:21" x14ac:dyDescent="0.25">
      <c r="A698" s="1114"/>
      <c r="B698" s="161">
        <v>3</v>
      </c>
      <c r="C698" s="133"/>
      <c r="D698" s="127"/>
      <c r="E698" s="127"/>
      <c r="F698" s="133"/>
      <c r="G698" s="515"/>
      <c r="H698" s="133"/>
      <c r="I698" s="495"/>
      <c r="J698" s="516"/>
      <c r="K698" s="517"/>
      <c r="L698" s="495"/>
      <c r="M698" s="517"/>
      <c r="N698" s="155"/>
      <c r="O698" s="155"/>
      <c r="P698" s="495"/>
      <c r="Q698" s="495"/>
      <c r="R698" s="495"/>
      <c r="S698" s="495"/>
      <c r="T698" s="518"/>
      <c r="U698" s="507"/>
    </row>
    <row r="699" spans="1:21" x14ac:dyDescent="0.25">
      <c r="A699" s="1114"/>
      <c r="B699" s="161">
        <v>4</v>
      </c>
      <c r="C699" s="133"/>
      <c r="D699" s="127"/>
      <c r="E699" s="127"/>
      <c r="F699" s="133"/>
      <c r="G699" s="515"/>
      <c r="H699" s="133"/>
      <c r="I699" s="495"/>
      <c r="J699" s="516"/>
      <c r="K699" s="517"/>
      <c r="L699" s="495"/>
      <c r="M699" s="517"/>
      <c r="N699" s="155"/>
      <c r="O699" s="155"/>
      <c r="P699" s="495"/>
      <c r="Q699" s="495"/>
      <c r="R699" s="495"/>
      <c r="S699" s="495"/>
      <c r="T699" s="518"/>
      <c r="U699" s="507"/>
    </row>
    <row r="700" spans="1:21" x14ac:dyDescent="0.25">
      <c r="A700" s="1114"/>
      <c r="B700" s="161">
        <v>5</v>
      </c>
      <c r="C700" s="133"/>
      <c r="D700" s="127"/>
      <c r="E700" s="127"/>
      <c r="F700" s="133"/>
      <c r="G700" s="515"/>
      <c r="H700" s="133"/>
      <c r="I700" s="495"/>
      <c r="J700" s="516"/>
      <c r="K700" s="517"/>
      <c r="L700" s="495"/>
      <c r="M700" s="517"/>
      <c r="N700" s="155"/>
      <c r="O700" s="155"/>
      <c r="P700" s="495"/>
      <c r="Q700" s="495"/>
      <c r="R700" s="495"/>
      <c r="S700" s="495"/>
      <c r="T700" s="518"/>
      <c r="U700" s="507"/>
    </row>
    <row r="701" spans="1:21" x14ac:dyDescent="0.25">
      <c r="A701" s="1114"/>
      <c r="B701" s="161">
        <v>6</v>
      </c>
      <c r="C701" s="133"/>
      <c r="D701" s="127"/>
      <c r="E701" s="127"/>
      <c r="F701" s="133"/>
      <c r="G701" s="515"/>
      <c r="H701" s="133"/>
      <c r="I701" s="495"/>
      <c r="J701" s="516"/>
      <c r="K701" s="517"/>
      <c r="L701" s="495"/>
      <c r="M701" s="517"/>
      <c r="N701" s="155"/>
      <c r="O701" s="155"/>
      <c r="P701" s="495"/>
      <c r="Q701" s="495"/>
      <c r="R701" s="495"/>
      <c r="S701" s="495"/>
      <c r="T701" s="518"/>
      <c r="U701" s="507"/>
    </row>
    <row r="702" spans="1:21" x14ac:dyDescent="0.25">
      <c r="A702" s="1114"/>
      <c r="B702" s="161">
        <v>7</v>
      </c>
      <c r="C702" s="133"/>
      <c r="D702" s="127"/>
      <c r="E702" s="127"/>
      <c r="F702" s="133"/>
      <c r="G702" s="515"/>
      <c r="H702" s="133"/>
      <c r="I702" s="495"/>
      <c r="J702" s="516"/>
      <c r="K702" s="517"/>
      <c r="L702" s="495"/>
      <c r="M702" s="517"/>
      <c r="N702" s="155"/>
      <c r="O702" s="155"/>
      <c r="P702" s="495"/>
      <c r="Q702" s="495"/>
      <c r="R702" s="495"/>
      <c r="S702" s="495"/>
      <c r="T702" s="518"/>
      <c r="U702" s="507"/>
    </row>
    <row r="703" spans="1:21" x14ac:dyDescent="0.25">
      <c r="A703" s="1114"/>
      <c r="B703" s="161">
        <v>8</v>
      </c>
      <c r="C703" s="133"/>
      <c r="D703" s="127"/>
      <c r="E703" s="127"/>
      <c r="F703" s="133"/>
      <c r="G703" s="515"/>
      <c r="H703" s="133"/>
      <c r="I703" s="495"/>
      <c r="J703" s="516"/>
      <c r="K703" s="517"/>
      <c r="L703" s="495"/>
      <c r="M703" s="517"/>
      <c r="N703" s="155"/>
      <c r="O703" s="155"/>
      <c r="P703" s="495"/>
      <c r="Q703" s="495"/>
      <c r="R703" s="495"/>
      <c r="S703" s="495"/>
      <c r="T703" s="518"/>
      <c r="U703" s="507"/>
    </row>
    <row r="704" spans="1:21" x14ac:dyDescent="0.25">
      <c r="A704" s="1114"/>
      <c r="B704" s="161">
        <v>9</v>
      </c>
      <c r="C704" s="133"/>
      <c r="D704" s="127"/>
      <c r="E704" s="127"/>
      <c r="F704" s="133"/>
      <c r="G704" s="515"/>
      <c r="H704" s="133"/>
      <c r="I704" s="495"/>
      <c r="J704" s="516"/>
      <c r="K704" s="517"/>
      <c r="L704" s="495"/>
      <c r="M704" s="517"/>
      <c r="N704" s="155"/>
      <c r="O704" s="155"/>
      <c r="P704" s="495"/>
      <c r="Q704" s="495"/>
      <c r="R704" s="495"/>
      <c r="S704" s="495"/>
      <c r="T704" s="518"/>
      <c r="U704" s="507"/>
    </row>
    <row r="705" spans="1:21" ht="15.75" thickBot="1" x14ac:dyDescent="0.3">
      <c r="A705" s="1115"/>
      <c r="B705" s="162">
        <v>10</v>
      </c>
      <c r="C705" s="148"/>
      <c r="D705" s="147"/>
      <c r="E705" s="147"/>
      <c r="F705" s="148"/>
      <c r="G705" s="519"/>
      <c r="H705" s="148"/>
      <c r="I705" s="520"/>
      <c r="J705" s="521"/>
      <c r="K705" s="522"/>
      <c r="L705" s="520"/>
      <c r="M705" s="522"/>
      <c r="N705" s="156"/>
      <c r="O705" s="156"/>
      <c r="P705" s="520"/>
      <c r="Q705" s="520"/>
      <c r="R705" s="520"/>
      <c r="S705" s="520"/>
      <c r="T705" s="523"/>
      <c r="U705" s="507"/>
    </row>
    <row r="706" spans="1:21" ht="25.5" thickBot="1" x14ac:dyDescent="0.3">
      <c r="A706" s="654"/>
      <c r="C706" s="655"/>
      <c r="D706" s="656"/>
      <c r="E706" s="484" t="s">
        <v>379</v>
      </c>
      <c r="F706" s="485">
        <f>COUNTA(F696:F705)</f>
        <v>0</v>
      </c>
      <c r="G706" s="486">
        <f>COUNTA(G696:G705)</f>
        <v>0</v>
      </c>
      <c r="H706" s="655"/>
      <c r="I706" s="501"/>
      <c r="J706" s="657"/>
      <c r="K706" s="658"/>
      <c r="L706" s="1096" t="s">
        <v>655</v>
      </c>
      <c r="M706" s="1097"/>
      <c r="N706" s="659">
        <f>SUM(N696:N705)</f>
        <v>0</v>
      </c>
      <c r="O706" s="660">
        <f>SUM(O696:O705)</f>
        <v>0</v>
      </c>
      <c r="P706" s="501"/>
      <c r="R706" s="128"/>
      <c r="S706" s="132"/>
      <c r="T706" s="603"/>
      <c r="U706" s="527"/>
    </row>
    <row r="707" spans="1:21" ht="21.95" customHeight="1" x14ac:dyDescent="0.25">
      <c r="A707" s="149"/>
      <c r="B707" s="128"/>
      <c r="C707" s="128"/>
      <c r="D707" s="128"/>
      <c r="H707" s="524"/>
      <c r="I707" s="524"/>
      <c r="J707" s="525"/>
      <c r="K707" s="524"/>
      <c r="L707" s="1098" t="s">
        <v>656</v>
      </c>
      <c r="M707" s="1099"/>
      <c r="N707" s="661">
        <f>SUMIF(M696:M705,"&lt;=31/12/2025",N696:N705)</f>
        <v>0</v>
      </c>
      <c r="O707" s="662">
        <f>SUMIF(M696:M705,"&lt;=31/12/2025",O696:O705)</f>
        <v>0</v>
      </c>
      <c r="P707" s="128"/>
      <c r="R707" s="128"/>
      <c r="S707" s="132"/>
      <c r="T707" s="603"/>
      <c r="U707" s="527"/>
    </row>
    <row r="708" spans="1:21" ht="21.95" customHeight="1" thickBot="1" x14ac:dyDescent="0.3">
      <c r="A708" s="149"/>
      <c r="L708" s="1100" t="s">
        <v>660</v>
      </c>
      <c r="M708" s="1101"/>
      <c r="N708" s="663">
        <f>SUMIF(M696:M705,"&gt;31/12/2025",N696:N705)</f>
        <v>0</v>
      </c>
      <c r="O708" s="664">
        <f>SUMIF(M696:M705,"&gt;31/12/2025",O696:O705)</f>
        <v>0</v>
      </c>
      <c r="R708" s="128"/>
      <c r="S708" s="132"/>
      <c r="T708" s="603"/>
      <c r="U708" s="527"/>
    </row>
    <row r="709" spans="1:21" ht="15.75" thickBot="1" x14ac:dyDescent="0.3">
      <c r="A709" s="528"/>
      <c r="B709" s="529"/>
      <c r="C709" s="455"/>
      <c r="D709" s="455"/>
      <c r="E709" s="455"/>
      <c r="F709" s="529"/>
      <c r="G709" s="455"/>
      <c r="H709" s="455"/>
      <c r="I709" s="529"/>
      <c r="J709" s="529"/>
      <c r="K709" s="455"/>
      <c r="L709" s="455"/>
      <c r="M709" s="455"/>
      <c r="N709" s="455"/>
      <c r="O709" s="455"/>
      <c r="P709" s="455"/>
      <c r="Q709" s="455"/>
      <c r="R709" s="455"/>
      <c r="S709" s="530"/>
      <c r="T709" s="455"/>
      <c r="U709" s="531"/>
    </row>
  </sheetData>
  <sheetProtection algorithmName="SHA-512" hashValue="f10MPRr/6zA0xhqJUsWKeNBcg9bpO6lM97ClkcAN7yXEZWP3wE1y05BoIEFFd/bPeMUYyg8EL8FDcYLWkCfLZw==" saltValue="ULcC8EzmC+fZHyy9BxF3NQ==" spinCount="100000" sheet="1" objects="1" scenarios="1"/>
  <mergeCells count="618">
    <mergeCell ref="A8:T8"/>
    <mergeCell ref="A10:D11"/>
    <mergeCell ref="E10:H11"/>
    <mergeCell ref="J10:N10"/>
    <mergeCell ref="O10:P11"/>
    <mergeCell ref="J11:N11"/>
    <mergeCell ref="A1:T1"/>
    <mergeCell ref="A3:T3"/>
    <mergeCell ref="A6:D6"/>
    <mergeCell ref="E6:J6"/>
    <mergeCell ref="L6:N6"/>
    <mergeCell ref="O6:T6"/>
    <mergeCell ref="R10:S11"/>
    <mergeCell ref="T10:T11"/>
    <mergeCell ref="A20:D20"/>
    <mergeCell ref="E20:H20"/>
    <mergeCell ref="J20:K20"/>
    <mergeCell ref="L20:M20"/>
    <mergeCell ref="S20:T20"/>
    <mergeCell ref="A22:A23"/>
    <mergeCell ref="B22:B23"/>
    <mergeCell ref="C22:C23"/>
    <mergeCell ref="B18:C18"/>
    <mergeCell ref="E18:F18"/>
    <mergeCell ref="G18:H18"/>
    <mergeCell ref="J18:K18"/>
    <mergeCell ref="L18:M18"/>
    <mergeCell ref="S18:T18"/>
    <mergeCell ref="S39:T39"/>
    <mergeCell ref="A41:D41"/>
    <mergeCell ref="E41:H41"/>
    <mergeCell ref="J41:K41"/>
    <mergeCell ref="L41:M41"/>
    <mergeCell ref="S41:T41"/>
    <mergeCell ref="A24:A33"/>
    <mergeCell ref="B39:C39"/>
    <mergeCell ref="E39:F39"/>
    <mergeCell ref="G39:H39"/>
    <mergeCell ref="J39:K39"/>
    <mergeCell ref="L39:M39"/>
    <mergeCell ref="L34:M34"/>
    <mergeCell ref="L35:M35"/>
    <mergeCell ref="L36:M36"/>
    <mergeCell ref="S60:T60"/>
    <mergeCell ref="A62:D62"/>
    <mergeCell ref="E62:H62"/>
    <mergeCell ref="J62:K62"/>
    <mergeCell ref="L62:M62"/>
    <mergeCell ref="S62:T62"/>
    <mergeCell ref="A43:A44"/>
    <mergeCell ref="B43:B44"/>
    <mergeCell ref="C43:C44"/>
    <mergeCell ref="A45:A54"/>
    <mergeCell ref="B60:C60"/>
    <mergeCell ref="E60:F60"/>
    <mergeCell ref="G60:H60"/>
    <mergeCell ref="J60:K60"/>
    <mergeCell ref="L60:M60"/>
    <mergeCell ref="L55:M55"/>
    <mergeCell ref="L56:M56"/>
    <mergeCell ref="L57:M57"/>
    <mergeCell ref="S81:T81"/>
    <mergeCell ref="A83:D83"/>
    <mergeCell ref="E83:H83"/>
    <mergeCell ref="J83:K83"/>
    <mergeCell ref="L83:M83"/>
    <mergeCell ref="S83:T83"/>
    <mergeCell ref="A64:A65"/>
    <mergeCell ref="B64:B65"/>
    <mergeCell ref="C64:C65"/>
    <mergeCell ref="A66:A75"/>
    <mergeCell ref="B81:C81"/>
    <mergeCell ref="E81:F81"/>
    <mergeCell ref="G81:H81"/>
    <mergeCell ref="J81:K81"/>
    <mergeCell ref="L81:M81"/>
    <mergeCell ref="L76:M76"/>
    <mergeCell ref="L77:M77"/>
    <mergeCell ref="L78:M78"/>
    <mergeCell ref="S102:T102"/>
    <mergeCell ref="A104:D104"/>
    <mergeCell ref="E104:H104"/>
    <mergeCell ref="J104:K104"/>
    <mergeCell ref="L104:M104"/>
    <mergeCell ref="S104:T104"/>
    <mergeCell ref="A85:A86"/>
    <mergeCell ref="B85:B86"/>
    <mergeCell ref="C85:C86"/>
    <mergeCell ref="A87:A96"/>
    <mergeCell ref="B102:C102"/>
    <mergeCell ref="E102:F102"/>
    <mergeCell ref="G102:H102"/>
    <mergeCell ref="J102:K102"/>
    <mergeCell ref="L102:M102"/>
    <mergeCell ref="L97:M97"/>
    <mergeCell ref="L98:M98"/>
    <mergeCell ref="L99:M99"/>
    <mergeCell ref="S123:T123"/>
    <mergeCell ref="A125:D125"/>
    <mergeCell ref="E125:H125"/>
    <mergeCell ref="J125:K125"/>
    <mergeCell ref="L125:M125"/>
    <mergeCell ref="S125:T125"/>
    <mergeCell ref="A106:A107"/>
    <mergeCell ref="B106:B107"/>
    <mergeCell ref="C106:C107"/>
    <mergeCell ref="A108:A117"/>
    <mergeCell ref="B123:C123"/>
    <mergeCell ref="E123:F123"/>
    <mergeCell ref="G123:H123"/>
    <mergeCell ref="J123:K123"/>
    <mergeCell ref="L123:M123"/>
    <mergeCell ref="L118:M118"/>
    <mergeCell ref="L119:M119"/>
    <mergeCell ref="L120:M120"/>
    <mergeCell ref="S144:T144"/>
    <mergeCell ref="A146:D146"/>
    <mergeCell ref="E146:H146"/>
    <mergeCell ref="J146:K146"/>
    <mergeCell ref="L146:M146"/>
    <mergeCell ref="S146:T146"/>
    <mergeCell ref="A127:A128"/>
    <mergeCell ref="B127:B128"/>
    <mergeCell ref="C127:C128"/>
    <mergeCell ref="A129:A138"/>
    <mergeCell ref="B144:C144"/>
    <mergeCell ref="E144:F144"/>
    <mergeCell ref="G144:H144"/>
    <mergeCell ref="J144:K144"/>
    <mergeCell ref="L144:M144"/>
    <mergeCell ref="L139:M139"/>
    <mergeCell ref="L140:M140"/>
    <mergeCell ref="L141:M141"/>
    <mergeCell ref="S165:T165"/>
    <mergeCell ref="A167:D167"/>
    <mergeCell ref="E167:H167"/>
    <mergeCell ref="J167:K167"/>
    <mergeCell ref="L167:M167"/>
    <mergeCell ref="S167:T167"/>
    <mergeCell ref="A148:A149"/>
    <mergeCell ref="B148:B149"/>
    <mergeCell ref="C148:C149"/>
    <mergeCell ref="A150:A159"/>
    <mergeCell ref="B165:C165"/>
    <mergeCell ref="E165:F165"/>
    <mergeCell ref="G165:H165"/>
    <mergeCell ref="J165:K165"/>
    <mergeCell ref="L165:M165"/>
    <mergeCell ref="L160:M160"/>
    <mergeCell ref="L161:M161"/>
    <mergeCell ref="L162:M162"/>
    <mergeCell ref="S186:T186"/>
    <mergeCell ref="A188:D188"/>
    <mergeCell ref="E188:H188"/>
    <mergeCell ref="J188:K188"/>
    <mergeCell ref="L188:M188"/>
    <mergeCell ref="S188:T188"/>
    <mergeCell ref="A169:A170"/>
    <mergeCell ref="B169:B170"/>
    <mergeCell ref="C169:C170"/>
    <mergeCell ref="A171:A180"/>
    <mergeCell ref="B186:C186"/>
    <mergeCell ref="E186:F186"/>
    <mergeCell ref="G186:H186"/>
    <mergeCell ref="J186:K186"/>
    <mergeCell ref="L186:M186"/>
    <mergeCell ref="L181:M181"/>
    <mergeCell ref="L182:M182"/>
    <mergeCell ref="L183:M183"/>
    <mergeCell ref="S207:T207"/>
    <mergeCell ref="A209:D209"/>
    <mergeCell ref="E209:H209"/>
    <mergeCell ref="J209:K209"/>
    <mergeCell ref="L209:M209"/>
    <mergeCell ref="S209:T209"/>
    <mergeCell ref="A190:A191"/>
    <mergeCell ref="B190:B191"/>
    <mergeCell ref="C190:C191"/>
    <mergeCell ref="A192:A201"/>
    <mergeCell ref="B207:C207"/>
    <mergeCell ref="E207:F207"/>
    <mergeCell ref="G207:H207"/>
    <mergeCell ref="J207:K207"/>
    <mergeCell ref="L207:M207"/>
    <mergeCell ref="A211:A212"/>
    <mergeCell ref="B211:B212"/>
    <mergeCell ref="C211:C212"/>
    <mergeCell ref="A213:A222"/>
    <mergeCell ref="B228:C228"/>
    <mergeCell ref="E228:F228"/>
    <mergeCell ref="G228:H228"/>
    <mergeCell ref="J228:K228"/>
    <mergeCell ref="L228:M228"/>
    <mergeCell ref="A232:A233"/>
    <mergeCell ref="B232:B233"/>
    <mergeCell ref="C232:C233"/>
    <mergeCell ref="A234:A243"/>
    <mergeCell ref="S228:T228"/>
    <mergeCell ref="A230:D230"/>
    <mergeCell ref="E230:H230"/>
    <mergeCell ref="J230:K230"/>
    <mergeCell ref="L230:M230"/>
    <mergeCell ref="S230:T230"/>
    <mergeCell ref="B249:C249"/>
    <mergeCell ref="E249:F249"/>
    <mergeCell ref="G249:H249"/>
    <mergeCell ref="J249:K249"/>
    <mergeCell ref="L249:M249"/>
    <mergeCell ref="S249:T249"/>
    <mergeCell ref="A251:D251"/>
    <mergeCell ref="E251:H251"/>
    <mergeCell ref="J251:K251"/>
    <mergeCell ref="L251:M251"/>
    <mergeCell ref="S251:T251"/>
    <mergeCell ref="A253:A254"/>
    <mergeCell ref="B253:B254"/>
    <mergeCell ref="C253:C254"/>
    <mergeCell ref="A255:A264"/>
    <mergeCell ref="B270:C270"/>
    <mergeCell ref="E270:F270"/>
    <mergeCell ref="G270:H270"/>
    <mergeCell ref="J270:K270"/>
    <mergeCell ref="L270:M270"/>
    <mergeCell ref="L265:M265"/>
    <mergeCell ref="L266:M266"/>
    <mergeCell ref="L267:M267"/>
    <mergeCell ref="S270:T270"/>
    <mergeCell ref="A272:D272"/>
    <mergeCell ref="E272:H272"/>
    <mergeCell ref="J272:K272"/>
    <mergeCell ref="L272:M272"/>
    <mergeCell ref="S272:T272"/>
    <mergeCell ref="A274:A275"/>
    <mergeCell ref="B274:B275"/>
    <mergeCell ref="C274:C275"/>
    <mergeCell ref="A276:A285"/>
    <mergeCell ref="B291:C291"/>
    <mergeCell ref="E291:F291"/>
    <mergeCell ref="G291:H291"/>
    <mergeCell ref="J291:K291"/>
    <mergeCell ref="L291:M291"/>
    <mergeCell ref="S291:T291"/>
    <mergeCell ref="A293:D293"/>
    <mergeCell ref="E293:H293"/>
    <mergeCell ref="J293:K293"/>
    <mergeCell ref="L293:M293"/>
    <mergeCell ref="S293:T293"/>
    <mergeCell ref="L286:M286"/>
    <mergeCell ref="L287:M287"/>
    <mergeCell ref="L288:M288"/>
    <mergeCell ref="A295:A296"/>
    <mergeCell ref="B295:B296"/>
    <mergeCell ref="C295:C296"/>
    <mergeCell ref="A297:A306"/>
    <mergeCell ref="B312:C312"/>
    <mergeCell ref="E312:F312"/>
    <mergeCell ref="G312:H312"/>
    <mergeCell ref="J312:K312"/>
    <mergeCell ref="L312:M312"/>
    <mergeCell ref="L307:M307"/>
    <mergeCell ref="L308:M308"/>
    <mergeCell ref="L309:M309"/>
    <mergeCell ref="S312:T312"/>
    <mergeCell ref="A314:D314"/>
    <mergeCell ref="E314:H314"/>
    <mergeCell ref="J314:K314"/>
    <mergeCell ref="L314:M314"/>
    <mergeCell ref="S314:T314"/>
    <mergeCell ref="A316:A317"/>
    <mergeCell ref="B316:B317"/>
    <mergeCell ref="C316:C317"/>
    <mergeCell ref="A318:A327"/>
    <mergeCell ref="B333:C333"/>
    <mergeCell ref="E333:F333"/>
    <mergeCell ref="G333:H333"/>
    <mergeCell ref="J333:K333"/>
    <mergeCell ref="L333:M333"/>
    <mergeCell ref="S333:T333"/>
    <mergeCell ref="A335:D335"/>
    <mergeCell ref="E335:H335"/>
    <mergeCell ref="J335:K335"/>
    <mergeCell ref="L335:M335"/>
    <mergeCell ref="S335:T335"/>
    <mergeCell ref="L328:M328"/>
    <mergeCell ref="L329:M329"/>
    <mergeCell ref="L330:M330"/>
    <mergeCell ref="A337:A338"/>
    <mergeCell ref="B337:B338"/>
    <mergeCell ref="C337:C338"/>
    <mergeCell ref="A339:A348"/>
    <mergeCell ref="B354:C354"/>
    <mergeCell ref="E354:F354"/>
    <mergeCell ref="G354:H354"/>
    <mergeCell ref="J354:K354"/>
    <mergeCell ref="L354:M354"/>
    <mergeCell ref="L349:M349"/>
    <mergeCell ref="L350:M350"/>
    <mergeCell ref="L351:M351"/>
    <mergeCell ref="S354:T354"/>
    <mergeCell ref="A356:D356"/>
    <mergeCell ref="E356:H356"/>
    <mergeCell ref="J356:K356"/>
    <mergeCell ref="L356:M356"/>
    <mergeCell ref="S356:T356"/>
    <mergeCell ref="A358:A359"/>
    <mergeCell ref="B358:B359"/>
    <mergeCell ref="C358:C359"/>
    <mergeCell ref="A360:A369"/>
    <mergeCell ref="B375:C375"/>
    <mergeCell ref="E375:F375"/>
    <mergeCell ref="G375:H375"/>
    <mergeCell ref="J375:K375"/>
    <mergeCell ref="L375:M375"/>
    <mergeCell ref="S375:T375"/>
    <mergeCell ref="A377:D377"/>
    <mergeCell ref="E377:H377"/>
    <mergeCell ref="J377:K377"/>
    <mergeCell ref="L377:M377"/>
    <mergeCell ref="S377:T377"/>
    <mergeCell ref="L370:M370"/>
    <mergeCell ref="L371:M371"/>
    <mergeCell ref="L372:M372"/>
    <mergeCell ref="A379:A380"/>
    <mergeCell ref="B379:B380"/>
    <mergeCell ref="C379:C380"/>
    <mergeCell ref="A381:A390"/>
    <mergeCell ref="B396:C396"/>
    <mergeCell ref="E396:F396"/>
    <mergeCell ref="G396:H396"/>
    <mergeCell ref="J396:K396"/>
    <mergeCell ref="L396:M396"/>
    <mergeCell ref="L391:M391"/>
    <mergeCell ref="L392:M392"/>
    <mergeCell ref="L393:M393"/>
    <mergeCell ref="S396:T396"/>
    <mergeCell ref="A398:D398"/>
    <mergeCell ref="E398:H398"/>
    <mergeCell ref="J398:K398"/>
    <mergeCell ref="L398:M398"/>
    <mergeCell ref="S398:T398"/>
    <mergeCell ref="A400:A401"/>
    <mergeCell ref="B400:B401"/>
    <mergeCell ref="C400:C401"/>
    <mergeCell ref="A402:A411"/>
    <mergeCell ref="B417:C417"/>
    <mergeCell ref="E417:F417"/>
    <mergeCell ref="G417:H417"/>
    <mergeCell ref="J417:K417"/>
    <mergeCell ref="L417:M417"/>
    <mergeCell ref="S417:T417"/>
    <mergeCell ref="A419:D419"/>
    <mergeCell ref="E419:H419"/>
    <mergeCell ref="J419:K419"/>
    <mergeCell ref="L419:M419"/>
    <mergeCell ref="S419:T419"/>
    <mergeCell ref="L412:M412"/>
    <mergeCell ref="L413:M413"/>
    <mergeCell ref="L414:M414"/>
    <mergeCell ref="A421:A422"/>
    <mergeCell ref="B421:B422"/>
    <mergeCell ref="C421:C422"/>
    <mergeCell ref="A423:A432"/>
    <mergeCell ref="B438:C438"/>
    <mergeCell ref="E438:F438"/>
    <mergeCell ref="G438:H438"/>
    <mergeCell ref="J438:K438"/>
    <mergeCell ref="L438:M438"/>
    <mergeCell ref="L433:M433"/>
    <mergeCell ref="L434:M434"/>
    <mergeCell ref="L435:M435"/>
    <mergeCell ref="S438:T438"/>
    <mergeCell ref="A440:D440"/>
    <mergeCell ref="E440:H440"/>
    <mergeCell ref="J440:K440"/>
    <mergeCell ref="L440:M440"/>
    <mergeCell ref="S440:T440"/>
    <mergeCell ref="A442:A443"/>
    <mergeCell ref="B442:B443"/>
    <mergeCell ref="C442:C443"/>
    <mergeCell ref="A444:A453"/>
    <mergeCell ref="B459:C459"/>
    <mergeCell ref="E459:F459"/>
    <mergeCell ref="G459:H459"/>
    <mergeCell ref="J459:K459"/>
    <mergeCell ref="L459:M459"/>
    <mergeCell ref="S459:T459"/>
    <mergeCell ref="A461:D461"/>
    <mergeCell ref="E461:H461"/>
    <mergeCell ref="J461:K461"/>
    <mergeCell ref="L461:M461"/>
    <mergeCell ref="S461:T461"/>
    <mergeCell ref="L454:M454"/>
    <mergeCell ref="L455:M455"/>
    <mergeCell ref="L456:M456"/>
    <mergeCell ref="A463:A464"/>
    <mergeCell ref="B463:B464"/>
    <mergeCell ref="C463:C464"/>
    <mergeCell ref="A465:A474"/>
    <mergeCell ref="B480:C480"/>
    <mergeCell ref="E480:F480"/>
    <mergeCell ref="G480:H480"/>
    <mergeCell ref="J480:K480"/>
    <mergeCell ref="L480:M480"/>
    <mergeCell ref="L475:M475"/>
    <mergeCell ref="L476:M476"/>
    <mergeCell ref="L477:M477"/>
    <mergeCell ref="S480:T480"/>
    <mergeCell ref="A482:D482"/>
    <mergeCell ref="E482:H482"/>
    <mergeCell ref="J482:K482"/>
    <mergeCell ref="L482:M482"/>
    <mergeCell ref="S482:T482"/>
    <mergeCell ref="A484:A485"/>
    <mergeCell ref="B484:B485"/>
    <mergeCell ref="C484:C485"/>
    <mergeCell ref="A486:A495"/>
    <mergeCell ref="B501:C501"/>
    <mergeCell ref="E501:F501"/>
    <mergeCell ref="G501:H501"/>
    <mergeCell ref="J501:K501"/>
    <mergeCell ref="L501:M501"/>
    <mergeCell ref="S501:T501"/>
    <mergeCell ref="A503:D503"/>
    <mergeCell ref="E503:H503"/>
    <mergeCell ref="J503:K503"/>
    <mergeCell ref="L503:M503"/>
    <mergeCell ref="S503:T503"/>
    <mergeCell ref="L496:M496"/>
    <mergeCell ref="L497:M497"/>
    <mergeCell ref="L498:M498"/>
    <mergeCell ref="A505:A506"/>
    <mergeCell ref="B505:B506"/>
    <mergeCell ref="C505:C506"/>
    <mergeCell ref="A507:A516"/>
    <mergeCell ref="B522:C522"/>
    <mergeCell ref="E522:F522"/>
    <mergeCell ref="G522:H522"/>
    <mergeCell ref="J522:K522"/>
    <mergeCell ref="L522:M522"/>
    <mergeCell ref="L517:M517"/>
    <mergeCell ref="L518:M518"/>
    <mergeCell ref="L519:M519"/>
    <mergeCell ref="S522:T522"/>
    <mergeCell ref="A524:D524"/>
    <mergeCell ref="E524:H524"/>
    <mergeCell ref="J524:K524"/>
    <mergeCell ref="L524:M524"/>
    <mergeCell ref="S524:T524"/>
    <mergeCell ref="A526:A527"/>
    <mergeCell ref="B526:B527"/>
    <mergeCell ref="C526:C527"/>
    <mergeCell ref="A528:A537"/>
    <mergeCell ref="B543:C543"/>
    <mergeCell ref="E543:F543"/>
    <mergeCell ref="G543:H543"/>
    <mergeCell ref="J543:K543"/>
    <mergeCell ref="L543:M543"/>
    <mergeCell ref="S543:T543"/>
    <mergeCell ref="A545:D545"/>
    <mergeCell ref="E545:H545"/>
    <mergeCell ref="J545:K545"/>
    <mergeCell ref="L545:M545"/>
    <mergeCell ref="S545:T545"/>
    <mergeCell ref="L538:M538"/>
    <mergeCell ref="L539:M539"/>
    <mergeCell ref="L540:M540"/>
    <mergeCell ref="A547:A548"/>
    <mergeCell ref="B547:B548"/>
    <mergeCell ref="C547:C548"/>
    <mergeCell ref="A549:A558"/>
    <mergeCell ref="B564:C564"/>
    <mergeCell ref="E564:F564"/>
    <mergeCell ref="G564:H564"/>
    <mergeCell ref="J564:K564"/>
    <mergeCell ref="L564:M564"/>
    <mergeCell ref="L559:M559"/>
    <mergeCell ref="L560:M560"/>
    <mergeCell ref="L561:M561"/>
    <mergeCell ref="S564:T564"/>
    <mergeCell ref="A566:D566"/>
    <mergeCell ref="E566:H566"/>
    <mergeCell ref="J566:K566"/>
    <mergeCell ref="L566:M566"/>
    <mergeCell ref="S566:T566"/>
    <mergeCell ref="A568:A569"/>
    <mergeCell ref="B568:B569"/>
    <mergeCell ref="C568:C569"/>
    <mergeCell ref="A570:A579"/>
    <mergeCell ref="B585:C585"/>
    <mergeCell ref="E585:F585"/>
    <mergeCell ref="G585:H585"/>
    <mergeCell ref="J585:K585"/>
    <mergeCell ref="L585:M585"/>
    <mergeCell ref="S585:T585"/>
    <mergeCell ref="A587:D587"/>
    <mergeCell ref="E587:H587"/>
    <mergeCell ref="J587:K587"/>
    <mergeCell ref="L587:M587"/>
    <mergeCell ref="S587:T587"/>
    <mergeCell ref="L580:M580"/>
    <mergeCell ref="L581:M581"/>
    <mergeCell ref="L582:M582"/>
    <mergeCell ref="A589:A590"/>
    <mergeCell ref="B589:B590"/>
    <mergeCell ref="C589:C590"/>
    <mergeCell ref="A591:A600"/>
    <mergeCell ref="B606:C606"/>
    <mergeCell ref="E606:F606"/>
    <mergeCell ref="G606:H606"/>
    <mergeCell ref="J606:K606"/>
    <mergeCell ref="L606:M606"/>
    <mergeCell ref="J627:K627"/>
    <mergeCell ref="L627:M627"/>
    <mergeCell ref="S627:T627"/>
    <mergeCell ref="A629:D629"/>
    <mergeCell ref="E629:H629"/>
    <mergeCell ref="J629:K629"/>
    <mergeCell ref="L629:M629"/>
    <mergeCell ref="S629:T629"/>
    <mergeCell ref="S606:T606"/>
    <mergeCell ref="A608:D608"/>
    <mergeCell ref="E608:H608"/>
    <mergeCell ref="J608:K608"/>
    <mergeCell ref="L608:M608"/>
    <mergeCell ref="S608:T608"/>
    <mergeCell ref="A610:A611"/>
    <mergeCell ref="B610:B611"/>
    <mergeCell ref="C610:C611"/>
    <mergeCell ref="B648:C648"/>
    <mergeCell ref="E648:F648"/>
    <mergeCell ref="G648:H648"/>
    <mergeCell ref="J648:K648"/>
    <mergeCell ref="L648:M648"/>
    <mergeCell ref="S648:T648"/>
    <mergeCell ref="A12:D13"/>
    <mergeCell ref="E12:H13"/>
    <mergeCell ref="J12:N12"/>
    <mergeCell ref="O12:P13"/>
    <mergeCell ref="J13:N13"/>
    <mergeCell ref="A14:D15"/>
    <mergeCell ref="E14:H15"/>
    <mergeCell ref="J14:N14"/>
    <mergeCell ref="O14:P15"/>
    <mergeCell ref="J15:N15"/>
    <mergeCell ref="A631:A632"/>
    <mergeCell ref="B631:B632"/>
    <mergeCell ref="C631:C632"/>
    <mergeCell ref="A633:A642"/>
    <mergeCell ref="A612:A621"/>
    <mergeCell ref="B627:C627"/>
    <mergeCell ref="E627:F627"/>
    <mergeCell ref="G627:H627"/>
    <mergeCell ref="B669:C669"/>
    <mergeCell ref="E669:F669"/>
    <mergeCell ref="G669:H669"/>
    <mergeCell ref="J669:K669"/>
    <mergeCell ref="L669:M669"/>
    <mergeCell ref="S669:T669"/>
    <mergeCell ref="A650:D650"/>
    <mergeCell ref="E650:H650"/>
    <mergeCell ref="J650:K650"/>
    <mergeCell ref="L650:M650"/>
    <mergeCell ref="S650:T650"/>
    <mergeCell ref="A652:A653"/>
    <mergeCell ref="B652:B653"/>
    <mergeCell ref="C652:C653"/>
    <mergeCell ref="A654:A663"/>
    <mergeCell ref="B690:C690"/>
    <mergeCell ref="E690:F690"/>
    <mergeCell ref="G690:H690"/>
    <mergeCell ref="J690:K690"/>
    <mergeCell ref="L690:M690"/>
    <mergeCell ref="S690:T690"/>
    <mergeCell ref="A671:D671"/>
    <mergeCell ref="E671:H671"/>
    <mergeCell ref="J671:K671"/>
    <mergeCell ref="L671:M671"/>
    <mergeCell ref="S671:T671"/>
    <mergeCell ref="A673:A674"/>
    <mergeCell ref="B673:B674"/>
    <mergeCell ref="C673:C674"/>
    <mergeCell ref="A675:A684"/>
    <mergeCell ref="A692:D692"/>
    <mergeCell ref="E692:H692"/>
    <mergeCell ref="J692:K692"/>
    <mergeCell ref="L692:M692"/>
    <mergeCell ref="S692:T692"/>
    <mergeCell ref="A694:A695"/>
    <mergeCell ref="B694:B695"/>
    <mergeCell ref="C694:C695"/>
    <mergeCell ref="A696:A705"/>
    <mergeCell ref="L706:M706"/>
    <mergeCell ref="L707:M707"/>
    <mergeCell ref="L708:M708"/>
    <mergeCell ref="L622:M622"/>
    <mergeCell ref="L623:M623"/>
    <mergeCell ref="L624:M624"/>
    <mergeCell ref="L601:M601"/>
    <mergeCell ref="L602:M602"/>
    <mergeCell ref="L603:M603"/>
    <mergeCell ref="L685:M685"/>
    <mergeCell ref="L686:M686"/>
    <mergeCell ref="L687:M687"/>
    <mergeCell ref="L664:M664"/>
    <mergeCell ref="L665:M665"/>
    <mergeCell ref="L666:M666"/>
    <mergeCell ref="L643:M643"/>
    <mergeCell ref="L644:M644"/>
    <mergeCell ref="L645:M645"/>
    <mergeCell ref="L244:M244"/>
    <mergeCell ref="L245:M245"/>
    <mergeCell ref="L246:M246"/>
    <mergeCell ref="L223:M223"/>
    <mergeCell ref="L224:M224"/>
    <mergeCell ref="L225:M225"/>
    <mergeCell ref="L202:M202"/>
    <mergeCell ref="L203:M203"/>
    <mergeCell ref="L204:M204"/>
  </mergeCells>
  <dataValidations count="10">
    <dataValidation type="list" allowBlank="1" showInputMessage="1" showErrorMessage="1" sqref="R45:S54 R66:S75 R87:S96 R108:S117 R129:S138 R150:S159 R171:S180 R192:S201 R213:S222 R234:S243 R24:S33 R255:S264 R276:S285 R297:S306 R318:S327 R339:S348 R360:S369 R381:S390 R402:S411 R423:S432 R444:S453 R465:S474 R486:S495 R507:S516 R528:S537 R549:S558 R570:S579 R591:S600 R612:S621 R633:S642 R654:S663 R675:S684 R696:S705" xr:uid="{00000000-0002-0000-0600-000000000000}">
      <formula1>"si,"</formula1>
    </dataValidation>
    <dataValidation type="list" allowBlank="1" showInputMessage="1" showErrorMessage="1" sqref="B19:C19 B208:C208 B40:C40 B61:C61 B82:C82 B103:C103 B124:C124 B145:C145 B166:C166 B187:C187 B229:C229 B250:C250 B271:C271 B292:C292 B313:C313 B334:C334 B355:C355 B376:C376 B397:C397 B418:C418 B439:C439 B460:C460 B481:C481 B502:C502 B523:C523 B544:C544 B565:C565 B586:C586 B607:C607 B628:C628 B649:C649 B670:C670 B691:C691" xr:uid="{00000000-0002-0000-0600-000001000000}">
      <formula1>$D$22:$D$43</formula1>
    </dataValidation>
    <dataValidation type="list" allowBlank="1" showInputMessage="1" showErrorMessage="1" sqref="H24:H33 H45:H54 H66:H75 H87:H96 H108:H117 H129:H138 H150:H159 H171:H180 H192:H201 H213:H222 H234:H243 H255:H264 H276:H285 H297:H306 H318:H327 H339:H348 H360:H369 H381:H390 H402:H411 H423:H432 H444:H453 H465:H474 H486:H495 H507:H516 H528:H537 H549:H558 H570:H579 H591:H600 H612:H621 H633:H642 H654:H663 H675:H684 H696:H705" xr:uid="{00000000-0002-0000-0600-000002000000}">
      <formula1>"GNC,GNL, Ibrido (elettr-metano)"</formula1>
    </dataValidation>
    <dataValidation allowBlank="1" showInputMessage="1" showErrorMessage="1" prompt="Inserire il riferimento corretto da piano di investimento (es.m1,e.1. ecc.)_x000a_" sqref="A22:A23 A43:A44 A64:A65 A85:A86 A106:A107 A127:A128 A148:A149 A169:A170 A190:A191 A211:A212 A232:A233 A253:A254 A274:A275 A295:A296 A316:A317 A337:A338 A358:A359 A379:A380 A400:A401 A421:A422 A442:A443 A463:A464 A484:A485 A505:A506 A526:A527 A547:A548 A568:A569 A589:A590 A610:A611 A631:A632 A652:A653 A673:A674 A694:A695" xr:uid="{00000000-0002-0000-0600-000003000000}"/>
    <dataValidation type="list" allowBlank="1" showInputMessage="1" showErrorMessage="1" sqref="E24:E33 E45:E54 E66:E75 E87:E96 E108:E117 E129:E138 E150:E159 E171:E180 E192:E201 E213:E222 E234:E243 E255:E264 E276:E285 E297:E306 E318:E327 E339:E348 E360:E369 E381:E390 E402:E411 E423:E432 E444:E453 E465:E474 E486:E495 E507:E516 E528:E537 E549:E558 E570:E579 E591:E600 E612:E621 E633:E642 E654:E663 E675:E684 E696:E705" xr:uid="{00000000-0002-0000-0600-000004000000}">
      <formula1>"extraurbano,"</formula1>
    </dataValidation>
    <dataValidation type="list" allowBlank="1" showInputMessage="1" showErrorMessage="1" sqref="I24:I33 I45:I54 I66:I75 I87:I96 I108:I117 I129:I138 I150:I159 I171:I180 I192:I201 I213:I222 I234:I243 I255:I264 I276:I285 I297:I306 I318:I327 I339:I348 I360:I369 I381:I390 I402:I411 I423:I432 I444:I453 I465:I474 I486:I495 I507:I516 I528:I537 I549:I558 I570:I579 I591:I600 I612:I621 I633:I642 I654:I663 I675:I684 I696:I705" xr:uid="{00000000-0002-0000-0600-000005000000}">
      <formula1>"classe II, classe III, classe A, classe B,"</formula1>
    </dataValidation>
    <dataValidation type="list" allowBlank="1" showInputMessage="1" showErrorMessage="1" sqref="I643 I664 I685 I706 I622 I601 I580 I559 I538 I517 I496 I475 I454 I433 I412 I391 I370 I349 I328 I307 I286 I265 I244 I223 I202 I181 I160 I139 I118 I97 I76 I55 I34" xr:uid="{76E63549-F629-4903-838D-154BC6E48184}">
      <formula1>"classe I,classe A"</formula1>
    </dataValidation>
    <dataValidation type="list" allowBlank="1" showInputMessage="1" showErrorMessage="1" sqref="H643 H664 H685 H706 H622 H601 H580 H559 H538 H517 H496 H475 H454 H433 H412 H391 H370 H349 H328 H307 H286 H265 H244 H223 H202 H181 H160 H139 H118 H97 H76 H55 H34" xr:uid="{E40A98D1-17BB-478B-8F17-34D197C01A0D}">
      <mc:AlternateContent xmlns:x12ac="http://schemas.microsoft.com/office/spreadsheetml/2011/1/ac" xmlns:mc="http://schemas.openxmlformats.org/markup-compatibility/2006">
        <mc:Choice Requires="x12ac">
          <x12ac:list>GNC,"GNL, Ibrido (met/ele)"</x12ac:list>
        </mc:Choice>
        <mc:Fallback>
          <formula1>"GNC,GNL, Ibrido (met/ele)"</formula1>
        </mc:Fallback>
      </mc:AlternateContent>
    </dataValidation>
    <dataValidation type="list" allowBlank="1" showInputMessage="1" showErrorMessage="1" sqref="E643 E664 E685 E706 E622 E601 E580 E559 E538 E517 E496 E475 E454 E433 E412 E391 E370 E349 E328 E307 E286 E265 E244 E223 E202 E181 E160 E139 E118 E97 E76 E55 E34" xr:uid="{05764F24-5D76-41C2-B855-1E2BF7D7A014}">
      <formula1>"urbano,suburbano"</formula1>
    </dataValidation>
    <dataValidation type="date" operator="lessThanOrEqual" allowBlank="1" showInputMessage="1" showErrorMessage="1" promptTitle="attenzione:" prompt="Data max  OGV 31/12/2025" sqref="P627 P606 P585 P564 P543 P501 P480 P459 P438 P417 P396 P375 P354 P333 P312 P291 P270 P249 P228 P207 P186 P165 P144 P123 P102 P81 P60 P39 P18 P522 P648 P669 P690" xr:uid="{27E6A453-090B-4ACB-818D-EB1960C236CF}">
      <formula1>46022</formula1>
    </dataValidation>
  </dataValidations>
  <pageMargins left="0.7" right="0.7" top="0.75" bottom="0.75" header="0.3" footer="0.3"/>
  <pageSetup paperSize="8" scale="51"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cegliere la regione beneficiaria dal menù a tendina_x000a_" xr:uid="{00000000-0002-0000-0600-000006000000}">
          <x14:formula1>
            <xm:f>'DATI EROGAZIONI'!$A$2:$A$20</xm:f>
          </x14:formula1>
          <xm:sqref>E6:J6</xm:sqref>
        </x14:dataValidation>
        <x14:dataValidation type="list" allowBlank="1" showInputMessage="1" showErrorMessage="1" prompt="Inserire OGV corrispondente al Piano di investimento esecutivo" xr:uid="{00000000-0002-0000-0600-000007000000}">
          <x14:formula1>
            <xm:f>'EXTRAUrbano.Piano inv. forn '!$D$20:$D$55</xm:f>
          </x14:formula1>
          <xm:sqref>B18:C18 B207:C207 B39:C39 B60:C60 B81:C81 B102:C102 B123:C123 B144:C144 B165:C165 B186:C186 B228:C228 B249:C249 B270:C270 B291:C291 B312:C312 B333:C333 B354:C354 B375:C375 B396:C396 B417:C417 B438:C438 B459:C459 B480:C480 B501:C501 B522:C522 B543:C543 B564:C564 B585:C585 B606:C606 B627:C627 B648:C648 B669:C669 B690:C690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9FFCC"/>
    <pageSetUpPr fitToPage="1"/>
  </sheetPr>
  <dimension ref="A1:X709"/>
  <sheetViews>
    <sheetView zoomScale="79" zoomScaleNormal="79" workbookViewId="0">
      <selection sqref="A1:U709"/>
    </sheetView>
  </sheetViews>
  <sheetFormatPr defaultColWidth="8.5703125" defaultRowHeight="15" x14ac:dyDescent="0.25"/>
  <cols>
    <col min="1" max="1" width="10" style="128" customWidth="1"/>
    <col min="2" max="2" width="7.140625" style="500" customWidth="1"/>
    <col min="3" max="3" width="18.140625" style="115" customWidth="1"/>
    <col min="4" max="4" width="17.28515625" style="115" customWidth="1"/>
    <col min="5" max="5" width="17.5703125" style="115" customWidth="1"/>
    <col min="6" max="6" width="12.140625" style="500" customWidth="1"/>
    <col min="7" max="7" width="18.42578125" style="115" customWidth="1"/>
    <col min="8" max="8" width="14.42578125" style="115" customWidth="1"/>
    <col min="9" max="9" width="11.5703125" style="500" bestFit="1" customWidth="1"/>
    <col min="10" max="10" width="25.85546875" style="500" customWidth="1"/>
    <col min="11" max="11" width="12.42578125" style="115" customWidth="1"/>
    <col min="12" max="12" width="23.28515625" style="115" customWidth="1"/>
    <col min="13" max="13" width="16.42578125" style="115" customWidth="1"/>
    <col min="14" max="14" width="24.85546875" style="115" customWidth="1"/>
    <col min="15" max="15" width="32.85546875" style="115" customWidth="1"/>
    <col min="16" max="16" width="22.5703125" style="115" customWidth="1"/>
    <col min="17" max="17" width="21.140625" style="115" bestFit="1" customWidth="1"/>
    <col min="18" max="18" width="15.5703125" style="115" customWidth="1"/>
    <col min="19" max="19" width="13.42578125" style="115" customWidth="1"/>
    <col min="20" max="20" width="18.5703125" style="115" customWidth="1"/>
    <col min="21" max="21" width="6.140625" style="115" customWidth="1"/>
    <col min="22" max="22" width="18.5703125" style="115" customWidth="1"/>
    <col min="23" max="23" width="12.85546875" style="115" bestFit="1" customWidth="1"/>
    <col min="24" max="24" width="15.140625" style="115" bestFit="1" customWidth="1"/>
    <col min="25" max="25" width="15.140625" style="115" customWidth="1"/>
    <col min="26" max="26" width="15.5703125" style="115" customWidth="1"/>
    <col min="27" max="16384" width="8.5703125" style="115"/>
  </cols>
  <sheetData>
    <row r="1" spans="1:24" ht="27.75" customHeight="1" thickBot="1" x14ac:dyDescent="0.3">
      <c r="A1" s="836" t="s">
        <v>131</v>
      </c>
      <c r="B1" s="837"/>
      <c r="C1" s="837"/>
      <c r="D1" s="837"/>
      <c r="E1" s="837"/>
      <c r="F1" s="837"/>
      <c r="G1" s="837"/>
      <c r="H1" s="837"/>
      <c r="I1" s="837"/>
      <c r="J1" s="837"/>
      <c r="K1" s="837"/>
      <c r="L1" s="837"/>
      <c r="M1" s="837"/>
      <c r="N1" s="837"/>
      <c r="O1" s="837"/>
      <c r="P1" s="837"/>
      <c r="Q1" s="837"/>
      <c r="R1" s="837"/>
      <c r="S1" s="837"/>
      <c r="T1" s="838"/>
      <c r="U1" s="117"/>
      <c r="V1" s="117"/>
      <c r="W1" s="117"/>
      <c r="X1" s="117"/>
    </row>
    <row r="2" spans="1:24" ht="23.25" thickBot="1" x14ac:dyDescent="0.3">
      <c r="A2" s="499"/>
      <c r="B2" s="499"/>
      <c r="C2" s="499"/>
      <c r="D2" s="499"/>
      <c r="E2" s="499"/>
      <c r="F2" s="499"/>
      <c r="G2" s="499"/>
      <c r="H2" s="499"/>
      <c r="I2" s="499"/>
      <c r="J2" s="499"/>
      <c r="K2" s="499"/>
      <c r="L2" s="499"/>
      <c r="M2" s="499"/>
      <c r="N2" s="499"/>
      <c r="O2" s="499"/>
      <c r="P2" s="499"/>
      <c r="Q2" s="499"/>
      <c r="R2" s="499"/>
      <c r="S2" s="499"/>
      <c r="T2" s="499"/>
      <c r="U2" s="499"/>
      <c r="V2" s="499"/>
      <c r="W2" s="499"/>
      <c r="X2" s="499"/>
    </row>
    <row r="3" spans="1:24" ht="25.5" customHeight="1" thickBot="1" x14ac:dyDescent="0.3">
      <c r="A3" s="957" t="s">
        <v>383</v>
      </c>
      <c r="B3" s="958"/>
      <c r="C3" s="958"/>
      <c r="D3" s="958"/>
      <c r="E3" s="958"/>
      <c r="F3" s="958"/>
      <c r="G3" s="958"/>
      <c r="H3" s="958"/>
      <c r="I3" s="958"/>
      <c r="J3" s="958"/>
      <c r="K3" s="958"/>
      <c r="L3" s="958"/>
      <c r="M3" s="958"/>
      <c r="N3" s="958"/>
      <c r="O3" s="958"/>
      <c r="P3" s="958"/>
      <c r="Q3" s="958"/>
      <c r="R3" s="958"/>
      <c r="S3" s="958"/>
      <c r="T3" s="965"/>
      <c r="U3" s="365"/>
      <c r="V3" s="118"/>
      <c r="W3" s="118"/>
      <c r="X3" s="118"/>
    </row>
    <row r="4" spans="1:24" ht="18" x14ac:dyDescent="0.25">
      <c r="A4" s="115"/>
      <c r="B4" s="66"/>
      <c r="C4" s="66"/>
      <c r="D4" s="66"/>
      <c r="E4" s="66"/>
      <c r="F4" s="66"/>
      <c r="G4" s="66"/>
      <c r="H4" s="66"/>
      <c r="I4" s="66"/>
      <c r="J4" s="66"/>
      <c r="K4" s="66"/>
      <c r="L4" s="66"/>
      <c r="M4" s="66"/>
      <c r="N4" s="66"/>
      <c r="O4" s="66"/>
      <c r="P4" s="66"/>
      <c r="Q4" s="66"/>
      <c r="R4" s="66"/>
      <c r="S4" s="66"/>
      <c r="T4" s="66"/>
      <c r="U4" s="66"/>
      <c r="V4" s="66"/>
      <c r="W4" s="66"/>
      <c r="X4" s="66"/>
    </row>
    <row r="5" spans="1:24" ht="27.75" thickBot="1" x14ac:dyDescent="0.3">
      <c r="A5" s="115"/>
      <c r="B5" s="34"/>
      <c r="C5" s="34"/>
      <c r="D5" s="34"/>
      <c r="E5" s="34"/>
      <c r="F5" s="34"/>
      <c r="G5" s="34"/>
      <c r="H5" s="34"/>
      <c r="I5" s="34"/>
      <c r="J5" s="34"/>
      <c r="K5" s="34"/>
      <c r="L5" s="34"/>
      <c r="M5" s="34"/>
      <c r="N5" s="34"/>
      <c r="O5" s="34"/>
      <c r="P5" s="34"/>
      <c r="Q5" s="34"/>
      <c r="R5" s="34"/>
      <c r="S5" s="34"/>
      <c r="T5" s="34"/>
      <c r="U5" s="34"/>
      <c r="V5" s="34"/>
      <c r="W5" s="34"/>
      <c r="X5" s="34"/>
    </row>
    <row r="6" spans="1:24" ht="26.25" customHeight="1" thickBot="1" x14ac:dyDescent="0.3">
      <c r="A6" s="787" t="s">
        <v>266</v>
      </c>
      <c r="B6" s="788"/>
      <c r="C6" s="788"/>
      <c r="D6" s="789"/>
      <c r="E6" s="1135" t="s">
        <v>469</v>
      </c>
      <c r="F6" s="1136"/>
      <c r="G6" s="1136"/>
      <c r="H6" s="1136"/>
      <c r="I6" s="1136"/>
      <c r="J6" s="1137"/>
      <c r="L6" s="950" t="s">
        <v>4</v>
      </c>
      <c r="M6" s="951"/>
      <c r="N6" s="951"/>
      <c r="O6" s="1150"/>
      <c r="P6" s="1151"/>
      <c r="Q6" s="1151"/>
      <c r="R6" s="1151"/>
      <c r="S6" s="1151"/>
      <c r="T6" s="1152"/>
      <c r="U6" s="364"/>
      <c r="V6" s="363"/>
      <c r="W6" s="363"/>
      <c r="X6" s="363"/>
    </row>
    <row r="7" spans="1:24" ht="15.75" thickBot="1" x14ac:dyDescent="0.3"/>
    <row r="8" spans="1:24" ht="26.25" customHeight="1" thickBot="1" x14ac:dyDescent="0.3">
      <c r="A8" s="1198" t="s">
        <v>385</v>
      </c>
      <c r="B8" s="1199"/>
      <c r="C8" s="1199"/>
      <c r="D8" s="1199"/>
      <c r="E8" s="1199"/>
      <c r="F8" s="1199"/>
      <c r="G8" s="1199"/>
      <c r="H8" s="1199"/>
      <c r="I8" s="1199"/>
      <c r="J8" s="1199"/>
      <c r="K8" s="1199"/>
      <c r="L8" s="1199"/>
      <c r="M8" s="1199"/>
      <c r="N8" s="1199"/>
      <c r="O8" s="1199"/>
      <c r="P8" s="1199"/>
      <c r="Q8" s="1199"/>
      <c r="R8" s="1199"/>
      <c r="S8" s="1199"/>
      <c r="T8" s="1200"/>
    </row>
    <row r="9" spans="1:24" ht="12.75" customHeight="1" thickBot="1" x14ac:dyDescent="0.3">
      <c r="A9" s="180"/>
      <c r="B9" s="180"/>
      <c r="C9" s="180"/>
      <c r="D9" s="180"/>
      <c r="E9" s="180"/>
      <c r="F9" s="180"/>
      <c r="G9" s="180"/>
      <c r="H9" s="180"/>
      <c r="I9" s="180"/>
      <c r="J9" s="180"/>
      <c r="K9" s="180"/>
      <c r="L9" s="180"/>
      <c r="M9" s="180"/>
      <c r="N9" s="180"/>
      <c r="O9" s="180"/>
      <c r="P9" s="180"/>
      <c r="Q9" s="180"/>
      <c r="R9" s="180"/>
      <c r="S9" s="180"/>
      <c r="T9" s="180"/>
    </row>
    <row r="10" spans="1:24" ht="15" customHeight="1" x14ac:dyDescent="0.25">
      <c r="A10" s="1192" t="s">
        <v>661</v>
      </c>
      <c r="B10" s="1193"/>
      <c r="C10" s="1193"/>
      <c r="D10" s="1194"/>
      <c r="E10" s="1144">
        <f>N34+N55+N76+N97+N118+N139+N160+N181+N202+N223+N244+N265+N286+N307+N328+N349+N370+N391+N412+N433+N454+N475+N496+N517+N538+N559+N580+N601+N622+N643+N664+N685+N706</f>
        <v>0</v>
      </c>
      <c r="F10" s="1125"/>
      <c r="G10" s="1125"/>
      <c r="H10" s="1126"/>
      <c r="I10" s="115"/>
      <c r="J10" s="1186" t="s">
        <v>339</v>
      </c>
      <c r="K10" s="1187"/>
      <c r="L10" s="1187"/>
      <c r="M10" s="1187"/>
      <c r="N10" s="1188"/>
      <c r="O10" s="1125">
        <f>O34+O55+O76+O97+O118+O139+O160+O181+O202+O223+O244+O265+O286+O307+O328+O349+O370+O391+O412+O433+O454+O475+O496+O517+O538+O559+O580+O601+O622+O643+O664+O685+O706</f>
        <v>0</v>
      </c>
      <c r="P10" s="1126"/>
      <c r="R10" s="1201" t="s">
        <v>340</v>
      </c>
      <c r="S10" s="1202"/>
      <c r="T10" s="1157">
        <f>F34+F55+F76+F97+F118+F139+F160+F181+F202+F223+F244+F265+F286+F307+F328+F349+F370+F391+F412+F433+F454+F475+F496+F517+F538+F559+F580+F601+F622+F643+F664+F685+F706</f>
        <v>0</v>
      </c>
    </row>
    <row r="11" spans="1:24" ht="15.75" customHeight="1" thickBot="1" x14ac:dyDescent="0.3">
      <c r="A11" s="1195"/>
      <c r="B11" s="1196"/>
      <c r="C11" s="1196"/>
      <c r="D11" s="1197"/>
      <c r="E11" s="1145"/>
      <c r="F11" s="1127"/>
      <c r="G11" s="1127"/>
      <c r="H11" s="1128"/>
      <c r="I11" s="115"/>
      <c r="J11" s="1189" t="s">
        <v>341</v>
      </c>
      <c r="K11" s="1190"/>
      <c r="L11" s="1190"/>
      <c r="M11" s="1190"/>
      <c r="N11" s="1191"/>
      <c r="O11" s="1127"/>
      <c r="P11" s="1128"/>
      <c r="R11" s="1203"/>
      <c r="S11" s="1204"/>
      <c r="T11" s="1158"/>
    </row>
    <row r="12" spans="1:24" x14ac:dyDescent="0.25">
      <c r="A12" s="1207" t="s">
        <v>662</v>
      </c>
      <c r="B12" s="1208"/>
      <c r="C12" s="1208"/>
      <c r="D12" s="1209"/>
      <c r="E12" s="1144">
        <f>N35+N56+N77+N98+N119+N140+N161+N182+N203+N224+N245+N266+N287+N308+N329+N350+N371+N392+N413+N434+N455+N476+N497+N518+N539+N560+N581+N602+N623+N644+N665+N686+N707</f>
        <v>0</v>
      </c>
      <c r="F12" s="1125"/>
      <c r="G12" s="1125"/>
      <c r="H12" s="1126"/>
      <c r="I12" s="115"/>
      <c r="J12" s="1213" t="s">
        <v>653</v>
      </c>
      <c r="K12" s="1214"/>
      <c r="L12" s="1214"/>
      <c r="M12" s="1214"/>
      <c r="N12" s="1215"/>
      <c r="O12" s="1125">
        <f>O35+O56+O77+O98+O119+O140+O161+O182+O203+O224+O245+O266+O287+O308+O329+O350+O371+O392+O413+O434+O455+O476+O497+O518+O539+O560+O581+O602+O623+O644+O665+O686+O707</f>
        <v>0</v>
      </c>
      <c r="P12" s="1126"/>
      <c r="R12" s="130"/>
      <c r="S12" s="130"/>
      <c r="T12" s="672"/>
    </row>
    <row r="13" spans="1:24" ht="15.75" thickBot="1" x14ac:dyDescent="0.3">
      <c r="A13" s="1210"/>
      <c r="B13" s="1211"/>
      <c r="C13" s="1211"/>
      <c r="D13" s="1212"/>
      <c r="E13" s="1145"/>
      <c r="F13" s="1127"/>
      <c r="G13" s="1127"/>
      <c r="H13" s="1128"/>
      <c r="I13" s="115"/>
      <c r="J13" s="1216" t="s">
        <v>654</v>
      </c>
      <c r="K13" s="1217"/>
      <c r="L13" s="1217"/>
      <c r="M13" s="1217"/>
      <c r="N13" s="1218"/>
      <c r="O13" s="1127"/>
      <c r="P13" s="1128"/>
      <c r="R13" s="130"/>
      <c r="S13" s="130"/>
      <c r="T13" s="672"/>
    </row>
    <row r="14" spans="1:24" x14ac:dyDescent="0.25">
      <c r="A14" s="1207" t="s">
        <v>663</v>
      </c>
      <c r="B14" s="1208"/>
      <c r="C14" s="1208"/>
      <c r="D14" s="1209"/>
      <c r="E14" s="1144">
        <f>N36+N57+N78+N99+N120+N141+N162+N183+N204+N351+N225+N246+N267+N288+N309+N330+N372+N393+N414+N435+N456+N477+N498+N519+N540+N561+N582+N603+N624+N645+N666+N687+N708</f>
        <v>0</v>
      </c>
      <c r="F14" s="1125"/>
      <c r="G14" s="1125"/>
      <c r="H14" s="1126"/>
      <c r="I14" s="115"/>
      <c r="J14" s="1213" t="s">
        <v>658</v>
      </c>
      <c r="K14" s="1214"/>
      <c r="L14" s="1214"/>
      <c r="M14" s="1214"/>
      <c r="N14" s="1215"/>
      <c r="O14" s="1125">
        <f>O36+O57+O78+O99+O120+O141+O162+O183+O204+O225+O246+O267+O288+O309+O330+O351+O372+O393+O666+O687+O708+O414+O435+O456+O477+O498+O519+O540+O561+O582+O603+O624+O645</f>
        <v>0</v>
      </c>
      <c r="P14" s="1126"/>
      <c r="R14" s="130"/>
      <c r="S14" s="130"/>
      <c r="T14" s="672"/>
    </row>
    <row r="15" spans="1:24" ht="15.75" thickBot="1" x14ac:dyDescent="0.3">
      <c r="A15" s="1210"/>
      <c r="B15" s="1211"/>
      <c r="C15" s="1211"/>
      <c r="D15" s="1212"/>
      <c r="E15" s="1145"/>
      <c r="F15" s="1127"/>
      <c r="G15" s="1127"/>
      <c r="H15" s="1128"/>
      <c r="I15" s="115"/>
      <c r="J15" s="1216" t="s">
        <v>654</v>
      </c>
      <c r="K15" s="1217"/>
      <c r="L15" s="1217"/>
      <c r="M15" s="1217"/>
      <c r="N15" s="1218"/>
      <c r="O15" s="1127"/>
      <c r="P15" s="1128"/>
      <c r="R15" s="130"/>
      <c r="S15" s="130"/>
      <c r="T15" s="672"/>
    </row>
    <row r="16" spans="1:24" ht="15.75" thickBot="1" x14ac:dyDescent="0.3">
      <c r="A16" s="181"/>
      <c r="B16" s="182"/>
      <c r="C16" s="182"/>
      <c r="D16" s="182"/>
      <c r="E16" s="183"/>
      <c r="F16" s="183"/>
      <c r="G16" s="183"/>
      <c r="H16" s="183"/>
      <c r="I16" s="115"/>
      <c r="J16" s="184"/>
      <c r="K16" s="184"/>
      <c r="L16" s="184"/>
      <c r="M16" s="184"/>
      <c r="N16" s="184"/>
      <c r="O16" s="154"/>
      <c r="P16" s="154"/>
    </row>
    <row r="17" spans="1:22" ht="31.5" customHeight="1" thickBot="1" x14ac:dyDescent="0.3">
      <c r="A17" s="502"/>
      <c r="B17" s="503"/>
      <c r="C17" s="504"/>
      <c r="D17" s="504"/>
      <c r="E17" s="504"/>
      <c r="F17" s="503"/>
      <c r="G17" s="504"/>
      <c r="H17" s="504"/>
      <c r="I17" s="503"/>
      <c r="J17" s="503"/>
      <c r="K17" s="504"/>
      <c r="L17" s="504"/>
      <c r="M17" s="504"/>
      <c r="N17" s="504"/>
      <c r="O17" s="504"/>
      <c r="P17" s="504"/>
      <c r="Q17" s="504"/>
      <c r="R17" s="504"/>
      <c r="S17" s="504"/>
      <c r="T17" s="504"/>
      <c r="U17" s="505"/>
    </row>
    <row r="18" spans="1:22" ht="32.25" customHeight="1" thickBot="1" x14ac:dyDescent="0.3">
      <c r="A18" s="163" t="s">
        <v>9</v>
      </c>
      <c r="B18" s="1116" t="s">
        <v>67</v>
      </c>
      <c r="C18" s="1117"/>
      <c r="E18" s="1182" t="s">
        <v>342</v>
      </c>
      <c r="F18" s="1183"/>
      <c r="G18" s="1120">
        <f>VLOOKUP(B18,'Urbano.Piano inv. forn'!$D$72:$H$111,3,FALSE)</f>
        <v>0</v>
      </c>
      <c r="H18" s="1121"/>
      <c r="I18" s="115"/>
      <c r="J18" s="1182" t="s">
        <v>343</v>
      </c>
      <c r="K18" s="1183"/>
      <c r="L18" s="1120">
        <f>VLOOKUP(B18,'Urbano.Piano inv. forn'!$D$72:$H$111,4,FALSE)</f>
        <v>0</v>
      </c>
      <c r="M18" s="1121"/>
      <c r="O18" s="169" t="s">
        <v>344</v>
      </c>
      <c r="P18" s="506"/>
      <c r="R18" s="170" t="s">
        <v>345</v>
      </c>
      <c r="S18" s="1108"/>
      <c r="T18" s="1109"/>
      <c r="U18" s="507"/>
    </row>
    <row r="19" spans="1:22" ht="13.5" customHeight="1" thickBot="1" x14ac:dyDescent="0.3">
      <c r="A19" s="149"/>
      <c r="B19" s="129"/>
      <c r="C19" s="129"/>
      <c r="E19" s="130"/>
      <c r="F19" s="130"/>
      <c r="G19" s="131"/>
      <c r="H19" s="131"/>
      <c r="I19" s="115"/>
      <c r="J19" s="130"/>
      <c r="K19" s="130"/>
      <c r="L19" s="131"/>
      <c r="M19" s="131"/>
      <c r="O19" s="132"/>
      <c r="R19" s="128"/>
      <c r="S19" s="501"/>
      <c r="U19" s="150"/>
      <c r="V19" s="501"/>
    </row>
    <row r="20" spans="1:22" ht="33.75" customHeight="1" thickBot="1" x14ac:dyDescent="0.3">
      <c r="A20" s="1173" t="s">
        <v>346</v>
      </c>
      <c r="B20" s="1174"/>
      <c r="C20" s="1174"/>
      <c r="D20" s="1175"/>
      <c r="E20" s="1105">
        <f>VLOOKUP(B18,'Urbano.Piano inv. forn'!$D$72:$V$111,17,FALSE)</f>
        <v>0</v>
      </c>
      <c r="F20" s="1106"/>
      <c r="G20" s="1106"/>
      <c r="H20" s="1107"/>
      <c r="I20" s="115"/>
      <c r="J20" s="1184" t="s">
        <v>60</v>
      </c>
      <c r="K20" s="1185"/>
      <c r="L20" s="1105">
        <f>VLOOKUP(B18,'Urbano.Piano inv. forn'!$D$72:$V$111,19,FALSE)</f>
        <v>0</v>
      </c>
      <c r="M20" s="1107"/>
      <c r="N20" s="146"/>
      <c r="O20" s="170" t="s">
        <v>347</v>
      </c>
      <c r="P20" s="151">
        <f>L20+E20</f>
        <v>0</v>
      </c>
      <c r="R20" s="170" t="s">
        <v>348</v>
      </c>
      <c r="S20" s="1108"/>
      <c r="T20" s="1109"/>
      <c r="U20" s="150"/>
      <c r="V20" s="501"/>
    </row>
    <row r="21" spans="1:22" ht="21.75" customHeight="1" thickBot="1" x14ac:dyDescent="0.3">
      <c r="A21" s="152"/>
      <c r="B21" s="153"/>
      <c r="C21" s="153"/>
      <c r="D21" s="153"/>
      <c r="E21" s="154"/>
      <c r="F21" s="154"/>
      <c r="G21" s="154"/>
      <c r="H21" s="154"/>
      <c r="I21" s="115"/>
      <c r="J21" s="130"/>
      <c r="K21" s="130"/>
      <c r="L21" s="154"/>
      <c r="M21" s="154"/>
      <c r="N21" s="146"/>
      <c r="O21" s="128"/>
      <c r="P21" s="146"/>
      <c r="R21" s="128"/>
      <c r="S21" s="129"/>
      <c r="T21" s="129"/>
      <c r="U21" s="150"/>
      <c r="V21" s="501"/>
    </row>
    <row r="22" spans="1:22" s="182" customFormat="1" ht="72" customHeight="1" x14ac:dyDescent="0.25">
      <c r="A22" s="1176" t="s">
        <v>349</v>
      </c>
      <c r="B22" s="1178" t="s">
        <v>350</v>
      </c>
      <c r="C22" s="1178" t="s">
        <v>351</v>
      </c>
      <c r="D22" s="165" t="s">
        <v>352</v>
      </c>
      <c r="E22" s="166" t="s">
        <v>353</v>
      </c>
      <c r="F22" s="165" t="s">
        <v>354</v>
      </c>
      <c r="G22" s="165" t="s">
        <v>355</v>
      </c>
      <c r="H22" s="167" t="s">
        <v>312</v>
      </c>
      <c r="I22" s="167" t="s">
        <v>356</v>
      </c>
      <c r="J22" s="167" t="s">
        <v>357</v>
      </c>
      <c r="K22" s="167" t="s">
        <v>358</v>
      </c>
      <c r="L22" s="167" t="s">
        <v>359</v>
      </c>
      <c r="M22" s="167" t="s">
        <v>360</v>
      </c>
      <c r="N22" s="167" t="s">
        <v>361</v>
      </c>
      <c r="O22" s="167" t="s">
        <v>362</v>
      </c>
      <c r="P22" s="167" t="s">
        <v>363</v>
      </c>
      <c r="Q22" s="167" t="s">
        <v>364</v>
      </c>
      <c r="R22" s="167" t="s">
        <v>365</v>
      </c>
      <c r="S22" s="167" t="s">
        <v>366</v>
      </c>
      <c r="T22" s="1180" t="s">
        <v>367</v>
      </c>
      <c r="U22" s="508"/>
    </row>
    <row r="23" spans="1:22" s="182" customFormat="1" ht="28.5" customHeight="1" thickBot="1" x14ac:dyDescent="0.3">
      <c r="A23" s="1177"/>
      <c r="B23" s="1179"/>
      <c r="C23" s="1179"/>
      <c r="D23" s="168" t="s">
        <v>368</v>
      </c>
      <c r="E23" s="168" t="s">
        <v>369</v>
      </c>
      <c r="F23" s="168" t="s">
        <v>370</v>
      </c>
      <c r="G23" s="168" t="s">
        <v>370</v>
      </c>
      <c r="H23" s="168" t="s">
        <v>65</v>
      </c>
      <c r="I23" s="168" t="s">
        <v>33</v>
      </c>
      <c r="J23" s="168" t="s">
        <v>371</v>
      </c>
      <c r="K23" s="168" t="s">
        <v>372</v>
      </c>
      <c r="L23" s="168" t="s">
        <v>373</v>
      </c>
      <c r="M23" s="168" t="s">
        <v>372</v>
      </c>
      <c r="N23" s="168" t="s">
        <v>374</v>
      </c>
      <c r="O23" s="168" t="s">
        <v>341</v>
      </c>
      <c r="P23" s="168" t="s">
        <v>375</v>
      </c>
      <c r="Q23" s="168" t="s">
        <v>376</v>
      </c>
      <c r="R23" s="168" t="s">
        <v>377</v>
      </c>
      <c r="S23" s="168" t="s">
        <v>377</v>
      </c>
      <c r="T23" s="1181"/>
      <c r="U23" s="508"/>
    </row>
    <row r="24" spans="1:22" ht="15" customHeight="1" x14ac:dyDescent="0.25">
      <c r="A24" s="1171" t="str">
        <f>B18</f>
        <v>urb.e.2</v>
      </c>
      <c r="B24" s="157">
        <v>1</v>
      </c>
      <c r="C24" s="208"/>
      <c r="D24" s="134"/>
      <c r="E24" s="134"/>
      <c r="F24" s="208"/>
      <c r="G24" s="510"/>
      <c r="H24" s="135"/>
      <c r="I24" s="511"/>
      <c r="J24" s="512"/>
      <c r="K24" s="513"/>
      <c r="L24" s="511"/>
      <c r="M24" s="513"/>
      <c r="N24" s="164"/>
      <c r="O24" s="164"/>
      <c r="P24" s="511"/>
      <c r="Q24" s="511"/>
      <c r="R24" s="511"/>
      <c r="S24" s="511"/>
      <c r="T24" s="514"/>
      <c r="U24" s="507"/>
    </row>
    <row r="25" spans="1:22" x14ac:dyDescent="0.25">
      <c r="A25" s="1171"/>
      <c r="B25" s="158">
        <v>2</v>
      </c>
      <c r="C25" s="133"/>
      <c r="D25" s="127"/>
      <c r="E25" s="127"/>
      <c r="F25" s="133"/>
      <c r="G25" s="515"/>
      <c r="H25" s="133"/>
      <c r="I25" s="495"/>
      <c r="J25" s="516"/>
      <c r="K25" s="517"/>
      <c r="L25" s="495"/>
      <c r="M25" s="517"/>
      <c r="N25" s="155"/>
      <c r="O25" s="155"/>
      <c r="P25" s="495"/>
      <c r="Q25" s="495" t="s">
        <v>378</v>
      </c>
      <c r="R25" s="495"/>
      <c r="S25" s="495"/>
      <c r="T25" s="518"/>
      <c r="U25" s="507"/>
    </row>
    <row r="26" spans="1:22" x14ac:dyDescent="0.25">
      <c r="A26" s="1171"/>
      <c r="B26" s="158">
        <v>3</v>
      </c>
      <c r="C26" s="133"/>
      <c r="D26" s="127"/>
      <c r="E26" s="127"/>
      <c r="F26" s="133"/>
      <c r="G26" s="515"/>
      <c r="H26" s="133"/>
      <c r="I26" s="495"/>
      <c r="J26" s="516"/>
      <c r="K26" s="517"/>
      <c r="L26" s="495"/>
      <c r="M26" s="517"/>
      <c r="N26" s="155"/>
      <c r="O26" s="155"/>
      <c r="P26" s="495"/>
      <c r="Q26" s="495"/>
      <c r="R26" s="495"/>
      <c r="S26" s="495"/>
      <c r="T26" s="518"/>
      <c r="U26" s="507"/>
    </row>
    <row r="27" spans="1:22" x14ac:dyDescent="0.25">
      <c r="A27" s="1171"/>
      <c r="B27" s="158">
        <v>4</v>
      </c>
      <c r="C27" s="133"/>
      <c r="D27" s="127"/>
      <c r="E27" s="127"/>
      <c r="F27" s="133"/>
      <c r="G27" s="515"/>
      <c r="H27" s="133"/>
      <c r="I27" s="495"/>
      <c r="J27" s="516"/>
      <c r="K27" s="517"/>
      <c r="L27" s="495"/>
      <c r="M27" s="517"/>
      <c r="N27" s="155"/>
      <c r="O27" s="155"/>
      <c r="P27" s="495"/>
      <c r="Q27" s="495"/>
      <c r="R27" s="495"/>
      <c r="S27" s="495"/>
      <c r="T27" s="518"/>
      <c r="U27" s="507"/>
    </row>
    <row r="28" spans="1:22" x14ac:dyDescent="0.25">
      <c r="A28" s="1171"/>
      <c r="B28" s="158">
        <v>5</v>
      </c>
      <c r="C28" s="133"/>
      <c r="D28" s="127"/>
      <c r="E28" s="127"/>
      <c r="F28" s="133"/>
      <c r="G28" s="515"/>
      <c r="H28" s="133"/>
      <c r="I28" s="495"/>
      <c r="J28" s="516"/>
      <c r="K28" s="517"/>
      <c r="L28" s="495"/>
      <c r="M28" s="517"/>
      <c r="N28" s="155"/>
      <c r="O28" s="155"/>
      <c r="P28" s="495"/>
      <c r="Q28" s="495"/>
      <c r="R28" s="495"/>
      <c r="S28" s="495"/>
      <c r="T28" s="518"/>
      <c r="U28" s="507"/>
    </row>
    <row r="29" spans="1:22" x14ac:dyDescent="0.25">
      <c r="A29" s="1171"/>
      <c r="B29" s="158">
        <v>6</v>
      </c>
      <c r="C29" s="133"/>
      <c r="D29" s="127"/>
      <c r="E29" s="127"/>
      <c r="F29" s="133"/>
      <c r="G29" s="515"/>
      <c r="H29" s="133"/>
      <c r="I29" s="495"/>
      <c r="J29" s="516"/>
      <c r="K29" s="517"/>
      <c r="L29" s="495"/>
      <c r="M29" s="517"/>
      <c r="N29" s="155"/>
      <c r="O29" s="155"/>
      <c r="P29" s="495"/>
      <c r="Q29" s="495"/>
      <c r="R29" s="495"/>
      <c r="S29" s="495"/>
      <c r="T29" s="518"/>
      <c r="U29" s="507"/>
    </row>
    <row r="30" spans="1:22" x14ac:dyDescent="0.25">
      <c r="A30" s="1171"/>
      <c r="B30" s="158">
        <v>7</v>
      </c>
      <c r="C30" s="133"/>
      <c r="D30" s="127"/>
      <c r="E30" s="127"/>
      <c r="F30" s="133"/>
      <c r="G30" s="515"/>
      <c r="H30" s="133"/>
      <c r="I30" s="495"/>
      <c r="J30" s="516"/>
      <c r="K30" s="517"/>
      <c r="L30" s="495"/>
      <c r="M30" s="517"/>
      <c r="N30" s="155"/>
      <c r="O30" s="155"/>
      <c r="P30" s="495"/>
      <c r="Q30" s="495"/>
      <c r="R30" s="495"/>
      <c r="S30" s="495"/>
      <c r="T30" s="518"/>
      <c r="U30" s="507"/>
    </row>
    <row r="31" spans="1:22" x14ac:dyDescent="0.25">
      <c r="A31" s="1171"/>
      <c r="B31" s="158">
        <v>8</v>
      </c>
      <c r="C31" s="133"/>
      <c r="D31" s="127"/>
      <c r="E31" s="127"/>
      <c r="F31" s="133"/>
      <c r="G31" s="515"/>
      <c r="H31" s="133"/>
      <c r="I31" s="495"/>
      <c r="J31" s="516"/>
      <c r="K31" s="517"/>
      <c r="L31" s="495"/>
      <c r="M31" s="517"/>
      <c r="N31" s="155"/>
      <c r="O31" s="155"/>
      <c r="P31" s="495"/>
      <c r="Q31" s="495"/>
      <c r="R31" s="495"/>
      <c r="S31" s="495"/>
      <c r="T31" s="518"/>
      <c r="U31" s="507"/>
    </row>
    <row r="32" spans="1:22" x14ac:dyDescent="0.25">
      <c r="A32" s="1171"/>
      <c r="B32" s="158">
        <v>9</v>
      </c>
      <c r="C32" s="133"/>
      <c r="D32" s="127"/>
      <c r="E32" s="127"/>
      <c r="F32" s="133"/>
      <c r="G32" s="515"/>
      <c r="H32" s="133"/>
      <c r="I32" s="495"/>
      <c r="J32" s="516"/>
      <c r="K32" s="517"/>
      <c r="L32" s="495"/>
      <c r="M32" s="517"/>
      <c r="N32" s="155"/>
      <c r="O32" s="155"/>
      <c r="P32" s="495"/>
      <c r="Q32" s="495"/>
      <c r="R32" s="495"/>
      <c r="S32" s="495"/>
      <c r="T32" s="518"/>
      <c r="U32" s="507"/>
    </row>
    <row r="33" spans="1:21" ht="15.75" thickBot="1" x14ac:dyDescent="0.3">
      <c r="A33" s="1172"/>
      <c r="B33" s="159">
        <v>10</v>
      </c>
      <c r="C33" s="148"/>
      <c r="D33" s="147"/>
      <c r="E33" s="147"/>
      <c r="F33" s="148"/>
      <c r="G33" s="519"/>
      <c r="H33" s="148"/>
      <c r="I33" s="520"/>
      <c r="J33" s="521"/>
      <c r="K33" s="522"/>
      <c r="L33" s="520"/>
      <c r="M33" s="522"/>
      <c r="N33" s="156"/>
      <c r="O33" s="156"/>
      <c r="P33" s="520"/>
      <c r="Q33" s="520"/>
      <c r="R33" s="520"/>
      <c r="S33" s="520"/>
      <c r="T33" s="523"/>
      <c r="U33" s="507"/>
    </row>
    <row r="34" spans="1:21" ht="25.5" thickBot="1" x14ac:dyDescent="0.3">
      <c r="A34" s="654"/>
      <c r="C34" s="655"/>
      <c r="D34" s="656"/>
      <c r="E34" s="484" t="s">
        <v>379</v>
      </c>
      <c r="F34" s="485">
        <f>COUNTA(F24:F33)</f>
        <v>0</v>
      </c>
      <c r="G34" s="486">
        <f>COUNTA(G24:G33)</f>
        <v>0</v>
      </c>
      <c r="H34" s="655"/>
      <c r="I34" s="501"/>
      <c r="J34" s="657"/>
      <c r="K34" s="658"/>
      <c r="L34" s="1096" t="s">
        <v>655</v>
      </c>
      <c r="M34" s="1097"/>
      <c r="N34" s="659">
        <f>SUM(N24:N33)</f>
        <v>0</v>
      </c>
      <c r="O34" s="660">
        <f>SUM(O24:O33)</f>
        <v>0</v>
      </c>
      <c r="P34" s="501"/>
      <c r="R34" s="128"/>
      <c r="S34" s="132"/>
      <c r="T34" s="603"/>
      <c r="U34" s="527"/>
    </row>
    <row r="35" spans="1:21" ht="21.95" customHeight="1" x14ac:dyDescent="0.25">
      <c r="A35" s="149"/>
      <c r="B35" s="128"/>
      <c r="C35" s="128"/>
      <c r="D35" s="128"/>
      <c r="H35" s="524"/>
      <c r="I35" s="524"/>
      <c r="J35" s="525"/>
      <c r="K35" s="524"/>
      <c r="L35" s="1098" t="s">
        <v>656</v>
      </c>
      <c r="M35" s="1099"/>
      <c r="N35" s="661">
        <f>SUMIF(M24:M33,"&lt;=31/12/2025",N24:N33)</f>
        <v>0</v>
      </c>
      <c r="O35" s="662">
        <f>SUMIF(M24:M33,"&lt;=31/12/2025",O24:O33)</f>
        <v>0</v>
      </c>
      <c r="P35" s="128"/>
      <c r="R35" s="128"/>
      <c r="S35" s="132"/>
      <c r="T35" s="603"/>
      <c r="U35" s="527"/>
    </row>
    <row r="36" spans="1:21" ht="21.95" customHeight="1" thickBot="1" x14ac:dyDescent="0.3">
      <c r="A36" s="149"/>
      <c r="L36" s="1100" t="s">
        <v>659</v>
      </c>
      <c r="M36" s="1101"/>
      <c r="N36" s="663">
        <f>SUMIF(M24:M33,"&gt;31/12/2025",N24:N33)</f>
        <v>0</v>
      </c>
      <c r="O36" s="664">
        <f>SUMIF(M24:M33,"&gt;31/12/2025",O24:O33)</f>
        <v>0</v>
      </c>
      <c r="R36" s="128"/>
      <c r="S36" s="132"/>
      <c r="T36" s="603"/>
      <c r="U36" s="527"/>
    </row>
    <row r="37" spans="1:21" ht="15.75" thickBot="1" x14ac:dyDescent="0.3">
      <c r="A37" s="528"/>
      <c r="B37" s="529"/>
      <c r="C37" s="455"/>
      <c r="D37" s="455"/>
      <c r="E37" s="455"/>
      <c r="F37" s="529"/>
      <c r="G37" s="455"/>
      <c r="H37" s="455"/>
      <c r="I37" s="529"/>
      <c r="J37" s="529"/>
      <c r="K37" s="455"/>
      <c r="L37" s="455"/>
      <c r="M37" s="455"/>
      <c r="N37" s="455"/>
      <c r="O37" s="455"/>
      <c r="P37" s="455"/>
      <c r="Q37" s="455"/>
      <c r="R37" s="455"/>
      <c r="S37" s="530"/>
      <c r="T37" s="455"/>
      <c r="U37" s="531"/>
    </row>
    <row r="38" spans="1:21" ht="15.75" thickBot="1" x14ac:dyDescent="0.3">
      <c r="A38" s="502"/>
      <c r="B38" s="503"/>
      <c r="C38" s="504"/>
      <c r="D38" s="504"/>
      <c r="E38" s="504"/>
      <c r="F38" s="503"/>
      <c r="G38" s="504"/>
      <c r="H38" s="504"/>
      <c r="I38" s="503"/>
      <c r="J38" s="503"/>
      <c r="K38" s="504"/>
      <c r="L38" s="504"/>
      <c r="M38" s="504"/>
      <c r="N38" s="504"/>
      <c r="O38" s="504"/>
      <c r="P38" s="504"/>
      <c r="Q38" s="504"/>
      <c r="R38" s="504"/>
      <c r="S38" s="504"/>
      <c r="T38" s="504"/>
      <c r="U38" s="505"/>
    </row>
    <row r="39" spans="1:21" ht="32.1" customHeight="1" thickBot="1" x14ac:dyDescent="0.3">
      <c r="A39" s="163" t="s">
        <v>9</v>
      </c>
      <c r="B39" s="1116" t="s">
        <v>68</v>
      </c>
      <c r="C39" s="1117"/>
      <c r="E39" s="1182" t="s">
        <v>342</v>
      </c>
      <c r="F39" s="1183"/>
      <c r="G39" s="1120">
        <f>VLOOKUP(B39,'Urbano.Piano inv. forn'!$D$72:$H$111,3,FALSE)</f>
        <v>0</v>
      </c>
      <c r="H39" s="1121"/>
      <c r="I39" s="115"/>
      <c r="J39" s="1182" t="s">
        <v>343</v>
      </c>
      <c r="K39" s="1183"/>
      <c r="L39" s="1120">
        <f>VLOOKUP(B39,'Urbano.Piano inv. forn'!$D$72:$H$111,4,FALSE)</f>
        <v>0</v>
      </c>
      <c r="M39" s="1121"/>
      <c r="O39" s="169" t="s">
        <v>344</v>
      </c>
      <c r="P39" s="506"/>
      <c r="R39" s="170" t="s">
        <v>345</v>
      </c>
      <c r="S39" s="1108"/>
      <c r="T39" s="1109"/>
      <c r="U39" s="507"/>
    </row>
    <row r="40" spans="1:21" ht="15.75" thickBot="1" x14ac:dyDescent="0.3">
      <c r="A40" s="149"/>
      <c r="B40" s="129"/>
      <c r="C40" s="129"/>
      <c r="E40" s="130"/>
      <c r="F40" s="130"/>
      <c r="G40" s="131"/>
      <c r="H40" s="131"/>
      <c r="I40" s="115"/>
      <c r="J40" s="130"/>
      <c r="K40" s="130"/>
      <c r="L40" s="131"/>
      <c r="M40" s="131"/>
      <c r="O40" s="132"/>
      <c r="R40" s="128"/>
      <c r="S40" s="501"/>
      <c r="U40" s="150"/>
    </row>
    <row r="41" spans="1:21" ht="31.5" customHeight="1" thickBot="1" x14ac:dyDescent="0.3">
      <c r="A41" s="1173" t="s">
        <v>346</v>
      </c>
      <c r="B41" s="1174"/>
      <c r="C41" s="1174"/>
      <c r="D41" s="1175"/>
      <c r="E41" s="1105">
        <f>VLOOKUP(B39,'Urbano.Piano inv. forn'!$D$72:$V$111,17,FALSE)</f>
        <v>0</v>
      </c>
      <c r="F41" s="1106"/>
      <c r="G41" s="1106"/>
      <c r="H41" s="1107"/>
      <c r="I41" s="115"/>
      <c r="J41" s="1184" t="s">
        <v>60</v>
      </c>
      <c r="K41" s="1185"/>
      <c r="L41" s="1105">
        <f>VLOOKUP(B39,'Urbano.Piano inv. forn'!$D$72:$V$111,19,FALSE)</f>
        <v>0</v>
      </c>
      <c r="M41" s="1107"/>
      <c r="N41" s="146"/>
      <c r="O41" s="170" t="s">
        <v>347</v>
      </c>
      <c r="P41" s="151">
        <f>L41+E41</f>
        <v>0</v>
      </c>
      <c r="R41" s="170" t="s">
        <v>348</v>
      </c>
      <c r="S41" s="1108"/>
      <c r="T41" s="1109"/>
      <c r="U41" s="150"/>
    </row>
    <row r="42" spans="1:21" ht="15.75" thickBot="1" x14ac:dyDescent="0.3">
      <c r="A42" s="152"/>
      <c r="B42" s="153"/>
      <c r="C42" s="153"/>
      <c r="D42" s="153"/>
      <c r="E42" s="154"/>
      <c r="F42" s="154"/>
      <c r="G42" s="154"/>
      <c r="H42" s="154"/>
      <c r="I42" s="115"/>
      <c r="J42" s="130"/>
      <c r="K42" s="130"/>
      <c r="L42" s="154"/>
      <c r="M42" s="154"/>
      <c r="N42" s="146"/>
      <c r="O42" s="128"/>
      <c r="P42" s="146"/>
      <c r="R42" s="128"/>
      <c r="S42" s="129"/>
      <c r="T42" s="129"/>
      <c r="U42" s="507"/>
    </row>
    <row r="43" spans="1:21" ht="59.25" customHeight="1" x14ac:dyDescent="0.25">
      <c r="A43" s="1176" t="s">
        <v>349</v>
      </c>
      <c r="B43" s="1178" t="s">
        <v>350</v>
      </c>
      <c r="C43" s="1178" t="s">
        <v>351</v>
      </c>
      <c r="D43" s="165" t="s">
        <v>352</v>
      </c>
      <c r="E43" s="166" t="s">
        <v>353</v>
      </c>
      <c r="F43" s="165" t="s">
        <v>354</v>
      </c>
      <c r="G43" s="165" t="s">
        <v>355</v>
      </c>
      <c r="H43" s="167" t="s">
        <v>312</v>
      </c>
      <c r="I43" s="167" t="s">
        <v>356</v>
      </c>
      <c r="J43" s="167" t="s">
        <v>357</v>
      </c>
      <c r="K43" s="167" t="s">
        <v>358</v>
      </c>
      <c r="L43" s="167" t="s">
        <v>359</v>
      </c>
      <c r="M43" s="167" t="s">
        <v>360</v>
      </c>
      <c r="N43" s="167" t="s">
        <v>361</v>
      </c>
      <c r="O43" s="167" t="s">
        <v>362</v>
      </c>
      <c r="P43" s="167" t="s">
        <v>363</v>
      </c>
      <c r="Q43" s="167" t="s">
        <v>364</v>
      </c>
      <c r="R43" s="167" t="s">
        <v>365</v>
      </c>
      <c r="S43" s="167" t="s">
        <v>366</v>
      </c>
      <c r="T43" s="1180" t="s">
        <v>367</v>
      </c>
      <c r="U43" s="508"/>
    </row>
    <row r="44" spans="1:21" ht="29.25" customHeight="1" thickBot="1" x14ac:dyDescent="0.3">
      <c r="A44" s="1177"/>
      <c r="B44" s="1179"/>
      <c r="C44" s="1179"/>
      <c r="D44" s="168" t="s">
        <v>368</v>
      </c>
      <c r="E44" s="168" t="s">
        <v>369</v>
      </c>
      <c r="F44" s="168" t="s">
        <v>370</v>
      </c>
      <c r="G44" s="168" t="s">
        <v>370</v>
      </c>
      <c r="H44" s="168" t="s">
        <v>65</v>
      </c>
      <c r="I44" s="168" t="s">
        <v>33</v>
      </c>
      <c r="J44" s="168" t="s">
        <v>371</v>
      </c>
      <c r="K44" s="168" t="s">
        <v>372</v>
      </c>
      <c r="L44" s="168" t="s">
        <v>373</v>
      </c>
      <c r="M44" s="168" t="s">
        <v>372</v>
      </c>
      <c r="N44" s="168" t="s">
        <v>374</v>
      </c>
      <c r="O44" s="168" t="s">
        <v>341</v>
      </c>
      <c r="P44" s="168" t="s">
        <v>375</v>
      </c>
      <c r="Q44" s="168" t="s">
        <v>376</v>
      </c>
      <c r="R44" s="168" t="s">
        <v>377</v>
      </c>
      <c r="S44" s="168" t="s">
        <v>377</v>
      </c>
      <c r="T44" s="1181"/>
      <c r="U44" s="508"/>
    </row>
    <row r="45" spans="1:21" x14ac:dyDescent="0.25">
      <c r="A45" s="1171" t="str">
        <f>B39</f>
        <v>urb.e.3</v>
      </c>
      <c r="B45" s="157">
        <v>1</v>
      </c>
      <c r="C45" s="208"/>
      <c r="D45" s="134"/>
      <c r="E45" s="134"/>
      <c r="F45" s="208"/>
      <c r="G45" s="510"/>
      <c r="H45" s="135"/>
      <c r="I45" s="511"/>
      <c r="J45" s="512"/>
      <c r="K45" s="513"/>
      <c r="L45" s="511"/>
      <c r="M45" s="513"/>
      <c r="N45" s="164"/>
      <c r="O45" s="164"/>
      <c r="P45" s="511"/>
      <c r="Q45" s="511"/>
      <c r="R45" s="511"/>
      <c r="S45" s="511"/>
      <c r="T45" s="514"/>
      <c r="U45" s="507"/>
    </row>
    <row r="46" spans="1:21" x14ac:dyDescent="0.25">
      <c r="A46" s="1171"/>
      <c r="B46" s="158">
        <v>2</v>
      </c>
      <c r="C46" s="133"/>
      <c r="D46" s="127"/>
      <c r="E46" s="127"/>
      <c r="F46" s="133"/>
      <c r="G46" s="515"/>
      <c r="H46" s="133"/>
      <c r="I46" s="495"/>
      <c r="J46" s="516"/>
      <c r="K46" s="517"/>
      <c r="L46" s="495"/>
      <c r="M46" s="517"/>
      <c r="N46" s="155"/>
      <c r="O46" s="155"/>
      <c r="P46" s="495"/>
      <c r="Q46" s="495" t="s">
        <v>378</v>
      </c>
      <c r="R46" s="495"/>
      <c r="S46" s="495"/>
      <c r="T46" s="518"/>
      <c r="U46" s="507"/>
    </row>
    <row r="47" spans="1:21" x14ac:dyDescent="0.25">
      <c r="A47" s="1171"/>
      <c r="B47" s="158">
        <v>3</v>
      </c>
      <c r="C47" s="133"/>
      <c r="D47" s="127"/>
      <c r="E47" s="127"/>
      <c r="F47" s="133"/>
      <c r="G47" s="515"/>
      <c r="H47" s="133"/>
      <c r="I47" s="495"/>
      <c r="J47" s="516"/>
      <c r="K47" s="517"/>
      <c r="L47" s="495"/>
      <c r="M47" s="517"/>
      <c r="N47" s="155"/>
      <c r="O47" s="155"/>
      <c r="P47" s="495"/>
      <c r="Q47" s="495"/>
      <c r="R47" s="495"/>
      <c r="S47" s="495"/>
      <c r="T47" s="518"/>
      <c r="U47" s="507"/>
    </row>
    <row r="48" spans="1:21" x14ac:dyDescent="0.25">
      <c r="A48" s="1171"/>
      <c r="B48" s="158">
        <v>4</v>
      </c>
      <c r="C48" s="133"/>
      <c r="D48" s="127"/>
      <c r="E48" s="127"/>
      <c r="F48" s="133"/>
      <c r="G48" s="515"/>
      <c r="H48" s="133"/>
      <c r="I48" s="495"/>
      <c r="J48" s="516"/>
      <c r="K48" s="517"/>
      <c r="L48" s="495"/>
      <c r="M48" s="517"/>
      <c r="N48" s="155"/>
      <c r="O48" s="155"/>
      <c r="P48" s="495"/>
      <c r="Q48" s="495"/>
      <c r="R48" s="495"/>
      <c r="S48" s="495"/>
      <c r="T48" s="518"/>
      <c r="U48" s="507"/>
    </row>
    <row r="49" spans="1:21" x14ac:dyDescent="0.25">
      <c r="A49" s="1171"/>
      <c r="B49" s="158">
        <v>5</v>
      </c>
      <c r="C49" s="133"/>
      <c r="D49" s="127"/>
      <c r="E49" s="127"/>
      <c r="F49" s="133"/>
      <c r="G49" s="515"/>
      <c r="H49" s="133"/>
      <c r="I49" s="495"/>
      <c r="J49" s="516"/>
      <c r="K49" s="517"/>
      <c r="L49" s="495"/>
      <c r="M49" s="517"/>
      <c r="N49" s="155"/>
      <c r="O49" s="155"/>
      <c r="P49" s="495"/>
      <c r="Q49" s="495"/>
      <c r="R49" s="495"/>
      <c r="S49" s="495"/>
      <c r="T49" s="518"/>
      <c r="U49" s="507"/>
    </row>
    <row r="50" spans="1:21" x14ac:dyDescent="0.25">
      <c r="A50" s="1171"/>
      <c r="B50" s="158">
        <v>6</v>
      </c>
      <c r="C50" s="133"/>
      <c r="D50" s="127"/>
      <c r="E50" s="127"/>
      <c r="F50" s="133"/>
      <c r="G50" s="515"/>
      <c r="H50" s="133"/>
      <c r="I50" s="495"/>
      <c r="J50" s="516"/>
      <c r="K50" s="517"/>
      <c r="L50" s="495"/>
      <c r="M50" s="517"/>
      <c r="N50" s="155"/>
      <c r="O50" s="155"/>
      <c r="P50" s="495"/>
      <c r="Q50" s="495"/>
      <c r="R50" s="495"/>
      <c r="S50" s="495"/>
      <c r="T50" s="518"/>
      <c r="U50" s="507"/>
    </row>
    <row r="51" spans="1:21" x14ac:dyDescent="0.25">
      <c r="A51" s="1171"/>
      <c r="B51" s="158">
        <v>7</v>
      </c>
      <c r="C51" s="133"/>
      <c r="D51" s="127"/>
      <c r="E51" s="127"/>
      <c r="F51" s="133"/>
      <c r="G51" s="515"/>
      <c r="H51" s="133"/>
      <c r="I51" s="495"/>
      <c r="J51" s="516"/>
      <c r="K51" s="517"/>
      <c r="L51" s="495"/>
      <c r="M51" s="517"/>
      <c r="N51" s="155"/>
      <c r="O51" s="155"/>
      <c r="P51" s="495"/>
      <c r="Q51" s="495"/>
      <c r="R51" s="495"/>
      <c r="S51" s="495"/>
      <c r="T51" s="518"/>
      <c r="U51" s="507"/>
    </row>
    <row r="52" spans="1:21" x14ac:dyDescent="0.25">
      <c r="A52" s="1171"/>
      <c r="B52" s="158">
        <v>8</v>
      </c>
      <c r="C52" s="133"/>
      <c r="D52" s="127"/>
      <c r="E52" s="127"/>
      <c r="F52" s="133"/>
      <c r="G52" s="515"/>
      <c r="H52" s="133"/>
      <c r="I52" s="495"/>
      <c r="J52" s="516"/>
      <c r="K52" s="517"/>
      <c r="L52" s="495"/>
      <c r="M52" s="517"/>
      <c r="N52" s="155"/>
      <c r="O52" s="155"/>
      <c r="P52" s="495"/>
      <c r="Q52" s="495"/>
      <c r="R52" s="495"/>
      <c r="S52" s="495"/>
      <c r="T52" s="518"/>
      <c r="U52" s="507"/>
    </row>
    <row r="53" spans="1:21" x14ac:dyDescent="0.25">
      <c r="A53" s="1171"/>
      <c r="B53" s="158">
        <v>9</v>
      </c>
      <c r="C53" s="133"/>
      <c r="D53" s="127"/>
      <c r="E53" s="127"/>
      <c r="F53" s="133"/>
      <c r="G53" s="515"/>
      <c r="H53" s="133"/>
      <c r="I53" s="495"/>
      <c r="J53" s="516"/>
      <c r="K53" s="517"/>
      <c r="L53" s="495"/>
      <c r="M53" s="517"/>
      <c r="N53" s="155"/>
      <c r="O53" s="155"/>
      <c r="P53" s="495"/>
      <c r="Q53" s="495"/>
      <c r="R53" s="495"/>
      <c r="S53" s="495"/>
      <c r="T53" s="518"/>
      <c r="U53" s="507"/>
    </row>
    <row r="54" spans="1:21" ht="15.75" thickBot="1" x14ac:dyDescent="0.3">
      <c r="A54" s="1172"/>
      <c r="B54" s="159">
        <v>10</v>
      </c>
      <c r="C54" s="148"/>
      <c r="D54" s="147"/>
      <c r="E54" s="147"/>
      <c r="F54" s="148"/>
      <c r="G54" s="519"/>
      <c r="H54" s="148"/>
      <c r="I54" s="520"/>
      <c r="J54" s="521"/>
      <c r="K54" s="522"/>
      <c r="L54" s="520"/>
      <c r="M54" s="522"/>
      <c r="N54" s="156"/>
      <c r="O54" s="156"/>
      <c r="P54" s="520"/>
      <c r="Q54" s="520"/>
      <c r="R54" s="520"/>
      <c r="S54" s="520"/>
      <c r="T54" s="523"/>
      <c r="U54" s="507"/>
    </row>
    <row r="55" spans="1:21" ht="25.5" thickBot="1" x14ac:dyDescent="0.3">
      <c r="A55" s="654"/>
      <c r="C55" s="655"/>
      <c r="D55" s="656"/>
      <c r="E55" s="484" t="s">
        <v>379</v>
      </c>
      <c r="F55" s="485">
        <f>COUNTA(F45:F54)</f>
        <v>0</v>
      </c>
      <c r="G55" s="486">
        <f>COUNTA(G45:G54)</f>
        <v>0</v>
      </c>
      <c r="H55" s="655"/>
      <c r="I55" s="501"/>
      <c r="J55" s="657"/>
      <c r="K55" s="658"/>
      <c r="L55" s="1096" t="s">
        <v>655</v>
      </c>
      <c r="M55" s="1097"/>
      <c r="N55" s="659">
        <f>SUM(N45:N54)</f>
        <v>0</v>
      </c>
      <c r="O55" s="660">
        <f>SUM(O45:O54)</f>
        <v>0</v>
      </c>
      <c r="P55" s="501"/>
      <c r="R55" s="128"/>
      <c r="S55" s="132"/>
      <c r="T55" s="603"/>
      <c r="U55" s="527"/>
    </row>
    <row r="56" spans="1:21" ht="21.95" customHeight="1" x14ac:dyDescent="0.25">
      <c r="A56" s="149"/>
      <c r="B56" s="128"/>
      <c r="C56" s="128"/>
      <c r="D56" s="128"/>
      <c r="H56" s="524"/>
      <c r="I56" s="524"/>
      <c r="J56" s="525"/>
      <c r="K56" s="524"/>
      <c r="L56" s="1098" t="s">
        <v>656</v>
      </c>
      <c r="M56" s="1099"/>
      <c r="N56" s="661">
        <f>SUMIF(M45:M54,"&lt;=31/12/2025",N45:N54)</f>
        <v>0</v>
      </c>
      <c r="O56" s="662">
        <f>SUMIF(M45:M54,"&lt;=31/12/2025",O45:O54)</f>
        <v>0</v>
      </c>
      <c r="P56" s="128"/>
      <c r="R56" s="128"/>
      <c r="S56" s="132"/>
      <c r="T56" s="603"/>
      <c r="U56" s="527"/>
    </row>
    <row r="57" spans="1:21" ht="21.95" customHeight="1" thickBot="1" x14ac:dyDescent="0.3">
      <c r="A57" s="149"/>
      <c r="L57" s="1100" t="s">
        <v>659</v>
      </c>
      <c r="M57" s="1101"/>
      <c r="N57" s="663">
        <f>SUMIF(M45:M54,"&gt;31/12/2025",N45:N54)</f>
        <v>0</v>
      </c>
      <c r="O57" s="664">
        <f>SUMIF(M45:M54,"&gt;31/12/2025",O45:O54)</f>
        <v>0</v>
      </c>
      <c r="R57" s="128"/>
      <c r="S57" s="132"/>
      <c r="T57" s="603"/>
      <c r="U57" s="527"/>
    </row>
    <row r="58" spans="1:21" ht="15.75" thickBot="1" x14ac:dyDescent="0.3">
      <c r="A58" s="528"/>
      <c r="B58" s="529"/>
      <c r="C58" s="455"/>
      <c r="D58" s="455"/>
      <c r="E58" s="455"/>
      <c r="F58" s="529"/>
      <c r="G58" s="455"/>
      <c r="H58" s="455"/>
      <c r="I58" s="529"/>
      <c r="J58" s="529"/>
      <c r="K58" s="455"/>
      <c r="L58" s="455"/>
      <c r="M58" s="455"/>
      <c r="N58" s="455"/>
      <c r="O58" s="455"/>
      <c r="P58" s="455"/>
      <c r="Q58" s="455"/>
      <c r="R58" s="455"/>
      <c r="S58" s="530"/>
      <c r="T58" s="455"/>
      <c r="U58" s="531"/>
    </row>
    <row r="59" spans="1:21" ht="15.75" thickBot="1" x14ac:dyDescent="0.3">
      <c r="A59" s="502"/>
      <c r="B59" s="503"/>
      <c r="C59" s="504"/>
      <c r="D59" s="504"/>
      <c r="E59" s="504"/>
      <c r="F59" s="503"/>
      <c r="G59" s="504"/>
      <c r="H59" s="504"/>
      <c r="I59" s="503"/>
      <c r="J59" s="503"/>
      <c r="K59" s="504"/>
      <c r="L59" s="504"/>
      <c r="M59" s="504"/>
      <c r="N59" s="504"/>
      <c r="O59" s="504"/>
      <c r="P59" s="504"/>
      <c r="Q59" s="504"/>
      <c r="R59" s="504"/>
      <c r="S59" s="504"/>
      <c r="T59" s="504"/>
      <c r="U59" s="505"/>
    </row>
    <row r="60" spans="1:21" ht="44.45" customHeight="1" thickBot="1" x14ac:dyDescent="0.3">
      <c r="A60" s="163" t="s">
        <v>9</v>
      </c>
      <c r="B60" s="1116" t="s">
        <v>69</v>
      </c>
      <c r="C60" s="1117"/>
      <c r="E60" s="1182" t="s">
        <v>342</v>
      </c>
      <c r="F60" s="1183"/>
      <c r="G60" s="1120">
        <f>VLOOKUP(B60,'Urbano.Piano inv. forn'!$D$72:$H$111,3,FALSE)</f>
        <v>0</v>
      </c>
      <c r="H60" s="1121"/>
      <c r="I60" s="115"/>
      <c r="J60" s="1182" t="s">
        <v>343</v>
      </c>
      <c r="K60" s="1183"/>
      <c r="L60" s="1120">
        <f>VLOOKUP(B60,'Urbano.Piano inv. forn'!$D$72:$H$111,4,FALSE)</f>
        <v>0</v>
      </c>
      <c r="M60" s="1121"/>
      <c r="O60" s="169" t="s">
        <v>344</v>
      </c>
      <c r="P60" s="506"/>
      <c r="R60" s="170" t="s">
        <v>345</v>
      </c>
      <c r="S60" s="1108"/>
      <c r="T60" s="1109"/>
      <c r="U60" s="507"/>
    </row>
    <row r="61" spans="1:21" ht="15.75" thickBot="1" x14ac:dyDescent="0.3">
      <c r="A61" s="149"/>
      <c r="B61" s="129"/>
      <c r="C61" s="129"/>
      <c r="E61" s="130"/>
      <c r="F61" s="130"/>
      <c r="G61" s="131"/>
      <c r="H61" s="131"/>
      <c r="I61" s="115"/>
      <c r="J61" s="130"/>
      <c r="K61" s="130"/>
      <c r="L61" s="131"/>
      <c r="M61" s="131"/>
      <c r="O61" s="132"/>
      <c r="R61" s="128"/>
      <c r="S61" s="501"/>
      <c r="U61" s="150"/>
    </row>
    <row r="62" spans="1:21" ht="30.75" customHeight="1" thickBot="1" x14ac:dyDescent="0.3">
      <c r="A62" s="1173" t="s">
        <v>346</v>
      </c>
      <c r="B62" s="1174"/>
      <c r="C62" s="1174"/>
      <c r="D62" s="1175"/>
      <c r="E62" s="1105">
        <f>VLOOKUP(B60,'Urbano.Piano inv. forn'!$D$72:$V$111,17,FALSE)</f>
        <v>0</v>
      </c>
      <c r="F62" s="1106"/>
      <c r="G62" s="1106"/>
      <c r="H62" s="1107"/>
      <c r="I62" s="115"/>
      <c r="J62" s="1184" t="s">
        <v>60</v>
      </c>
      <c r="K62" s="1185"/>
      <c r="L62" s="1105">
        <f>VLOOKUP(B60,'Urbano.Piano inv. forn'!$D$72:$V$111,19,FALSE)</f>
        <v>0</v>
      </c>
      <c r="M62" s="1107"/>
      <c r="N62" s="146"/>
      <c r="O62" s="170" t="s">
        <v>347</v>
      </c>
      <c r="P62" s="151">
        <f>L62+E62</f>
        <v>0</v>
      </c>
      <c r="R62" s="170" t="s">
        <v>348</v>
      </c>
      <c r="S62" s="1108"/>
      <c r="T62" s="1109"/>
      <c r="U62" s="150"/>
    </row>
    <row r="63" spans="1:21" ht="15.75" thickBot="1" x14ac:dyDescent="0.3">
      <c r="A63" s="152"/>
      <c r="B63" s="153"/>
      <c r="C63" s="153"/>
      <c r="D63" s="153"/>
      <c r="E63" s="154"/>
      <c r="F63" s="154"/>
      <c r="G63" s="154"/>
      <c r="H63" s="154"/>
      <c r="I63" s="115"/>
      <c r="J63" s="130"/>
      <c r="K63" s="130"/>
      <c r="L63" s="154"/>
      <c r="M63" s="154"/>
      <c r="N63" s="146"/>
      <c r="O63" s="128"/>
      <c r="P63" s="146"/>
      <c r="R63" s="128"/>
      <c r="S63" s="129"/>
      <c r="T63" s="129"/>
      <c r="U63" s="507"/>
    </row>
    <row r="64" spans="1:21" ht="60" x14ac:dyDescent="0.25">
      <c r="A64" s="1176" t="s">
        <v>349</v>
      </c>
      <c r="B64" s="1178" t="s">
        <v>350</v>
      </c>
      <c r="C64" s="1178" t="s">
        <v>351</v>
      </c>
      <c r="D64" s="165" t="s">
        <v>352</v>
      </c>
      <c r="E64" s="166" t="s">
        <v>353</v>
      </c>
      <c r="F64" s="165" t="s">
        <v>354</v>
      </c>
      <c r="G64" s="165" t="s">
        <v>355</v>
      </c>
      <c r="H64" s="167" t="s">
        <v>312</v>
      </c>
      <c r="I64" s="167" t="s">
        <v>356</v>
      </c>
      <c r="J64" s="167" t="s">
        <v>357</v>
      </c>
      <c r="K64" s="167" t="s">
        <v>358</v>
      </c>
      <c r="L64" s="167" t="s">
        <v>359</v>
      </c>
      <c r="M64" s="167" t="s">
        <v>360</v>
      </c>
      <c r="N64" s="167" t="s">
        <v>361</v>
      </c>
      <c r="O64" s="167" t="s">
        <v>362</v>
      </c>
      <c r="P64" s="167" t="s">
        <v>363</v>
      </c>
      <c r="Q64" s="167" t="s">
        <v>364</v>
      </c>
      <c r="R64" s="167" t="s">
        <v>365</v>
      </c>
      <c r="S64" s="167" t="s">
        <v>366</v>
      </c>
      <c r="T64" s="1180" t="s">
        <v>367</v>
      </c>
      <c r="U64" s="508"/>
    </row>
    <row r="65" spans="1:21" ht="25.5" customHeight="1" thickBot="1" x14ac:dyDescent="0.3">
      <c r="A65" s="1177"/>
      <c r="B65" s="1179"/>
      <c r="C65" s="1179"/>
      <c r="D65" s="168" t="s">
        <v>368</v>
      </c>
      <c r="E65" s="168" t="s">
        <v>369</v>
      </c>
      <c r="F65" s="168" t="s">
        <v>370</v>
      </c>
      <c r="G65" s="168" t="s">
        <v>370</v>
      </c>
      <c r="H65" s="168" t="s">
        <v>65</v>
      </c>
      <c r="I65" s="168" t="s">
        <v>33</v>
      </c>
      <c r="J65" s="168" t="s">
        <v>371</v>
      </c>
      <c r="K65" s="168" t="s">
        <v>372</v>
      </c>
      <c r="L65" s="168" t="s">
        <v>373</v>
      </c>
      <c r="M65" s="168" t="s">
        <v>372</v>
      </c>
      <c r="N65" s="168" t="s">
        <v>374</v>
      </c>
      <c r="O65" s="168" t="s">
        <v>341</v>
      </c>
      <c r="P65" s="168" t="s">
        <v>375</v>
      </c>
      <c r="Q65" s="168" t="s">
        <v>376</v>
      </c>
      <c r="R65" s="168" t="s">
        <v>377</v>
      </c>
      <c r="S65" s="168" t="s">
        <v>377</v>
      </c>
      <c r="T65" s="1181"/>
      <c r="U65" s="508"/>
    </row>
    <row r="66" spans="1:21" x14ac:dyDescent="0.25">
      <c r="A66" s="1171" t="str">
        <f>B60</f>
        <v>urb.e.4</v>
      </c>
      <c r="B66" s="157">
        <v>1</v>
      </c>
      <c r="C66" s="208"/>
      <c r="D66" s="134"/>
      <c r="E66" s="134"/>
      <c r="F66" s="208"/>
      <c r="G66" s="510"/>
      <c r="H66" s="135"/>
      <c r="I66" s="511"/>
      <c r="J66" s="512"/>
      <c r="K66" s="513"/>
      <c r="L66" s="511"/>
      <c r="M66" s="513"/>
      <c r="N66" s="164"/>
      <c r="O66" s="164"/>
      <c r="P66" s="511"/>
      <c r="Q66" s="511"/>
      <c r="R66" s="511"/>
      <c r="S66" s="511"/>
      <c r="T66" s="514"/>
      <c r="U66" s="507"/>
    </row>
    <row r="67" spans="1:21" x14ac:dyDescent="0.25">
      <c r="A67" s="1171"/>
      <c r="B67" s="158">
        <v>2</v>
      </c>
      <c r="C67" s="133"/>
      <c r="D67" s="127"/>
      <c r="E67" s="127"/>
      <c r="F67" s="133"/>
      <c r="G67" s="515"/>
      <c r="H67" s="133"/>
      <c r="I67" s="495"/>
      <c r="J67" s="516"/>
      <c r="K67" s="517"/>
      <c r="L67" s="495"/>
      <c r="M67" s="517"/>
      <c r="N67" s="155"/>
      <c r="O67" s="155"/>
      <c r="P67" s="495"/>
      <c r="Q67" s="495" t="s">
        <v>378</v>
      </c>
      <c r="R67" s="495"/>
      <c r="S67" s="495"/>
      <c r="T67" s="518"/>
      <c r="U67" s="507"/>
    </row>
    <row r="68" spans="1:21" x14ac:dyDescent="0.25">
      <c r="A68" s="1171"/>
      <c r="B68" s="158">
        <v>3</v>
      </c>
      <c r="C68" s="133"/>
      <c r="D68" s="127"/>
      <c r="E68" s="127"/>
      <c r="F68" s="133"/>
      <c r="G68" s="515"/>
      <c r="H68" s="133"/>
      <c r="I68" s="495"/>
      <c r="J68" s="516"/>
      <c r="K68" s="517"/>
      <c r="L68" s="495"/>
      <c r="M68" s="517"/>
      <c r="N68" s="155"/>
      <c r="O68" s="155"/>
      <c r="P68" s="495"/>
      <c r="Q68" s="495"/>
      <c r="R68" s="495"/>
      <c r="S68" s="495"/>
      <c r="T68" s="518"/>
      <c r="U68" s="507"/>
    </row>
    <row r="69" spans="1:21" x14ac:dyDescent="0.25">
      <c r="A69" s="1171"/>
      <c r="B69" s="158">
        <v>4</v>
      </c>
      <c r="C69" s="133"/>
      <c r="D69" s="127"/>
      <c r="E69" s="127"/>
      <c r="F69" s="133"/>
      <c r="G69" s="515"/>
      <c r="H69" s="133"/>
      <c r="I69" s="495"/>
      <c r="J69" s="516"/>
      <c r="K69" s="517"/>
      <c r="L69" s="495"/>
      <c r="M69" s="517"/>
      <c r="N69" s="155"/>
      <c r="O69" s="155"/>
      <c r="P69" s="495"/>
      <c r="Q69" s="495"/>
      <c r="R69" s="495"/>
      <c r="S69" s="495"/>
      <c r="T69" s="518"/>
      <c r="U69" s="507"/>
    </row>
    <row r="70" spans="1:21" x14ac:dyDescent="0.25">
      <c r="A70" s="1171"/>
      <c r="B70" s="158">
        <v>5</v>
      </c>
      <c r="C70" s="133"/>
      <c r="D70" s="127"/>
      <c r="E70" s="127"/>
      <c r="F70" s="133"/>
      <c r="G70" s="515"/>
      <c r="H70" s="133"/>
      <c r="I70" s="495"/>
      <c r="J70" s="516"/>
      <c r="K70" s="517"/>
      <c r="L70" s="495"/>
      <c r="M70" s="517"/>
      <c r="N70" s="155"/>
      <c r="O70" s="155"/>
      <c r="P70" s="495"/>
      <c r="Q70" s="495"/>
      <c r="R70" s="495"/>
      <c r="S70" s="495"/>
      <c r="T70" s="518"/>
      <c r="U70" s="507"/>
    </row>
    <row r="71" spans="1:21" x14ac:dyDescent="0.25">
      <c r="A71" s="1171"/>
      <c r="B71" s="158">
        <v>6</v>
      </c>
      <c r="C71" s="133"/>
      <c r="D71" s="127"/>
      <c r="E71" s="127"/>
      <c r="F71" s="133"/>
      <c r="G71" s="515"/>
      <c r="H71" s="133"/>
      <c r="I71" s="495"/>
      <c r="J71" s="516"/>
      <c r="K71" s="517"/>
      <c r="L71" s="495"/>
      <c r="M71" s="517"/>
      <c r="N71" s="155"/>
      <c r="O71" s="155"/>
      <c r="P71" s="495"/>
      <c r="Q71" s="495"/>
      <c r="R71" s="495"/>
      <c r="S71" s="495"/>
      <c r="T71" s="518"/>
      <c r="U71" s="507"/>
    </row>
    <row r="72" spans="1:21" x14ac:dyDescent="0.25">
      <c r="A72" s="1171"/>
      <c r="B72" s="158">
        <v>7</v>
      </c>
      <c r="C72" s="133"/>
      <c r="D72" s="127"/>
      <c r="E72" s="127"/>
      <c r="F72" s="133"/>
      <c r="G72" s="515"/>
      <c r="H72" s="133"/>
      <c r="I72" s="495"/>
      <c r="J72" s="516"/>
      <c r="K72" s="517"/>
      <c r="L72" s="495"/>
      <c r="M72" s="517"/>
      <c r="N72" s="155"/>
      <c r="O72" s="155"/>
      <c r="P72" s="495"/>
      <c r="Q72" s="495"/>
      <c r="R72" s="495"/>
      <c r="S72" s="495"/>
      <c r="T72" s="518"/>
      <c r="U72" s="507"/>
    </row>
    <row r="73" spans="1:21" x14ac:dyDescent="0.25">
      <c r="A73" s="1171"/>
      <c r="B73" s="158">
        <v>8</v>
      </c>
      <c r="C73" s="133"/>
      <c r="D73" s="127"/>
      <c r="E73" s="127"/>
      <c r="F73" s="133"/>
      <c r="G73" s="515"/>
      <c r="H73" s="133"/>
      <c r="I73" s="495"/>
      <c r="J73" s="516"/>
      <c r="K73" s="517"/>
      <c r="L73" s="495"/>
      <c r="M73" s="517"/>
      <c r="N73" s="155"/>
      <c r="O73" s="155"/>
      <c r="P73" s="495"/>
      <c r="Q73" s="495"/>
      <c r="R73" s="495"/>
      <c r="S73" s="495"/>
      <c r="T73" s="518"/>
      <c r="U73" s="507"/>
    </row>
    <row r="74" spans="1:21" x14ac:dyDescent="0.25">
      <c r="A74" s="1171"/>
      <c r="B74" s="158">
        <v>9</v>
      </c>
      <c r="C74" s="133"/>
      <c r="D74" s="127"/>
      <c r="E74" s="127"/>
      <c r="F74" s="133"/>
      <c r="G74" s="515"/>
      <c r="H74" s="133"/>
      <c r="I74" s="495"/>
      <c r="J74" s="516"/>
      <c r="K74" s="517"/>
      <c r="L74" s="495"/>
      <c r="M74" s="517"/>
      <c r="N74" s="155"/>
      <c r="O74" s="155"/>
      <c r="P74" s="495"/>
      <c r="Q74" s="495"/>
      <c r="R74" s="495"/>
      <c r="S74" s="495"/>
      <c r="T74" s="518"/>
      <c r="U74" s="507"/>
    </row>
    <row r="75" spans="1:21" ht="15.75" thickBot="1" x14ac:dyDescent="0.3">
      <c r="A75" s="1172"/>
      <c r="B75" s="159">
        <v>10</v>
      </c>
      <c r="C75" s="148"/>
      <c r="D75" s="147"/>
      <c r="E75" s="147"/>
      <c r="F75" s="148"/>
      <c r="G75" s="519"/>
      <c r="H75" s="148"/>
      <c r="I75" s="520"/>
      <c r="J75" s="521"/>
      <c r="K75" s="522"/>
      <c r="L75" s="520"/>
      <c r="M75" s="522"/>
      <c r="N75" s="156"/>
      <c r="O75" s="156"/>
      <c r="P75" s="520"/>
      <c r="Q75" s="520"/>
      <c r="R75" s="520"/>
      <c r="S75" s="520"/>
      <c r="T75" s="523"/>
      <c r="U75" s="507"/>
    </row>
    <row r="76" spans="1:21" ht="25.5" thickBot="1" x14ac:dyDescent="0.3">
      <c r="A76" s="654"/>
      <c r="C76" s="655"/>
      <c r="D76" s="656"/>
      <c r="E76" s="484" t="s">
        <v>379</v>
      </c>
      <c r="F76" s="485">
        <f>COUNTA(F66:F75)</f>
        <v>0</v>
      </c>
      <c r="G76" s="486">
        <f>COUNTA(G66:G75)</f>
        <v>0</v>
      </c>
      <c r="H76" s="655"/>
      <c r="I76" s="501"/>
      <c r="J76" s="657"/>
      <c r="K76" s="658"/>
      <c r="L76" s="1096" t="s">
        <v>655</v>
      </c>
      <c r="M76" s="1097"/>
      <c r="N76" s="659">
        <f>SUM(N66:N75)</f>
        <v>0</v>
      </c>
      <c r="O76" s="660">
        <f>SUM(O66:O75)</f>
        <v>0</v>
      </c>
      <c r="P76" s="501"/>
      <c r="R76" s="128"/>
      <c r="S76" s="132"/>
      <c r="T76" s="603"/>
      <c r="U76" s="527"/>
    </row>
    <row r="77" spans="1:21" ht="21.95" customHeight="1" x14ac:dyDescent="0.25">
      <c r="A77" s="149"/>
      <c r="B77" s="128"/>
      <c r="C77" s="128"/>
      <c r="D77" s="128"/>
      <c r="H77" s="524"/>
      <c r="I77" s="524"/>
      <c r="J77" s="525"/>
      <c r="K77" s="524"/>
      <c r="L77" s="1098" t="s">
        <v>656</v>
      </c>
      <c r="M77" s="1099"/>
      <c r="N77" s="661">
        <f>SUMIF(M66:M75,"&lt;=31/12/2025",N66:N75)</f>
        <v>0</v>
      </c>
      <c r="O77" s="662">
        <f>SUMIF(M66:M75,"&lt;=31/12/2025",O66:O75)</f>
        <v>0</v>
      </c>
      <c r="P77" s="128"/>
      <c r="R77" s="128"/>
      <c r="S77" s="132"/>
      <c r="T77" s="603"/>
      <c r="U77" s="527"/>
    </row>
    <row r="78" spans="1:21" ht="21.95" customHeight="1" thickBot="1" x14ac:dyDescent="0.3">
      <c r="A78" s="149"/>
      <c r="L78" s="1100" t="s">
        <v>659</v>
      </c>
      <c r="M78" s="1101"/>
      <c r="N78" s="663">
        <f>SUMIF(M66:M75,"&gt;31/12/2025",N66:N75)</f>
        <v>0</v>
      </c>
      <c r="O78" s="664">
        <f>SUMIF(M66:M75,"&gt;31/12/2025",O66:O75)</f>
        <v>0</v>
      </c>
      <c r="R78" s="128"/>
      <c r="S78" s="132"/>
      <c r="T78" s="603"/>
      <c r="U78" s="527"/>
    </row>
    <row r="79" spans="1:21" ht="15.75" thickBot="1" x14ac:dyDescent="0.3">
      <c r="A79" s="528"/>
      <c r="B79" s="529"/>
      <c r="C79" s="455"/>
      <c r="D79" s="455"/>
      <c r="E79" s="455"/>
      <c r="F79" s="529"/>
      <c r="G79" s="455"/>
      <c r="H79" s="455"/>
      <c r="I79" s="529"/>
      <c r="J79" s="529"/>
      <c r="K79" s="455"/>
      <c r="L79" s="455"/>
      <c r="M79" s="455"/>
      <c r="N79" s="455"/>
      <c r="O79" s="455"/>
      <c r="P79" s="455"/>
      <c r="Q79" s="455"/>
      <c r="R79" s="455"/>
      <c r="S79" s="530"/>
      <c r="T79" s="455"/>
      <c r="U79" s="531"/>
    </row>
    <row r="80" spans="1:21" ht="15.75" thickBot="1" x14ac:dyDescent="0.3">
      <c r="A80" s="502"/>
      <c r="B80" s="503"/>
      <c r="C80" s="504"/>
      <c r="D80" s="504"/>
      <c r="E80" s="504"/>
      <c r="F80" s="503"/>
      <c r="G80" s="504"/>
      <c r="H80" s="504"/>
      <c r="I80" s="503"/>
      <c r="J80" s="503"/>
      <c r="K80" s="504"/>
      <c r="L80" s="504"/>
      <c r="M80" s="504"/>
      <c r="N80" s="504"/>
      <c r="O80" s="504"/>
      <c r="P80" s="504"/>
      <c r="Q80" s="504"/>
      <c r="R80" s="504"/>
      <c r="S80" s="504"/>
      <c r="T80" s="504"/>
      <c r="U80" s="505"/>
    </row>
    <row r="81" spans="1:21" ht="32.450000000000003" customHeight="1" thickBot="1" x14ac:dyDescent="0.3">
      <c r="A81" s="163" t="s">
        <v>9</v>
      </c>
      <c r="B81" s="1116" t="s">
        <v>70</v>
      </c>
      <c r="C81" s="1117"/>
      <c r="E81" s="1182" t="s">
        <v>342</v>
      </c>
      <c r="F81" s="1183"/>
      <c r="G81" s="1120">
        <f>VLOOKUP(B81,'Urbano.Piano inv. forn'!$D$72:$H$111,3,FALSE)</f>
        <v>0</v>
      </c>
      <c r="H81" s="1121"/>
      <c r="I81" s="115"/>
      <c r="J81" s="1182" t="s">
        <v>343</v>
      </c>
      <c r="K81" s="1183"/>
      <c r="L81" s="1120">
        <f>VLOOKUP(B81,'Urbano.Piano inv. forn'!$D$72:$H$111,4,FALSE)</f>
        <v>0</v>
      </c>
      <c r="M81" s="1121"/>
      <c r="O81" s="169" t="s">
        <v>344</v>
      </c>
      <c r="P81" s="506"/>
      <c r="R81" s="170" t="s">
        <v>345</v>
      </c>
      <c r="S81" s="1108"/>
      <c r="T81" s="1109"/>
      <c r="U81" s="507"/>
    </row>
    <row r="82" spans="1:21" ht="15.75" thickBot="1" x14ac:dyDescent="0.3">
      <c r="A82" s="149"/>
      <c r="B82" s="129"/>
      <c r="C82" s="129"/>
      <c r="E82" s="130"/>
      <c r="F82" s="130"/>
      <c r="G82" s="131"/>
      <c r="H82" s="131"/>
      <c r="I82" s="115"/>
      <c r="J82" s="130"/>
      <c r="K82" s="130"/>
      <c r="L82" s="131"/>
      <c r="M82" s="131"/>
      <c r="O82" s="132"/>
      <c r="R82" s="128"/>
      <c r="S82" s="501"/>
      <c r="U82" s="150"/>
    </row>
    <row r="83" spans="1:21" ht="29.25" customHeight="1" thickBot="1" x14ac:dyDescent="0.3">
      <c r="A83" s="1173" t="s">
        <v>346</v>
      </c>
      <c r="B83" s="1174"/>
      <c r="C83" s="1174"/>
      <c r="D83" s="1175"/>
      <c r="E83" s="1105">
        <f>VLOOKUP(B81,'Urbano.Piano inv. forn'!$D$72:$V$111,17,FALSE)</f>
        <v>0</v>
      </c>
      <c r="F83" s="1106"/>
      <c r="G83" s="1106"/>
      <c r="H83" s="1107"/>
      <c r="I83" s="115"/>
      <c r="J83" s="1184" t="s">
        <v>60</v>
      </c>
      <c r="K83" s="1185"/>
      <c r="L83" s="1105">
        <f>VLOOKUP(B81,'Urbano.Piano inv. forn'!$D$72:$V$111,19,FALSE)</f>
        <v>0</v>
      </c>
      <c r="M83" s="1107"/>
      <c r="N83" s="146"/>
      <c r="O83" s="170" t="s">
        <v>347</v>
      </c>
      <c r="P83" s="151">
        <f>L83+E83</f>
        <v>0</v>
      </c>
      <c r="R83" s="170" t="s">
        <v>348</v>
      </c>
      <c r="S83" s="1108"/>
      <c r="T83" s="1109"/>
      <c r="U83" s="150"/>
    </row>
    <row r="84" spans="1:21" ht="15.75" thickBot="1" x14ac:dyDescent="0.3">
      <c r="A84" s="152"/>
      <c r="B84" s="153"/>
      <c r="C84" s="153"/>
      <c r="D84" s="153"/>
      <c r="E84" s="154"/>
      <c r="F84" s="154"/>
      <c r="G84" s="154"/>
      <c r="H84" s="154"/>
      <c r="I84" s="115"/>
      <c r="J84" s="130"/>
      <c r="K84" s="130"/>
      <c r="L84" s="154"/>
      <c r="M84" s="154"/>
      <c r="N84" s="146"/>
      <c r="O84" s="128"/>
      <c r="P84" s="146"/>
      <c r="R84" s="128"/>
      <c r="S84" s="129"/>
      <c r="T84" s="129"/>
      <c r="U84" s="507"/>
    </row>
    <row r="85" spans="1:21" ht="60" x14ac:dyDescent="0.25">
      <c r="A85" s="1176" t="s">
        <v>349</v>
      </c>
      <c r="B85" s="1178" t="s">
        <v>350</v>
      </c>
      <c r="C85" s="1178" t="s">
        <v>351</v>
      </c>
      <c r="D85" s="165" t="s">
        <v>352</v>
      </c>
      <c r="E85" s="166" t="s">
        <v>353</v>
      </c>
      <c r="F85" s="165" t="s">
        <v>354</v>
      </c>
      <c r="G85" s="165" t="s">
        <v>355</v>
      </c>
      <c r="H85" s="167" t="s">
        <v>312</v>
      </c>
      <c r="I85" s="167" t="s">
        <v>356</v>
      </c>
      <c r="J85" s="167" t="s">
        <v>357</v>
      </c>
      <c r="K85" s="167" t="s">
        <v>358</v>
      </c>
      <c r="L85" s="167" t="s">
        <v>359</v>
      </c>
      <c r="M85" s="167" t="s">
        <v>360</v>
      </c>
      <c r="N85" s="167" t="s">
        <v>361</v>
      </c>
      <c r="O85" s="167" t="s">
        <v>362</v>
      </c>
      <c r="P85" s="167" t="s">
        <v>363</v>
      </c>
      <c r="Q85" s="167" t="s">
        <v>364</v>
      </c>
      <c r="R85" s="167" t="s">
        <v>365</v>
      </c>
      <c r="S85" s="167" t="s">
        <v>366</v>
      </c>
      <c r="T85" s="1180" t="s">
        <v>367</v>
      </c>
      <c r="U85" s="508"/>
    </row>
    <row r="86" spans="1:21" ht="24.75" thickBot="1" x14ac:dyDescent="0.3">
      <c r="A86" s="1177"/>
      <c r="B86" s="1179"/>
      <c r="C86" s="1179"/>
      <c r="D86" s="168" t="s">
        <v>368</v>
      </c>
      <c r="E86" s="168" t="s">
        <v>369</v>
      </c>
      <c r="F86" s="168" t="s">
        <v>370</v>
      </c>
      <c r="G86" s="168" t="s">
        <v>370</v>
      </c>
      <c r="H86" s="168" t="s">
        <v>65</v>
      </c>
      <c r="I86" s="168" t="s">
        <v>33</v>
      </c>
      <c r="J86" s="168" t="s">
        <v>371</v>
      </c>
      <c r="K86" s="168" t="s">
        <v>372</v>
      </c>
      <c r="L86" s="168" t="s">
        <v>373</v>
      </c>
      <c r="M86" s="168" t="s">
        <v>372</v>
      </c>
      <c r="N86" s="168" t="s">
        <v>374</v>
      </c>
      <c r="O86" s="168" t="s">
        <v>341</v>
      </c>
      <c r="P86" s="168" t="s">
        <v>375</v>
      </c>
      <c r="Q86" s="168" t="s">
        <v>376</v>
      </c>
      <c r="R86" s="168" t="s">
        <v>377</v>
      </c>
      <c r="S86" s="168" t="s">
        <v>377</v>
      </c>
      <c r="T86" s="1181"/>
      <c r="U86" s="508"/>
    </row>
    <row r="87" spans="1:21" x14ac:dyDescent="0.25">
      <c r="A87" s="1171" t="str">
        <f>B81</f>
        <v>urb.e.5</v>
      </c>
      <c r="B87" s="157">
        <v>1</v>
      </c>
      <c r="C87" s="208"/>
      <c r="D87" s="134"/>
      <c r="E87" s="134"/>
      <c r="F87" s="208"/>
      <c r="G87" s="510"/>
      <c r="H87" s="135"/>
      <c r="I87" s="511"/>
      <c r="J87" s="512"/>
      <c r="K87" s="513"/>
      <c r="L87" s="511"/>
      <c r="M87" s="513"/>
      <c r="N87" s="164"/>
      <c r="O87" s="164"/>
      <c r="P87" s="511"/>
      <c r="Q87" s="511"/>
      <c r="R87" s="511"/>
      <c r="S87" s="511"/>
      <c r="T87" s="514"/>
      <c r="U87" s="507"/>
    </row>
    <row r="88" spans="1:21" x14ac:dyDescent="0.25">
      <c r="A88" s="1171"/>
      <c r="B88" s="158">
        <v>2</v>
      </c>
      <c r="C88" s="133"/>
      <c r="D88" s="127"/>
      <c r="E88" s="127"/>
      <c r="F88" s="133"/>
      <c r="G88" s="515"/>
      <c r="H88" s="133"/>
      <c r="I88" s="495"/>
      <c r="J88" s="516"/>
      <c r="K88" s="517"/>
      <c r="L88" s="495"/>
      <c r="M88" s="517"/>
      <c r="N88" s="155"/>
      <c r="O88" s="155"/>
      <c r="P88" s="495"/>
      <c r="Q88" s="495" t="s">
        <v>378</v>
      </c>
      <c r="R88" s="495"/>
      <c r="S88" s="495"/>
      <c r="T88" s="518"/>
      <c r="U88" s="507"/>
    </row>
    <row r="89" spans="1:21" x14ac:dyDescent="0.25">
      <c r="A89" s="1171"/>
      <c r="B89" s="158">
        <v>3</v>
      </c>
      <c r="C89" s="133"/>
      <c r="D89" s="127"/>
      <c r="E89" s="127"/>
      <c r="F89" s="133"/>
      <c r="G89" s="515"/>
      <c r="H89" s="133"/>
      <c r="I89" s="495"/>
      <c r="J89" s="516"/>
      <c r="K89" s="517"/>
      <c r="L89" s="495"/>
      <c r="M89" s="517"/>
      <c r="N89" s="155"/>
      <c r="O89" s="155"/>
      <c r="P89" s="495"/>
      <c r="Q89" s="495"/>
      <c r="R89" s="495"/>
      <c r="S89" s="495"/>
      <c r="T89" s="518"/>
      <c r="U89" s="507"/>
    </row>
    <row r="90" spans="1:21" x14ac:dyDescent="0.25">
      <c r="A90" s="1171"/>
      <c r="B90" s="158">
        <v>4</v>
      </c>
      <c r="C90" s="133"/>
      <c r="D90" s="127"/>
      <c r="E90" s="127"/>
      <c r="F90" s="133"/>
      <c r="G90" s="515"/>
      <c r="H90" s="133"/>
      <c r="I90" s="495"/>
      <c r="J90" s="516"/>
      <c r="K90" s="517"/>
      <c r="L90" s="495"/>
      <c r="M90" s="517"/>
      <c r="N90" s="155"/>
      <c r="O90" s="155"/>
      <c r="P90" s="495"/>
      <c r="Q90" s="495"/>
      <c r="R90" s="495"/>
      <c r="S90" s="495"/>
      <c r="T90" s="518"/>
      <c r="U90" s="507"/>
    </row>
    <row r="91" spans="1:21" x14ac:dyDescent="0.25">
      <c r="A91" s="1171"/>
      <c r="B91" s="158">
        <v>5</v>
      </c>
      <c r="C91" s="133"/>
      <c r="D91" s="127"/>
      <c r="E91" s="127"/>
      <c r="F91" s="133"/>
      <c r="G91" s="515"/>
      <c r="H91" s="133"/>
      <c r="I91" s="495"/>
      <c r="J91" s="516"/>
      <c r="K91" s="517"/>
      <c r="L91" s="495"/>
      <c r="M91" s="517"/>
      <c r="N91" s="155"/>
      <c r="O91" s="155"/>
      <c r="P91" s="495"/>
      <c r="Q91" s="495"/>
      <c r="R91" s="495"/>
      <c r="S91" s="495"/>
      <c r="T91" s="518"/>
      <c r="U91" s="507"/>
    </row>
    <row r="92" spans="1:21" x14ac:dyDescent="0.25">
      <c r="A92" s="1171"/>
      <c r="B92" s="158">
        <v>6</v>
      </c>
      <c r="C92" s="133"/>
      <c r="D92" s="127"/>
      <c r="E92" s="127"/>
      <c r="F92" s="133"/>
      <c r="G92" s="515"/>
      <c r="H92" s="133"/>
      <c r="I92" s="495"/>
      <c r="J92" s="516"/>
      <c r="K92" s="517"/>
      <c r="L92" s="495"/>
      <c r="M92" s="517"/>
      <c r="N92" s="155"/>
      <c r="O92" s="155"/>
      <c r="P92" s="495"/>
      <c r="Q92" s="495"/>
      <c r="R92" s="495"/>
      <c r="S92" s="495"/>
      <c r="T92" s="518"/>
      <c r="U92" s="507"/>
    </row>
    <row r="93" spans="1:21" x14ac:dyDescent="0.25">
      <c r="A93" s="1171"/>
      <c r="B93" s="158">
        <v>7</v>
      </c>
      <c r="C93" s="133"/>
      <c r="D93" s="127"/>
      <c r="E93" s="127"/>
      <c r="F93" s="133"/>
      <c r="G93" s="515"/>
      <c r="H93" s="133"/>
      <c r="I93" s="495"/>
      <c r="J93" s="516"/>
      <c r="K93" s="517"/>
      <c r="L93" s="495"/>
      <c r="M93" s="517"/>
      <c r="N93" s="155"/>
      <c r="O93" s="155"/>
      <c r="P93" s="495"/>
      <c r="Q93" s="495"/>
      <c r="R93" s="495"/>
      <c r="S93" s="495"/>
      <c r="T93" s="518"/>
      <c r="U93" s="507"/>
    </row>
    <row r="94" spans="1:21" x14ac:dyDescent="0.25">
      <c r="A94" s="1171"/>
      <c r="B94" s="158">
        <v>8</v>
      </c>
      <c r="C94" s="133"/>
      <c r="D94" s="127"/>
      <c r="E94" s="127"/>
      <c r="F94" s="133"/>
      <c r="G94" s="515"/>
      <c r="H94" s="133"/>
      <c r="I94" s="495"/>
      <c r="J94" s="516"/>
      <c r="K94" s="517"/>
      <c r="L94" s="495"/>
      <c r="M94" s="517"/>
      <c r="N94" s="155"/>
      <c r="O94" s="155"/>
      <c r="P94" s="495"/>
      <c r="Q94" s="495"/>
      <c r="R94" s="495"/>
      <c r="S94" s="495"/>
      <c r="T94" s="518"/>
      <c r="U94" s="507"/>
    </row>
    <row r="95" spans="1:21" x14ac:dyDescent="0.25">
      <c r="A95" s="1171"/>
      <c r="B95" s="158">
        <v>9</v>
      </c>
      <c r="C95" s="133"/>
      <c r="D95" s="127"/>
      <c r="E95" s="127"/>
      <c r="F95" s="133"/>
      <c r="G95" s="515"/>
      <c r="H95" s="133"/>
      <c r="I95" s="495"/>
      <c r="J95" s="516"/>
      <c r="K95" s="517"/>
      <c r="L95" s="495"/>
      <c r="M95" s="517"/>
      <c r="N95" s="155"/>
      <c r="O95" s="155"/>
      <c r="P95" s="495"/>
      <c r="Q95" s="495"/>
      <c r="R95" s="495"/>
      <c r="S95" s="495"/>
      <c r="T95" s="518"/>
      <c r="U95" s="507"/>
    </row>
    <row r="96" spans="1:21" ht="15.75" thickBot="1" x14ac:dyDescent="0.3">
      <c r="A96" s="1172"/>
      <c r="B96" s="159">
        <v>10</v>
      </c>
      <c r="C96" s="148"/>
      <c r="D96" s="147"/>
      <c r="E96" s="147"/>
      <c r="F96" s="148"/>
      <c r="G96" s="519"/>
      <c r="H96" s="148"/>
      <c r="I96" s="520"/>
      <c r="J96" s="521"/>
      <c r="K96" s="522"/>
      <c r="L96" s="520"/>
      <c r="M96" s="522"/>
      <c r="N96" s="156"/>
      <c r="O96" s="156"/>
      <c r="P96" s="520"/>
      <c r="Q96" s="520"/>
      <c r="R96" s="520"/>
      <c r="S96" s="520"/>
      <c r="T96" s="523"/>
      <c r="U96" s="507"/>
    </row>
    <row r="97" spans="1:21" ht="25.5" thickBot="1" x14ac:dyDescent="0.3">
      <c r="A97" s="654"/>
      <c r="C97" s="655"/>
      <c r="D97" s="656"/>
      <c r="E97" s="484" t="s">
        <v>379</v>
      </c>
      <c r="F97" s="485">
        <f>COUNTA(F87:F96)</f>
        <v>0</v>
      </c>
      <c r="G97" s="486">
        <f>COUNTA(G87:G96)</f>
        <v>0</v>
      </c>
      <c r="H97" s="655"/>
      <c r="I97" s="501"/>
      <c r="J97" s="657"/>
      <c r="K97" s="658"/>
      <c r="L97" s="1096" t="s">
        <v>655</v>
      </c>
      <c r="M97" s="1097"/>
      <c r="N97" s="659">
        <f>SUM(N87:N96)</f>
        <v>0</v>
      </c>
      <c r="O97" s="660">
        <f>SUM(O87:O96)</f>
        <v>0</v>
      </c>
      <c r="P97" s="501"/>
      <c r="R97" s="128"/>
      <c r="S97" s="132"/>
      <c r="T97" s="603"/>
      <c r="U97" s="527"/>
    </row>
    <row r="98" spans="1:21" ht="21.95" customHeight="1" x14ac:dyDescent="0.25">
      <c r="A98" s="149"/>
      <c r="B98" s="128"/>
      <c r="C98" s="128"/>
      <c r="D98" s="128"/>
      <c r="H98" s="524"/>
      <c r="I98" s="524"/>
      <c r="J98" s="525"/>
      <c r="K98" s="524"/>
      <c r="L98" s="1098" t="s">
        <v>656</v>
      </c>
      <c r="M98" s="1099"/>
      <c r="N98" s="661">
        <f>SUMIF(M87:M96,"&lt;=31/12/2025",N87:N96)</f>
        <v>0</v>
      </c>
      <c r="O98" s="662">
        <f>SUMIF(M87:M96,"&lt;=31/12/2025",O87:O96)</f>
        <v>0</v>
      </c>
      <c r="P98" s="128"/>
      <c r="R98" s="128"/>
      <c r="S98" s="132"/>
      <c r="T98" s="603"/>
      <c r="U98" s="527"/>
    </row>
    <row r="99" spans="1:21" ht="21.95" customHeight="1" thickBot="1" x14ac:dyDescent="0.3">
      <c r="A99" s="149"/>
      <c r="L99" s="1100" t="s">
        <v>659</v>
      </c>
      <c r="M99" s="1101"/>
      <c r="N99" s="663">
        <f>SUMIF(M87:M96,"&gt;31/12/2025",N87:N96)</f>
        <v>0</v>
      </c>
      <c r="O99" s="664">
        <f>SUMIF(M87:M96,"&gt;31/12/2025",O87:O96)</f>
        <v>0</v>
      </c>
      <c r="R99" s="128"/>
      <c r="S99" s="132"/>
      <c r="T99" s="603"/>
      <c r="U99" s="527"/>
    </row>
    <row r="100" spans="1:21" ht="15.75" thickBot="1" x14ac:dyDescent="0.3">
      <c r="A100" s="528"/>
      <c r="B100" s="529"/>
      <c r="C100" s="455"/>
      <c r="D100" s="455"/>
      <c r="E100" s="455"/>
      <c r="F100" s="529"/>
      <c r="G100" s="455"/>
      <c r="H100" s="455"/>
      <c r="I100" s="529"/>
      <c r="J100" s="529"/>
      <c r="K100" s="455"/>
      <c r="L100" s="455"/>
      <c r="M100" s="455"/>
      <c r="N100" s="455"/>
      <c r="O100" s="455"/>
      <c r="P100" s="455"/>
      <c r="Q100" s="455"/>
      <c r="R100" s="455"/>
      <c r="S100" s="530"/>
      <c r="T100" s="455"/>
      <c r="U100" s="531"/>
    </row>
    <row r="101" spans="1:21" ht="15.75" thickBot="1" x14ac:dyDescent="0.3">
      <c r="A101" s="502"/>
      <c r="B101" s="503"/>
      <c r="C101" s="504"/>
      <c r="D101" s="504"/>
      <c r="E101" s="504"/>
      <c r="F101" s="503"/>
      <c r="G101" s="504"/>
      <c r="H101" s="504"/>
      <c r="I101" s="503"/>
      <c r="J101" s="503"/>
      <c r="K101" s="504"/>
      <c r="L101" s="504"/>
      <c r="M101" s="504"/>
      <c r="N101" s="504"/>
      <c r="O101" s="504"/>
      <c r="P101" s="504"/>
      <c r="Q101" s="504"/>
      <c r="R101" s="504"/>
      <c r="S101" s="504"/>
      <c r="T101" s="504"/>
      <c r="U101" s="505"/>
    </row>
    <row r="102" spans="1:21" ht="40.5" customHeight="1" thickBot="1" x14ac:dyDescent="0.3">
      <c r="A102" s="163" t="s">
        <v>9</v>
      </c>
      <c r="B102" s="1116" t="s">
        <v>69</v>
      </c>
      <c r="C102" s="1117"/>
      <c r="E102" s="1182" t="s">
        <v>342</v>
      </c>
      <c r="F102" s="1183"/>
      <c r="G102" s="1120">
        <f>VLOOKUP(B102,'Urbano.Piano inv. forn'!$D$72:$H$111,3,FALSE)</f>
        <v>0</v>
      </c>
      <c r="H102" s="1121"/>
      <c r="I102" s="115"/>
      <c r="J102" s="1182" t="s">
        <v>343</v>
      </c>
      <c r="K102" s="1183"/>
      <c r="L102" s="1120">
        <f>VLOOKUP(B102,'Urbano.Piano inv. forn'!$D$72:$H$111,4,FALSE)</f>
        <v>0</v>
      </c>
      <c r="M102" s="1121"/>
      <c r="O102" s="169" t="s">
        <v>344</v>
      </c>
      <c r="P102" s="506"/>
      <c r="R102" s="170" t="s">
        <v>345</v>
      </c>
      <c r="S102" s="1108"/>
      <c r="T102" s="1109"/>
      <c r="U102" s="507"/>
    </row>
    <row r="103" spans="1:21" ht="15.75" thickBot="1" x14ac:dyDescent="0.3">
      <c r="A103" s="149"/>
      <c r="B103" s="129"/>
      <c r="C103" s="129"/>
      <c r="E103" s="130"/>
      <c r="F103" s="130"/>
      <c r="G103" s="131"/>
      <c r="H103" s="131"/>
      <c r="I103" s="115"/>
      <c r="J103" s="130"/>
      <c r="K103" s="130"/>
      <c r="L103" s="131"/>
      <c r="M103" s="131"/>
      <c r="O103" s="132"/>
      <c r="R103" s="128"/>
      <c r="S103" s="501"/>
      <c r="U103" s="150"/>
    </row>
    <row r="104" spans="1:21" ht="38.25" customHeight="1" thickBot="1" x14ac:dyDescent="0.3">
      <c r="A104" s="1173" t="s">
        <v>346</v>
      </c>
      <c r="B104" s="1174"/>
      <c r="C104" s="1174"/>
      <c r="D104" s="1175"/>
      <c r="E104" s="1105">
        <f>VLOOKUP(B102,'Urbano.Piano inv. forn'!$D$72:$V$111,17,FALSE)</f>
        <v>0</v>
      </c>
      <c r="F104" s="1106"/>
      <c r="G104" s="1106"/>
      <c r="H104" s="1107"/>
      <c r="I104" s="115"/>
      <c r="J104" s="1184" t="s">
        <v>60</v>
      </c>
      <c r="K104" s="1185"/>
      <c r="L104" s="1105">
        <f>VLOOKUP(B102,'Urbano.Piano inv. forn'!$D$72:$V$111,19,FALSE)</f>
        <v>0</v>
      </c>
      <c r="M104" s="1107"/>
      <c r="N104" s="146"/>
      <c r="O104" s="170" t="s">
        <v>347</v>
      </c>
      <c r="P104" s="151">
        <f>L104+E104</f>
        <v>0</v>
      </c>
      <c r="R104" s="170" t="s">
        <v>348</v>
      </c>
      <c r="S104" s="1108"/>
      <c r="T104" s="1109"/>
      <c r="U104" s="150"/>
    </row>
    <row r="105" spans="1:21" ht="15.75" thickBot="1" x14ac:dyDescent="0.3">
      <c r="A105" s="152"/>
      <c r="B105" s="153"/>
      <c r="C105" s="153"/>
      <c r="D105" s="153"/>
      <c r="E105" s="154"/>
      <c r="F105" s="154"/>
      <c r="G105" s="154"/>
      <c r="H105" s="154"/>
      <c r="I105" s="115"/>
      <c r="J105" s="130"/>
      <c r="K105" s="130"/>
      <c r="L105" s="154"/>
      <c r="M105" s="154"/>
      <c r="N105" s="146"/>
      <c r="O105" s="128"/>
      <c r="P105" s="146"/>
      <c r="R105" s="128"/>
      <c r="S105" s="129"/>
      <c r="T105" s="129"/>
      <c r="U105" s="507"/>
    </row>
    <row r="106" spans="1:21" ht="60" x14ac:dyDescent="0.25">
      <c r="A106" s="1176" t="s">
        <v>349</v>
      </c>
      <c r="B106" s="1178" t="s">
        <v>350</v>
      </c>
      <c r="C106" s="1178" t="s">
        <v>351</v>
      </c>
      <c r="D106" s="165" t="s">
        <v>352</v>
      </c>
      <c r="E106" s="166" t="s">
        <v>353</v>
      </c>
      <c r="F106" s="165" t="s">
        <v>354</v>
      </c>
      <c r="G106" s="165" t="s">
        <v>355</v>
      </c>
      <c r="H106" s="167" t="s">
        <v>312</v>
      </c>
      <c r="I106" s="167" t="s">
        <v>356</v>
      </c>
      <c r="J106" s="167" t="s">
        <v>357</v>
      </c>
      <c r="K106" s="167" t="s">
        <v>358</v>
      </c>
      <c r="L106" s="167" t="s">
        <v>359</v>
      </c>
      <c r="M106" s="167" t="s">
        <v>360</v>
      </c>
      <c r="N106" s="167" t="s">
        <v>361</v>
      </c>
      <c r="O106" s="167" t="s">
        <v>362</v>
      </c>
      <c r="P106" s="167" t="s">
        <v>363</v>
      </c>
      <c r="Q106" s="167" t="s">
        <v>364</v>
      </c>
      <c r="R106" s="167" t="s">
        <v>365</v>
      </c>
      <c r="S106" s="167" t="s">
        <v>366</v>
      </c>
      <c r="T106" s="1180" t="s">
        <v>367</v>
      </c>
      <c r="U106" s="508"/>
    </row>
    <row r="107" spans="1:21" ht="24.75" thickBot="1" x14ac:dyDescent="0.3">
      <c r="A107" s="1177"/>
      <c r="B107" s="1179"/>
      <c r="C107" s="1179"/>
      <c r="D107" s="168" t="s">
        <v>368</v>
      </c>
      <c r="E107" s="168" t="s">
        <v>369</v>
      </c>
      <c r="F107" s="168" t="s">
        <v>370</v>
      </c>
      <c r="G107" s="168" t="s">
        <v>370</v>
      </c>
      <c r="H107" s="168" t="s">
        <v>65</v>
      </c>
      <c r="I107" s="168" t="s">
        <v>33</v>
      </c>
      <c r="J107" s="168" t="s">
        <v>371</v>
      </c>
      <c r="K107" s="168" t="s">
        <v>372</v>
      </c>
      <c r="L107" s="168" t="s">
        <v>373</v>
      </c>
      <c r="M107" s="168" t="s">
        <v>372</v>
      </c>
      <c r="N107" s="168" t="s">
        <v>374</v>
      </c>
      <c r="O107" s="168" t="s">
        <v>341</v>
      </c>
      <c r="P107" s="168" t="s">
        <v>375</v>
      </c>
      <c r="Q107" s="168" t="s">
        <v>376</v>
      </c>
      <c r="R107" s="168" t="s">
        <v>377</v>
      </c>
      <c r="S107" s="168" t="s">
        <v>377</v>
      </c>
      <c r="T107" s="1181"/>
      <c r="U107" s="508"/>
    </row>
    <row r="108" spans="1:21" x14ac:dyDescent="0.25">
      <c r="A108" s="1171" t="str">
        <f>B102</f>
        <v>urb.e.4</v>
      </c>
      <c r="B108" s="157">
        <v>1</v>
      </c>
      <c r="C108" s="208"/>
      <c r="D108" s="134"/>
      <c r="E108" s="134"/>
      <c r="F108" s="208"/>
      <c r="G108" s="510"/>
      <c r="H108" s="135"/>
      <c r="I108" s="511"/>
      <c r="J108" s="512"/>
      <c r="K108" s="513"/>
      <c r="L108" s="511"/>
      <c r="M108" s="513"/>
      <c r="N108" s="164"/>
      <c r="O108" s="164"/>
      <c r="P108" s="511"/>
      <c r="Q108" s="511"/>
      <c r="R108" s="511"/>
      <c r="S108" s="511"/>
      <c r="T108" s="514"/>
      <c r="U108" s="507"/>
    </row>
    <row r="109" spans="1:21" x14ac:dyDescent="0.25">
      <c r="A109" s="1171"/>
      <c r="B109" s="158">
        <v>2</v>
      </c>
      <c r="C109" s="133"/>
      <c r="D109" s="127"/>
      <c r="E109" s="127"/>
      <c r="F109" s="133"/>
      <c r="G109" s="515"/>
      <c r="H109" s="133"/>
      <c r="I109" s="495"/>
      <c r="J109" s="516"/>
      <c r="K109" s="517"/>
      <c r="L109" s="495"/>
      <c r="M109" s="517"/>
      <c r="N109" s="155"/>
      <c r="O109" s="155"/>
      <c r="P109" s="495"/>
      <c r="Q109" s="495" t="s">
        <v>378</v>
      </c>
      <c r="R109" s="495"/>
      <c r="S109" s="495"/>
      <c r="T109" s="518"/>
      <c r="U109" s="507"/>
    </row>
    <row r="110" spans="1:21" x14ac:dyDescent="0.25">
      <c r="A110" s="1171"/>
      <c r="B110" s="158">
        <v>3</v>
      </c>
      <c r="C110" s="133"/>
      <c r="D110" s="127"/>
      <c r="E110" s="127"/>
      <c r="F110" s="133"/>
      <c r="G110" s="515"/>
      <c r="H110" s="133"/>
      <c r="I110" s="495"/>
      <c r="J110" s="516"/>
      <c r="K110" s="517"/>
      <c r="L110" s="495"/>
      <c r="M110" s="517"/>
      <c r="N110" s="155"/>
      <c r="O110" s="155"/>
      <c r="P110" s="495"/>
      <c r="Q110" s="495"/>
      <c r="R110" s="495"/>
      <c r="S110" s="495"/>
      <c r="T110" s="518"/>
      <c r="U110" s="507"/>
    </row>
    <row r="111" spans="1:21" x14ac:dyDescent="0.25">
      <c r="A111" s="1171"/>
      <c r="B111" s="158">
        <v>4</v>
      </c>
      <c r="C111" s="133"/>
      <c r="D111" s="127"/>
      <c r="E111" s="127"/>
      <c r="F111" s="133"/>
      <c r="G111" s="515"/>
      <c r="H111" s="133"/>
      <c r="I111" s="495"/>
      <c r="J111" s="516"/>
      <c r="K111" s="517"/>
      <c r="L111" s="495"/>
      <c r="M111" s="517"/>
      <c r="N111" s="155"/>
      <c r="O111" s="155"/>
      <c r="P111" s="495"/>
      <c r="Q111" s="495"/>
      <c r="R111" s="495"/>
      <c r="S111" s="495"/>
      <c r="T111" s="518"/>
      <c r="U111" s="507"/>
    </row>
    <row r="112" spans="1:21" x14ac:dyDescent="0.25">
      <c r="A112" s="1171"/>
      <c r="B112" s="158">
        <v>5</v>
      </c>
      <c r="C112" s="133"/>
      <c r="D112" s="127"/>
      <c r="E112" s="127"/>
      <c r="F112" s="133"/>
      <c r="G112" s="515"/>
      <c r="H112" s="133"/>
      <c r="I112" s="495"/>
      <c r="J112" s="516"/>
      <c r="K112" s="517"/>
      <c r="L112" s="495"/>
      <c r="M112" s="517"/>
      <c r="N112" s="155"/>
      <c r="O112" s="155"/>
      <c r="P112" s="495"/>
      <c r="Q112" s="495"/>
      <c r="R112" s="495"/>
      <c r="S112" s="495"/>
      <c r="T112" s="518"/>
      <c r="U112" s="507"/>
    </row>
    <row r="113" spans="1:21" x14ac:dyDescent="0.25">
      <c r="A113" s="1171"/>
      <c r="B113" s="158">
        <v>6</v>
      </c>
      <c r="C113" s="133"/>
      <c r="D113" s="127"/>
      <c r="E113" s="127"/>
      <c r="F113" s="133"/>
      <c r="G113" s="515"/>
      <c r="H113" s="133"/>
      <c r="I113" s="495"/>
      <c r="J113" s="516"/>
      <c r="K113" s="517"/>
      <c r="L113" s="495"/>
      <c r="M113" s="517"/>
      <c r="N113" s="155"/>
      <c r="O113" s="155"/>
      <c r="P113" s="495"/>
      <c r="Q113" s="495"/>
      <c r="R113" s="495"/>
      <c r="S113" s="495"/>
      <c r="T113" s="518"/>
      <c r="U113" s="507"/>
    </row>
    <row r="114" spans="1:21" x14ac:dyDescent="0.25">
      <c r="A114" s="1171"/>
      <c r="B114" s="158">
        <v>7</v>
      </c>
      <c r="C114" s="133"/>
      <c r="D114" s="127"/>
      <c r="E114" s="127"/>
      <c r="F114" s="133"/>
      <c r="G114" s="515"/>
      <c r="H114" s="133"/>
      <c r="I114" s="495"/>
      <c r="J114" s="516"/>
      <c r="K114" s="517"/>
      <c r="L114" s="495"/>
      <c r="M114" s="517"/>
      <c r="N114" s="155"/>
      <c r="O114" s="155"/>
      <c r="P114" s="495"/>
      <c r="Q114" s="495"/>
      <c r="R114" s="495"/>
      <c r="S114" s="495"/>
      <c r="T114" s="518"/>
      <c r="U114" s="507"/>
    </row>
    <row r="115" spans="1:21" x14ac:dyDescent="0.25">
      <c r="A115" s="1171"/>
      <c r="B115" s="158">
        <v>8</v>
      </c>
      <c r="C115" s="133"/>
      <c r="D115" s="127"/>
      <c r="E115" s="127"/>
      <c r="F115" s="133"/>
      <c r="G115" s="515"/>
      <c r="H115" s="133"/>
      <c r="I115" s="495"/>
      <c r="J115" s="516"/>
      <c r="K115" s="517"/>
      <c r="L115" s="495"/>
      <c r="M115" s="517"/>
      <c r="N115" s="155"/>
      <c r="O115" s="155"/>
      <c r="P115" s="495"/>
      <c r="Q115" s="495"/>
      <c r="R115" s="495"/>
      <c r="S115" s="495"/>
      <c r="T115" s="518"/>
      <c r="U115" s="507"/>
    </row>
    <row r="116" spans="1:21" x14ac:dyDescent="0.25">
      <c r="A116" s="1171"/>
      <c r="B116" s="158">
        <v>9</v>
      </c>
      <c r="C116" s="133"/>
      <c r="D116" s="127"/>
      <c r="E116" s="127"/>
      <c r="F116" s="133"/>
      <c r="G116" s="515"/>
      <c r="H116" s="133"/>
      <c r="I116" s="495"/>
      <c r="J116" s="516"/>
      <c r="K116" s="517"/>
      <c r="L116" s="495"/>
      <c r="M116" s="517"/>
      <c r="N116" s="155"/>
      <c r="O116" s="155"/>
      <c r="P116" s="495"/>
      <c r="Q116" s="495"/>
      <c r="R116" s="495"/>
      <c r="S116" s="495"/>
      <c r="T116" s="518"/>
      <c r="U116" s="507"/>
    </row>
    <row r="117" spans="1:21" ht="15.75" thickBot="1" x14ac:dyDescent="0.3">
      <c r="A117" s="1172"/>
      <c r="B117" s="159">
        <v>10</v>
      </c>
      <c r="C117" s="148"/>
      <c r="D117" s="147"/>
      <c r="E117" s="147"/>
      <c r="F117" s="148"/>
      <c r="G117" s="519"/>
      <c r="H117" s="148"/>
      <c r="I117" s="520"/>
      <c r="J117" s="521"/>
      <c r="K117" s="522"/>
      <c r="L117" s="520"/>
      <c r="M117" s="522"/>
      <c r="N117" s="156"/>
      <c r="O117" s="156"/>
      <c r="P117" s="520"/>
      <c r="Q117" s="520"/>
      <c r="R117" s="520"/>
      <c r="S117" s="520"/>
      <c r="T117" s="523"/>
      <c r="U117" s="507"/>
    </row>
    <row r="118" spans="1:21" ht="25.5" thickBot="1" x14ac:dyDescent="0.3">
      <c r="A118" s="654"/>
      <c r="C118" s="655"/>
      <c r="D118" s="656"/>
      <c r="E118" s="484" t="s">
        <v>379</v>
      </c>
      <c r="F118" s="485">
        <f>COUNTA(F108:F117)</f>
        <v>0</v>
      </c>
      <c r="G118" s="486">
        <f>COUNTA(G108:G117)</f>
        <v>0</v>
      </c>
      <c r="H118" s="655"/>
      <c r="I118" s="501"/>
      <c r="J118" s="657"/>
      <c r="K118" s="658"/>
      <c r="L118" s="1096" t="s">
        <v>655</v>
      </c>
      <c r="M118" s="1097"/>
      <c r="N118" s="659">
        <f>SUM(N108:N117)</f>
        <v>0</v>
      </c>
      <c r="O118" s="660">
        <f>SUM(O108:O117)</f>
        <v>0</v>
      </c>
      <c r="P118" s="501"/>
      <c r="R118" s="128"/>
      <c r="S118" s="132"/>
      <c r="T118" s="603"/>
      <c r="U118" s="527"/>
    </row>
    <row r="119" spans="1:21" ht="21.95" customHeight="1" x14ac:dyDescent="0.25">
      <c r="A119" s="149"/>
      <c r="B119" s="128"/>
      <c r="C119" s="128"/>
      <c r="D119" s="128"/>
      <c r="H119" s="524"/>
      <c r="I119" s="524"/>
      <c r="J119" s="525"/>
      <c r="K119" s="524"/>
      <c r="L119" s="1098" t="s">
        <v>656</v>
      </c>
      <c r="M119" s="1099"/>
      <c r="N119" s="661">
        <f>SUMIF(M108:M117,"&lt;=31/12/2025",N108:N117)</f>
        <v>0</v>
      </c>
      <c r="O119" s="662">
        <f>SUMIF(M108:M117,"&lt;=31/12/2025",O108:O117)</f>
        <v>0</v>
      </c>
      <c r="P119" s="128"/>
      <c r="R119" s="128"/>
      <c r="S119" s="132"/>
      <c r="T119" s="603"/>
      <c r="U119" s="527"/>
    </row>
    <row r="120" spans="1:21" ht="21.95" customHeight="1" thickBot="1" x14ac:dyDescent="0.3">
      <c r="A120" s="149"/>
      <c r="L120" s="1100" t="s">
        <v>659</v>
      </c>
      <c r="M120" s="1101"/>
      <c r="N120" s="663">
        <f>SUMIF(M108:M117,"&gt;31/12/2025",N108:N117)</f>
        <v>0</v>
      </c>
      <c r="O120" s="664">
        <f>SUMIF(M108:M117,"&gt;31/12/2025",O108:O117)</f>
        <v>0</v>
      </c>
      <c r="R120" s="128"/>
      <c r="S120" s="132"/>
      <c r="T120" s="603"/>
      <c r="U120" s="527"/>
    </row>
    <row r="121" spans="1:21" ht="15.75" thickBot="1" x14ac:dyDescent="0.3">
      <c r="A121" s="528"/>
      <c r="B121" s="529"/>
      <c r="C121" s="455"/>
      <c r="D121" s="455"/>
      <c r="E121" s="455"/>
      <c r="F121" s="529"/>
      <c r="G121" s="455"/>
      <c r="H121" s="455"/>
      <c r="I121" s="529"/>
      <c r="J121" s="529"/>
      <c r="K121" s="455"/>
      <c r="L121" s="455"/>
      <c r="M121" s="455"/>
      <c r="N121" s="455"/>
      <c r="O121" s="455"/>
      <c r="P121" s="455"/>
      <c r="Q121" s="455"/>
      <c r="R121" s="455"/>
      <c r="S121" s="530"/>
      <c r="T121" s="455"/>
      <c r="U121" s="531"/>
    </row>
    <row r="122" spans="1:21" ht="15.75" thickBot="1" x14ac:dyDescent="0.3">
      <c r="A122" s="502"/>
      <c r="B122" s="503"/>
      <c r="C122" s="504"/>
      <c r="D122" s="504"/>
      <c r="E122" s="504"/>
      <c r="F122" s="503"/>
      <c r="G122" s="504"/>
      <c r="H122" s="504"/>
      <c r="I122" s="503"/>
      <c r="J122" s="503"/>
      <c r="K122" s="504"/>
      <c r="L122" s="504"/>
      <c r="M122" s="504"/>
      <c r="N122" s="504"/>
      <c r="O122" s="504"/>
      <c r="P122" s="504"/>
      <c r="Q122" s="504"/>
      <c r="R122" s="504"/>
      <c r="S122" s="504"/>
      <c r="T122" s="504"/>
      <c r="U122" s="505"/>
    </row>
    <row r="123" spans="1:21" ht="28.5" customHeight="1" thickBot="1" x14ac:dyDescent="0.3">
      <c r="A123" s="163" t="s">
        <v>9</v>
      </c>
      <c r="B123" s="1116" t="s">
        <v>70</v>
      </c>
      <c r="C123" s="1117"/>
      <c r="E123" s="1182" t="s">
        <v>342</v>
      </c>
      <c r="F123" s="1183"/>
      <c r="G123" s="1120">
        <f>VLOOKUP(B123,'Urbano.Piano inv. forn'!$D$72:$H$111,3,FALSE)</f>
        <v>0</v>
      </c>
      <c r="H123" s="1121"/>
      <c r="I123" s="115"/>
      <c r="J123" s="1182" t="s">
        <v>343</v>
      </c>
      <c r="K123" s="1183"/>
      <c r="L123" s="1120">
        <f>VLOOKUP(B123,'Urbano.Piano inv. forn'!$D$72:$H$111,4,FALSE)</f>
        <v>0</v>
      </c>
      <c r="M123" s="1121"/>
      <c r="O123" s="169" t="s">
        <v>344</v>
      </c>
      <c r="P123" s="506"/>
      <c r="R123" s="170" t="s">
        <v>345</v>
      </c>
      <c r="S123" s="1108"/>
      <c r="T123" s="1109"/>
      <c r="U123" s="507"/>
    </row>
    <row r="124" spans="1:21" ht="15.75" thickBot="1" x14ac:dyDescent="0.3">
      <c r="A124" s="149"/>
      <c r="B124" s="129"/>
      <c r="C124" s="129"/>
      <c r="E124" s="130"/>
      <c r="F124" s="130"/>
      <c r="G124" s="131"/>
      <c r="H124" s="131"/>
      <c r="I124" s="115"/>
      <c r="J124" s="130"/>
      <c r="K124" s="130"/>
      <c r="L124" s="131"/>
      <c r="M124" s="131"/>
      <c r="O124" s="132"/>
      <c r="R124" s="128"/>
      <c r="S124" s="501"/>
      <c r="U124" s="150"/>
    </row>
    <row r="125" spans="1:21" ht="30.75" customHeight="1" thickBot="1" x14ac:dyDescent="0.3">
      <c r="A125" s="1173" t="s">
        <v>346</v>
      </c>
      <c r="B125" s="1174"/>
      <c r="C125" s="1174"/>
      <c r="D125" s="1175"/>
      <c r="E125" s="1105">
        <f>VLOOKUP(B123,'Urbano.Piano inv. forn'!$D$72:$V$111,17,FALSE)</f>
        <v>0</v>
      </c>
      <c r="F125" s="1106"/>
      <c r="G125" s="1106"/>
      <c r="H125" s="1107"/>
      <c r="I125" s="115"/>
      <c r="J125" s="1184" t="s">
        <v>60</v>
      </c>
      <c r="K125" s="1185"/>
      <c r="L125" s="1105">
        <f>VLOOKUP(B123,'Urbano.Piano inv. forn'!$D$72:$V$111,19,FALSE)</f>
        <v>0</v>
      </c>
      <c r="M125" s="1107"/>
      <c r="N125" s="146"/>
      <c r="O125" s="170" t="s">
        <v>347</v>
      </c>
      <c r="P125" s="151">
        <f>L125+E125</f>
        <v>0</v>
      </c>
      <c r="R125" s="170" t="s">
        <v>348</v>
      </c>
      <c r="S125" s="1108"/>
      <c r="T125" s="1109"/>
      <c r="U125" s="150"/>
    </row>
    <row r="126" spans="1:21" ht="15.75" thickBot="1" x14ac:dyDescent="0.3">
      <c r="A126" s="152"/>
      <c r="B126" s="153"/>
      <c r="C126" s="153"/>
      <c r="D126" s="153"/>
      <c r="E126" s="154"/>
      <c r="F126" s="154"/>
      <c r="G126" s="154"/>
      <c r="H126" s="154"/>
      <c r="I126" s="115"/>
      <c r="J126" s="130"/>
      <c r="K126" s="130"/>
      <c r="L126" s="154"/>
      <c r="M126" s="154"/>
      <c r="N126" s="146"/>
      <c r="O126" s="128"/>
      <c r="P126" s="146"/>
      <c r="R126" s="128"/>
      <c r="S126" s="129"/>
      <c r="T126" s="129"/>
      <c r="U126" s="507"/>
    </row>
    <row r="127" spans="1:21" ht="60" x14ac:dyDescent="0.25">
      <c r="A127" s="1176" t="s">
        <v>349</v>
      </c>
      <c r="B127" s="1178" t="s">
        <v>350</v>
      </c>
      <c r="C127" s="1178" t="s">
        <v>351</v>
      </c>
      <c r="D127" s="165" t="s">
        <v>352</v>
      </c>
      <c r="E127" s="166" t="s">
        <v>353</v>
      </c>
      <c r="F127" s="165" t="s">
        <v>354</v>
      </c>
      <c r="G127" s="165" t="s">
        <v>355</v>
      </c>
      <c r="H127" s="167" t="s">
        <v>312</v>
      </c>
      <c r="I127" s="167" t="s">
        <v>356</v>
      </c>
      <c r="J127" s="167" t="s">
        <v>357</v>
      </c>
      <c r="K127" s="167" t="s">
        <v>358</v>
      </c>
      <c r="L127" s="167" t="s">
        <v>359</v>
      </c>
      <c r="M127" s="167" t="s">
        <v>360</v>
      </c>
      <c r="N127" s="167" t="s">
        <v>361</v>
      </c>
      <c r="O127" s="167" t="s">
        <v>362</v>
      </c>
      <c r="P127" s="167" t="s">
        <v>363</v>
      </c>
      <c r="Q127" s="167" t="s">
        <v>364</v>
      </c>
      <c r="R127" s="167" t="s">
        <v>365</v>
      </c>
      <c r="S127" s="167" t="s">
        <v>366</v>
      </c>
      <c r="T127" s="1180" t="s">
        <v>367</v>
      </c>
      <c r="U127" s="508"/>
    </row>
    <row r="128" spans="1:21" ht="24.75" thickBot="1" x14ac:dyDescent="0.3">
      <c r="A128" s="1177"/>
      <c r="B128" s="1179"/>
      <c r="C128" s="1179"/>
      <c r="D128" s="168" t="s">
        <v>368</v>
      </c>
      <c r="E128" s="168" t="s">
        <v>369</v>
      </c>
      <c r="F128" s="168" t="s">
        <v>370</v>
      </c>
      <c r="G128" s="168" t="s">
        <v>370</v>
      </c>
      <c r="H128" s="168" t="s">
        <v>65</v>
      </c>
      <c r="I128" s="168" t="s">
        <v>33</v>
      </c>
      <c r="J128" s="168" t="s">
        <v>371</v>
      </c>
      <c r="K128" s="168" t="s">
        <v>372</v>
      </c>
      <c r="L128" s="168" t="s">
        <v>373</v>
      </c>
      <c r="M128" s="168" t="s">
        <v>372</v>
      </c>
      <c r="N128" s="168" t="s">
        <v>374</v>
      </c>
      <c r="O128" s="168" t="s">
        <v>341</v>
      </c>
      <c r="P128" s="168" t="s">
        <v>375</v>
      </c>
      <c r="Q128" s="168" t="s">
        <v>376</v>
      </c>
      <c r="R128" s="168" t="s">
        <v>377</v>
      </c>
      <c r="S128" s="168" t="s">
        <v>377</v>
      </c>
      <c r="T128" s="1181"/>
      <c r="U128" s="508"/>
    </row>
    <row r="129" spans="1:21" x14ac:dyDescent="0.25">
      <c r="A129" s="1171" t="str">
        <f>B123</f>
        <v>urb.e.5</v>
      </c>
      <c r="B129" s="157">
        <v>1</v>
      </c>
      <c r="C129" s="208"/>
      <c r="D129" s="134"/>
      <c r="E129" s="134"/>
      <c r="F129" s="208"/>
      <c r="G129" s="510"/>
      <c r="H129" s="135"/>
      <c r="I129" s="511"/>
      <c r="J129" s="512"/>
      <c r="K129" s="513"/>
      <c r="L129" s="511"/>
      <c r="M129" s="513"/>
      <c r="N129" s="164"/>
      <c r="O129" s="164"/>
      <c r="P129" s="511"/>
      <c r="Q129" s="511"/>
      <c r="R129" s="511"/>
      <c r="S129" s="511"/>
      <c r="T129" s="514"/>
      <c r="U129" s="507"/>
    </row>
    <row r="130" spans="1:21" x14ac:dyDescent="0.25">
      <c r="A130" s="1171"/>
      <c r="B130" s="158">
        <v>2</v>
      </c>
      <c r="C130" s="133"/>
      <c r="D130" s="127"/>
      <c r="E130" s="127"/>
      <c r="F130" s="133"/>
      <c r="G130" s="515"/>
      <c r="H130" s="133"/>
      <c r="I130" s="495"/>
      <c r="J130" s="516"/>
      <c r="K130" s="517"/>
      <c r="L130" s="495"/>
      <c r="M130" s="517"/>
      <c r="N130" s="155"/>
      <c r="O130" s="155"/>
      <c r="P130" s="495"/>
      <c r="Q130" s="495" t="s">
        <v>378</v>
      </c>
      <c r="R130" s="495"/>
      <c r="S130" s="495"/>
      <c r="T130" s="518"/>
      <c r="U130" s="507"/>
    </row>
    <row r="131" spans="1:21" x14ac:dyDescent="0.25">
      <c r="A131" s="1171"/>
      <c r="B131" s="158">
        <v>3</v>
      </c>
      <c r="C131" s="133"/>
      <c r="D131" s="127"/>
      <c r="E131" s="127"/>
      <c r="F131" s="133"/>
      <c r="G131" s="515"/>
      <c r="H131" s="133"/>
      <c r="I131" s="495"/>
      <c r="J131" s="516"/>
      <c r="K131" s="517"/>
      <c r="L131" s="495"/>
      <c r="M131" s="517"/>
      <c r="N131" s="155"/>
      <c r="O131" s="155"/>
      <c r="P131" s="495"/>
      <c r="Q131" s="495"/>
      <c r="R131" s="495"/>
      <c r="S131" s="495"/>
      <c r="T131" s="518"/>
      <c r="U131" s="507"/>
    </row>
    <row r="132" spans="1:21" x14ac:dyDescent="0.25">
      <c r="A132" s="1171"/>
      <c r="B132" s="158">
        <v>4</v>
      </c>
      <c r="C132" s="133"/>
      <c r="D132" s="127"/>
      <c r="E132" s="127"/>
      <c r="F132" s="133"/>
      <c r="G132" s="515"/>
      <c r="H132" s="133"/>
      <c r="I132" s="495"/>
      <c r="J132" s="516"/>
      <c r="K132" s="517"/>
      <c r="L132" s="495"/>
      <c r="M132" s="517"/>
      <c r="N132" s="155"/>
      <c r="O132" s="155"/>
      <c r="P132" s="495"/>
      <c r="Q132" s="495"/>
      <c r="R132" s="495"/>
      <c r="S132" s="495"/>
      <c r="T132" s="518"/>
      <c r="U132" s="507"/>
    </row>
    <row r="133" spans="1:21" x14ac:dyDescent="0.25">
      <c r="A133" s="1171"/>
      <c r="B133" s="158">
        <v>5</v>
      </c>
      <c r="C133" s="133"/>
      <c r="D133" s="127"/>
      <c r="E133" s="127"/>
      <c r="F133" s="133"/>
      <c r="G133" s="515"/>
      <c r="H133" s="133"/>
      <c r="I133" s="495"/>
      <c r="J133" s="516"/>
      <c r="K133" s="517"/>
      <c r="L133" s="495"/>
      <c r="M133" s="517"/>
      <c r="N133" s="155"/>
      <c r="O133" s="155"/>
      <c r="P133" s="495"/>
      <c r="Q133" s="495"/>
      <c r="R133" s="495"/>
      <c r="S133" s="495"/>
      <c r="T133" s="518"/>
      <c r="U133" s="507"/>
    </row>
    <row r="134" spans="1:21" x14ac:dyDescent="0.25">
      <c r="A134" s="1171"/>
      <c r="B134" s="158">
        <v>6</v>
      </c>
      <c r="C134" s="133"/>
      <c r="D134" s="127"/>
      <c r="E134" s="127"/>
      <c r="F134" s="133"/>
      <c r="G134" s="515"/>
      <c r="H134" s="133"/>
      <c r="I134" s="495"/>
      <c r="J134" s="516"/>
      <c r="K134" s="517"/>
      <c r="L134" s="495"/>
      <c r="M134" s="517"/>
      <c r="N134" s="155"/>
      <c r="O134" s="155"/>
      <c r="P134" s="495"/>
      <c r="Q134" s="495"/>
      <c r="R134" s="495"/>
      <c r="S134" s="495"/>
      <c r="T134" s="518"/>
      <c r="U134" s="507"/>
    </row>
    <row r="135" spans="1:21" x14ac:dyDescent="0.25">
      <c r="A135" s="1171"/>
      <c r="B135" s="158">
        <v>7</v>
      </c>
      <c r="C135" s="133"/>
      <c r="D135" s="127"/>
      <c r="E135" s="127"/>
      <c r="F135" s="133"/>
      <c r="G135" s="515"/>
      <c r="H135" s="133"/>
      <c r="I135" s="495"/>
      <c r="J135" s="516"/>
      <c r="K135" s="517"/>
      <c r="L135" s="495"/>
      <c r="M135" s="517"/>
      <c r="N135" s="155"/>
      <c r="O135" s="155"/>
      <c r="P135" s="495"/>
      <c r="Q135" s="495"/>
      <c r="R135" s="495"/>
      <c r="S135" s="495"/>
      <c r="T135" s="518"/>
      <c r="U135" s="507"/>
    </row>
    <row r="136" spans="1:21" x14ac:dyDescent="0.25">
      <c r="A136" s="1171"/>
      <c r="B136" s="158">
        <v>8</v>
      </c>
      <c r="C136" s="133"/>
      <c r="D136" s="127"/>
      <c r="E136" s="127"/>
      <c r="F136" s="133"/>
      <c r="G136" s="515"/>
      <c r="H136" s="133"/>
      <c r="I136" s="495"/>
      <c r="J136" s="516"/>
      <c r="K136" s="517"/>
      <c r="L136" s="495"/>
      <c r="M136" s="517"/>
      <c r="N136" s="155"/>
      <c r="O136" s="155"/>
      <c r="P136" s="495"/>
      <c r="Q136" s="495"/>
      <c r="R136" s="495"/>
      <c r="S136" s="495"/>
      <c r="T136" s="518"/>
      <c r="U136" s="507"/>
    </row>
    <row r="137" spans="1:21" x14ac:dyDescent="0.25">
      <c r="A137" s="1171"/>
      <c r="B137" s="158">
        <v>9</v>
      </c>
      <c r="C137" s="133"/>
      <c r="D137" s="127"/>
      <c r="E137" s="127"/>
      <c r="F137" s="133"/>
      <c r="G137" s="515"/>
      <c r="H137" s="133"/>
      <c r="I137" s="495"/>
      <c r="J137" s="516"/>
      <c r="K137" s="517"/>
      <c r="L137" s="495"/>
      <c r="M137" s="517"/>
      <c r="N137" s="155"/>
      <c r="O137" s="155"/>
      <c r="P137" s="495"/>
      <c r="Q137" s="495"/>
      <c r="R137" s="495"/>
      <c r="S137" s="495"/>
      <c r="T137" s="518"/>
      <c r="U137" s="507"/>
    </row>
    <row r="138" spans="1:21" ht="15.75" thickBot="1" x14ac:dyDescent="0.3">
      <c r="A138" s="1172"/>
      <c r="B138" s="159">
        <v>10</v>
      </c>
      <c r="C138" s="148"/>
      <c r="D138" s="147"/>
      <c r="E138" s="147"/>
      <c r="F138" s="148"/>
      <c r="G138" s="519"/>
      <c r="H138" s="148"/>
      <c r="I138" s="520"/>
      <c r="J138" s="521"/>
      <c r="K138" s="522"/>
      <c r="L138" s="520"/>
      <c r="M138" s="522"/>
      <c r="N138" s="156"/>
      <c r="O138" s="156"/>
      <c r="P138" s="520"/>
      <c r="Q138" s="520"/>
      <c r="R138" s="520"/>
      <c r="S138" s="520"/>
      <c r="T138" s="523"/>
      <c r="U138" s="507"/>
    </row>
    <row r="139" spans="1:21" ht="25.5" thickBot="1" x14ac:dyDescent="0.3">
      <c r="A139" s="654"/>
      <c r="C139" s="655"/>
      <c r="D139" s="656"/>
      <c r="E139" s="484" t="s">
        <v>379</v>
      </c>
      <c r="F139" s="485">
        <f>COUNTA(F129:F138)</f>
        <v>0</v>
      </c>
      <c r="G139" s="486">
        <f>COUNTA(G129:G138)</f>
        <v>0</v>
      </c>
      <c r="H139" s="655"/>
      <c r="I139" s="501"/>
      <c r="J139" s="657"/>
      <c r="K139" s="658"/>
      <c r="L139" s="1096" t="s">
        <v>655</v>
      </c>
      <c r="M139" s="1097"/>
      <c r="N139" s="659">
        <f>SUM(N129:N138)</f>
        <v>0</v>
      </c>
      <c r="O139" s="660">
        <f>SUM(O129:O138)</f>
        <v>0</v>
      </c>
      <c r="P139" s="501"/>
      <c r="R139" s="128"/>
      <c r="S139" s="132"/>
      <c r="T139" s="603"/>
      <c r="U139" s="527"/>
    </row>
    <row r="140" spans="1:21" ht="21.95" customHeight="1" x14ac:dyDescent="0.25">
      <c r="A140" s="149"/>
      <c r="B140" s="128"/>
      <c r="C140" s="128"/>
      <c r="D140" s="128"/>
      <c r="H140" s="524"/>
      <c r="I140" s="524"/>
      <c r="J140" s="525"/>
      <c r="K140" s="524"/>
      <c r="L140" s="1098" t="s">
        <v>656</v>
      </c>
      <c r="M140" s="1099"/>
      <c r="N140" s="661">
        <f>SUMIF(M129:M138,"&lt;=31/12/2025",N129:N138)</f>
        <v>0</v>
      </c>
      <c r="O140" s="662">
        <f>SUMIF(M129:M138,"&lt;=31/12/2025",O129:O138)</f>
        <v>0</v>
      </c>
      <c r="P140" s="128"/>
      <c r="R140" s="128"/>
      <c r="S140" s="132"/>
      <c r="T140" s="603"/>
      <c r="U140" s="527"/>
    </row>
    <row r="141" spans="1:21" ht="21.95" customHeight="1" thickBot="1" x14ac:dyDescent="0.3">
      <c r="A141" s="149"/>
      <c r="L141" s="1100" t="s">
        <v>659</v>
      </c>
      <c r="M141" s="1101"/>
      <c r="N141" s="663">
        <f>SUMIF(M129:M138,"&gt;31/12/2025",N129:N138)</f>
        <v>0</v>
      </c>
      <c r="O141" s="664">
        <f>SUMIF(M129:M138,"&gt;31/12/2025",O129:O138)</f>
        <v>0</v>
      </c>
      <c r="R141" s="128"/>
      <c r="S141" s="132"/>
      <c r="T141" s="603"/>
      <c r="U141" s="527"/>
    </row>
    <row r="142" spans="1:21" ht="15.75" thickBot="1" x14ac:dyDescent="0.3">
      <c r="A142" s="528"/>
      <c r="B142" s="529"/>
      <c r="C142" s="455"/>
      <c r="D142" s="455"/>
      <c r="E142" s="455"/>
      <c r="F142" s="529"/>
      <c r="G142" s="455"/>
      <c r="H142" s="455"/>
      <c r="I142" s="529"/>
      <c r="J142" s="529"/>
      <c r="K142" s="455"/>
      <c r="L142" s="455"/>
      <c r="M142" s="455"/>
      <c r="N142" s="455"/>
      <c r="O142" s="455"/>
      <c r="P142" s="455"/>
      <c r="Q142" s="455"/>
      <c r="R142" s="455"/>
      <c r="S142" s="530"/>
      <c r="T142" s="455"/>
      <c r="U142" s="531"/>
    </row>
    <row r="143" spans="1:21" ht="15.75" thickBot="1" x14ac:dyDescent="0.3">
      <c r="A143" s="502"/>
      <c r="B143" s="503"/>
      <c r="C143" s="504"/>
      <c r="D143" s="504"/>
      <c r="E143" s="504"/>
      <c r="F143" s="503"/>
      <c r="G143" s="504"/>
      <c r="H143" s="504"/>
      <c r="I143" s="503"/>
      <c r="J143" s="503"/>
      <c r="K143" s="504"/>
      <c r="L143" s="504"/>
      <c r="M143" s="504"/>
      <c r="N143" s="504"/>
      <c r="O143" s="504"/>
      <c r="P143" s="504"/>
      <c r="Q143" s="504"/>
      <c r="R143" s="504"/>
      <c r="S143" s="504"/>
      <c r="T143" s="504"/>
      <c r="U143" s="505"/>
    </row>
    <row r="144" spans="1:21" ht="31.5" customHeight="1" thickBot="1" x14ac:dyDescent="0.3">
      <c r="A144" s="163" t="s">
        <v>9</v>
      </c>
      <c r="B144" s="1116" t="s">
        <v>70</v>
      </c>
      <c r="C144" s="1117"/>
      <c r="E144" s="1182" t="s">
        <v>342</v>
      </c>
      <c r="F144" s="1183"/>
      <c r="G144" s="1120">
        <f>VLOOKUP(B144,'Urbano.Piano inv. forn'!$D$72:$H$111,3,FALSE)</f>
        <v>0</v>
      </c>
      <c r="H144" s="1121"/>
      <c r="I144" s="115"/>
      <c r="J144" s="1182" t="s">
        <v>343</v>
      </c>
      <c r="K144" s="1183"/>
      <c r="L144" s="1120">
        <f>VLOOKUP(B144,'Urbano.Piano inv. forn'!$D$72:$H$111,4,FALSE)</f>
        <v>0</v>
      </c>
      <c r="M144" s="1121"/>
      <c r="O144" s="169" t="s">
        <v>344</v>
      </c>
      <c r="P144" s="506"/>
      <c r="R144" s="170" t="s">
        <v>345</v>
      </c>
      <c r="S144" s="1108"/>
      <c r="T144" s="1109"/>
      <c r="U144" s="507"/>
    </row>
    <row r="145" spans="1:21" ht="15.75" thickBot="1" x14ac:dyDescent="0.3">
      <c r="A145" s="149"/>
      <c r="B145" s="129"/>
      <c r="C145" s="129"/>
      <c r="E145" s="130"/>
      <c r="F145" s="130"/>
      <c r="G145" s="131"/>
      <c r="H145" s="131"/>
      <c r="I145" s="115"/>
      <c r="J145" s="130"/>
      <c r="K145" s="130"/>
      <c r="L145" s="131"/>
      <c r="M145" s="131"/>
      <c r="O145" s="132"/>
      <c r="R145" s="128"/>
      <c r="S145" s="501"/>
      <c r="U145" s="150"/>
    </row>
    <row r="146" spans="1:21" ht="30.75" customHeight="1" thickBot="1" x14ac:dyDescent="0.3">
      <c r="A146" s="1173" t="s">
        <v>346</v>
      </c>
      <c r="B146" s="1174"/>
      <c r="C146" s="1174"/>
      <c r="D146" s="1175"/>
      <c r="E146" s="1105">
        <f>VLOOKUP(B144,'Urbano.Piano inv. forn'!$D$72:$V$111,17,FALSE)</f>
        <v>0</v>
      </c>
      <c r="F146" s="1106"/>
      <c r="G146" s="1106"/>
      <c r="H146" s="1107"/>
      <c r="I146" s="115"/>
      <c r="J146" s="1184" t="s">
        <v>60</v>
      </c>
      <c r="K146" s="1185"/>
      <c r="L146" s="1105">
        <f>VLOOKUP(B144,'Urbano.Piano inv. forn'!$D$72:$V$111,19,FALSE)</f>
        <v>0</v>
      </c>
      <c r="M146" s="1107"/>
      <c r="N146" s="146"/>
      <c r="O146" s="170" t="s">
        <v>347</v>
      </c>
      <c r="P146" s="151">
        <f>L146+E146</f>
        <v>0</v>
      </c>
      <c r="R146" s="170" t="s">
        <v>348</v>
      </c>
      <c r="S146" s="1108"/>
      <c r="T146" s="1109"/>
      <c r="U146" s="150"/>
    </row>
    <row r="147" spans="1:21" ht="15.75" thickBot="1" x14ac:dyDescent="0.3">
      <c r="A147" s="152"/>
      <c r="B147" s="153"/>
      <c r="C147" s="153"/>
      <c r="D147" s="153"/>
      <c r="E147" s="154"/>
      <c r="F147" s="154"/>
      <c r="G147" s="154"/>
      <c r="H147" s="154"/>
      <c r="I147" s="115"/>
      <c r="J147" s="130"/>
      <c r="K147" s="130"/>
      <c r="L147" s="154"/>
      <c r="M147" s="154"/>
      <c r="N147" s="146"/>
      <c r="O147" s="128"/>
      <c r="P147" s="146"/>
      <c r="R147" s="128"/>
      <c r="S147" s="129"/>
      <c r="T147" s="129"/>
      <c r="U147" s="507"/>
    </row>
    <row r="148" spans="1:21" ht="60" x14ac:dyDescent="0.25">
      <c r="A148" s="1176" t="s">
        <v>349</v>
      </c>
      <c r="B148" s="1178" t="s">
        <v>350</v>
      </c>
      <c r="C148" s="1178" t="s">
        <v>351</v>
      </c>
      <c r="D148" s="165" t="s">
        <v>352</v>
      </c>
      <c r="E148" s="166" t="s">
        <v>353</v>
      </c>
      <c r="F148" s="165" t="s">
        <v>354</v>
      </c>
      <c r="G148" s="165" t="s">
        <v>355</v>
      </c>
      <c r="H148" s="167" t="s">
        <v>312</v>
      </c>
      <c r="I148" s="167" t="s">
        <v>356</v>
      </c>
      <c r="J148" s="167" t="s">
        <v>357</v>
      </c>
      <c r="K148" s="167" t="s">
        <v>358</v>
      </c>
      <c r="L148" s="167" t="s">
        <v>359</v>
      </c>
      <c r="M148" s="167" t="s">
        <v>360</v>
      </c>
      <c r="N148" s="167" t="s">
        <v>361</v>
      </c>
      <c r="O148" s="167" t="s">
        <v>362</v>
      </c>
      <c r="P148" s="167" t="s">
        <v>363</v>
      </c>
      <c r="Q148" s="167" t="s">
        <v>364</v>
      </c>
      <c r="R148" s="167" t="s">
        <v>365</v>
      </c>
      <c r="S148" s="167" t="s">
        <v>366</v>
      </c>
      <c r="T148" s="1180" t="s">
        <v>367</v>
      </c>
      <c r="U148" s="508"/>
    </row>
    <row r="149" spans="1:21" ht="24.75" thickBot="1" x14ac:dyDescent="0.3">
      <c r="A149" s="1177"/>
      <c r="B149" s="1179"/>
      <c r="C149" s="1179"/>
      <c r="D149" s="168" t="s">
        <v>368</v>
      </c>
      <c r="E149" s="168" t="s">
        <v>369</v>
      </c>
      <c r="F149" s="168" t="s">
        <v>370</v>
      </c>
      <c r="G149" s="168" t="s">
        <v>370</v>
      </c>
      <c r="H149" s="168" t="s">
        <v>65</v>
      </c>
      <c r="I149" s="168" t="s">
        <v>33</v>
      </c>
      <c r="J149" s="168" t="s">
        <v>371</v>
      </c>
      <c r="K149" s="168" t="s">
        <v>372</v>
      </c>
      <c r="L149" s="168" t="s">
        <v>373</v>
      </c>
      <c r="M149" s="168" t="s">
        <v>372</v>
      </c>
      <c r="N149" s="168" t="s">
        <v>374</v>
      </c>
      <c r="O149" s="168" t="s">
        <v>341</v>
      </c>
      <c r="P149" s="168" t="s">
        <v>375</v>
      </c>
      <c r="Q149" s="168" t="s">
        <v>376</v>
      </c>
      <c r="R149" s="168" t="s">
        <v>377</v>
      </c>
      <c r="S149" s="168" t="s">
        <v>377</v>
      </c>
      <c r="T149" s="1181"/>
      <c r="U149" s="508"/>
    </row>
    <row r="150" spans="1:21" x14ac:dyDescent="0.25">
      <c r="A150" s="1171" t="str">
        <f>B144</f>
        <v>urb.e.5</v>
      </c>
      <c r="B150" s="157">
        <v>1</v>
      </c>
      <c r="C150" s="208"/>
      <c r="D150" s="134"/>
      <c r="E150" s="134"/>
      <c r="F150" s="208"/>
      <c r="G150" s="510"/>
      <c r="H150" s="135"/>
      <c r="I150" s="511"/>
      <c r="J150" s="512"/>
      <c r="K150" s="513"/>
      <c r="L150" s="511"/>
      <c r="M150" s="513"/>
      <c r="N150" s="164"/>
      <c r="O150" s="164"/>
      <c r="P150" s="511"/>
      <c r="Q150" s="511"/>
      <c r="R150" s="511"/>
      <c r="S150" s="511"/>
      <c r="T150" s="514"/>
      <c r="U150" s="507"/>
    </row>
    <row r="151" spans="1:21" x14ac:dyDescent="0.25">
      <c r="A151" s="1171"/>
      <c r="B151" s="158">
        <v>2</v>
      </c>
      <c r="C151" s="133"/>
      <c r="D151" s="127"/>
      <c r="E151" s="127"/>
      <c r="F151" s="133"/>
      <c r="G151" s="515"/>
      <c r="H151" s="133"/>
      <c r="I151" s="495"/>
      <c r="J151" s="516"/>
      <c r="K151" s="517"/>
      <c r="L151" s="495"/>
      <c r="M151" s="517"/>
      <c r="N151" s="155"/>
      <c r="O151" s="155"/>
      <c r="P151" s="495"/>
      <c r="Q151" s="495" t="s">
        <v>378</v>
      </c>
      <c r="R151" s="495"/>
      <c r="S151" s="495"/>
      <c r="T151" s="518"/>
      <c r="U151" s="507"/>
    </row>
    <row r="152" spans="1:21" x14ac:dyDescent="0.25">
      <c r="A152" s="1171"/>
      <c r="B152" s="158">
        <v>3</v>
      </c>
      <c r="C152" s="133"/>
      <c r="D152" s="127"/>
      <c r="E152" s="127"/>
      <c r="F152" s="133"/>
      <c r="G152" s="515"/>
      <c r="H152" s="133"/>
      <c r="I152" s="495"/>
      <c r="J152" s="516"/>
      <c r="K152" s="517"/>
      <c r="L152" s="495"/>
      <c r="M152" s="517"/>
      <c r="N152" s="155"/>
      <c r="O152" s="155"/>
      <c r="P152" s="495"/>
      <c r="Q152" s="495"/>
      <c r="R152" s="495"/>
      <c r="S152" s="495"/>
      <c r="T152" s="518"/>
      <c r="U152" s="507"/>
    </row>
    <row r="153" spans="1:21" x14ac:dyDescent="0.25">
      <c r="A153" s="1171"/>
      <c r="B153" s="158">
        <v>4</v>
      </c>
      <c r="C153" s="133"/>
      <c r="D153" s="127"/>
      <c r="E153" s="127"/>
      <c r="F153" s="133"/>
      <c r="G153" s="515"/>
      <c r="H153" s="133"/>
      <c r="I153" s="495"/>
      <c r="J153" s="516"/>
      <c r="K153" s="517"/>
      <c r="L153" s="495"/>
      <c r="M153" s="517"/>
      <c r="N153" s="155"/>
      <c r="O153" s="155"/>
      <c r="P153" s="495"/>
      <c r="Q153" s="495"/>
      <c r="R153" s="495"/>
      <c r="S153" s="495"/>
      <c r="T153" s="518"/>
      <c r="U153" s="507"/>
    </row>
    <row r="154" spans="1:21" x14ac:dyDescent="0.25">
      <c r="A154" s="1171"/>
      <c r="B154" s="158">
        <v>5</v>
      </c>
      <c r="C154" s="133"/>
      <c r="D154" s="127"/>
      <c r="E154" s="127"/>
      <c r="F154" s="133"/>
      <c r="G154" s="515"/>
      <c r="H154" s="133"/>
      <c r="I154" s="495"/>
      <c r="J154" s="516"/>
      <c r="K154" s="517"/>
      <c r="L154" s="495"/>
      <c r="M154" s="517"/>
      <c r="N154" s="155"/>
      <c r="O154" s="155"/>
      <c r="P154" s="495"/>
      <c r="Q154" s="495"/>
      <c r="R154" s="495"/>
      <c r="S154" s="495"/>
      <c r="T154" s="518"/>
      <c r="U154" s="507"/>
    </row>
    <row r="155" spans="1:21" x14ac:dyDescent="0.25">
      <c r="A155" s="1171"/>
      <c r="B155" s="158">
        <v>6</v>
      </c>
      <c r="C155" s="133"/>
      <c r="D155" s="127"/>
      <c r="E155" s="127"/>
      <c r="F155" s="133"/>
      <c r="G155" s="515"/>
      <c r="H155" s="133"/>
      <c r="I155" s="495"/>
      <c r="J155" s="516"/>
      <c r="K155" s="517"/>
      <c r="L155" s="495"/>
      <c r="M155" s="517"/>
      <c r="N155" s="155"/>
      <c r="O155" s="155"/>
      <c r="P155" s="495"/>
      <c r="Q155" s="495"/>
      <c r="R155" s="495"/>
      <c r="S155" s="495"/>
      <c r="T155" s="518"/>
      <c r="U155" s="507"/>
    </row>
    <row r="156" spans="1:21" x14ac:dyDescent="0.25">
      <c r="A156" s="1171"/>
      <c r="B156" s="158">
        <v>7</v>
      </c>
      <c r="C156" s="133"/>
      <c r="D156" s="127"/>
      <c r="E156" s="127"/>
      <c r="F156" s="133"/>
      <c r="G156" s="515"/>
      <c r="H156" s="133"/>
      <c r="I156" s="495"/>
      <c r="J156" s="516"/>
      <c r="K156" s="517"/>
      <c r="L156" s="495"/>
      <c r="M156" s="517"/>
      <c r="N156" s="155"/>
      <c r="O156" s="155"/>
      <c r="P156" s="495"/>
      <c r="Q156" s="495"/>
      <c r="R156" s="495"/>
      <c r="S156" s="495"/>
      <c r="T156" s="518"/>
      <c r="U156" s="507"/>
    </row>
    <row r="157" spans="1:21" x14ac:dyDescent="0.25">
      <c r="A157" s="1171"/>
      <c r="B157" s="158">
        <v>8</v>
      </c>
      <c r="C157" s="133"/>
      <c r="D157" s="127"/>
      <c r="E157" s="127"/>
      <c r="F157" s="133"/>
      <c r="G157" s="515"/>
      <c r="H157" s="133"/>
      <c r="I157" s="495"/>
      <c r="J157" s="516"/>
      <c r="K157" s="517"/>
      <c r="L157" s="495"/>
      <c r="M157" s="517"/>
      <c r="N157" s="155"/>
      <c r="O157" s="155"/>
      <c r="P157" s="495"/>
      <c r="Q157" s="495"/>
      <c r="R157" s="495"/>
      <c r="S157" s="495"/>
      <c r="T157" s="518"/>
      <c r="U157" s="507"/>
    </row>
    <row r="158" spans="1:21" x14ac:dyDescent="0.25">
      <c r="A158" s="1171"/>
      <c r="B158" s="158">
        <v>9</v>
      </c>
      <c r="C158" s="133"/>
      <c r="D158" s="127"/>
      <c r="E158" s="127"/>
      <c r="F158" s="133"/>
      <c r="G158" s="515"/>
      <c r="H158" s="133"/>
      <c r="I158" s="495"/>
      <c r="J158" s="516"/>
      <c r="K158" s="517"/>
      <c r="L158" s="495"/>
      <c r="M158" s="517"/>
      <c r="N158" s="155"/>
      <c r="O158" s="155"/>
      <c r="P158" s="495"/>
      <c r="Q158" s="495"/>
      <c r="R158" s="495"/>
      <c r="S158" s="495"/>
      <c r="T158" s="518"/>
      <c r="U158" s="507"/>
    </row>
    <row r="159" spans="1:21" ht="15.75" thickBot="1" x14ac:dyDescent="0.3">
      <c r="A159" s="1172"/>
      <c r="B159" s="159">
        <v>10</v>
      </c>
      <c r="C159" s="148"/>
      <c r="D159" s="147"/>
      <c r="E159" s="147"/>
      <c r="F159" s="148"/>
      <c r="G159" s="519"/>
      <c r="H159" s="148"/>
      <c r="I159" s="520"/>
      <c r="J159" s="521"/>
      <c r="K159" s="522"/>
      <c r="L159" s="520"/>
      <c r="M159" s="522"/>
      <c r="N159" s="156"/>
      <c r="O159" s="156"/>
      <c r="P159" s="520"/>
      <c r="Q159" s="520"/>
      <c r="R159" s="520"/>
      <c r="S159" s="520"/>
      <c r="T159" s="523"/>
      <c r="U159" s="507"/>
    </row>
    <row r="160" spans="1:21" ht="25.5" thickBot="1" x14ac:dyDescent="0.3">
      <c r="A160" s="654"/>
      <c r="C160" s="655"/>
      <c r="D160" s="656"/>
      <c r="E160" s="484" t="s">
        <v>379</v>
      </c>
      <c r="F160" s="485">
        <f>COUNTA(F150:F159)</f>
        <v>0</v>
      </c>
      <c r="G160" s="486">
        <f>COUNTA(G150:G159)</f>
        <v>0</v>
      </c>
      <c r="H160" s="655"/>
      <c r="I160" s="501"/>
      <c r="J160" s="657"/>
      <c r="K160" s="658"/>
      <c r="L160" s="1096" t="s">
        <v>655</v>
      </c>
      <c r="M160" s="1097"/>
      <c r="N160" s="659">
        <f>SUM(N150:N159)</f>
        <v>0</v>
      </c>
      <c r="O160" s="660">
        <f>SUM(O150:O159)</f>
        <v>0</v>
      </c>
      <c r="P160" s="501"/>
      <c r="R160" s="128"/>
      <c r="S160" s="132"/>
      <c r="T160" s="603"/>
      <c r="U160" s="527"/>
    </row>
    <row r="161" spans="1:21" ht="21.95" customHeight="1" x14ac:dyDescent="0.25">
      <c r="A161" s="149"/>
      <c r="B161" s="128"/>
      <c r="C161" s="128"/>
      <c r="D161" s="128"/>
      <c r="H161" s="524"/>
      <c r="I161" s="524"/>
      <c r="J161" s="525"/>
      <c r="K161" s="524"/>
      <c r="L161" s="1098" t="s">
        <v>656</v>
      </c>
      <c r="M161" s="1099"/>
      <c r="N161" s="661">
        <f>SUMIF(M150:M159,"&lt;=31/12/2025",N150:N159)</f>
        <v>0</v>
      </c>
      <c r="O161" s="662">
        <f>SUMIF(M150:M159,"&lt;=31/12/2025",O150:O159)</f>
        <v>0</v>
      </c>
      <c r="P161" s="128"/>
      <c r="R161" s="128"/>
      <c r="S161" s="132"/>
      <c r="T161" s="603"/>
      <c r="U161" s="527"/>
    </row>
    <row r="162" spans="1:21" ht="21.95" customHeight="1" thickBot="1" x14ac:dyDescent="0.3">
      <c r="A162" s="149"/>
      <c r="L162" s="1100" t="s">
        <v>659</v>
      </c>
      <c r="M162" s="1101"/>
      <c r="N162" s="663">
        <f>SUMIF(M150:M159,"&gt;31/12/2025",N150:N159)</f>
        <v>0</v>
      </c>
      <c r="O162" s="664">
        <f>SUMIF(M150:M159,"&gt;31/12/2025",O150:O159)</f>
        <v>0</v>
      </c>
      <c r="R162" s="128"/>
      <c r="S162" s="132"/>
      <c r="T162" s="603"/>
      <c r="U162" s="527"/>
    </row>
    <row r="163" spans="1:21" ht="15.75" thickBot="1" x14ac:dyDescent="0.3">
      <c r="A163" s="528"/>
      <c r="B163" s="529"/>
      <c r="C163" s="455"/>
      <c r="D163" s="455"/>
      <c r="E163" s="455"/>
      <c r="F163" s="529"/>
      <c r="G163" s="455"/>
      <c r="H163" s="455"/>
      <c r="I163" s="529"/>
      <c r="J163" s="529"/>
      <c r="K163" s="455"/>
      <c r="L163" s="455"/>
      <c r="M163" s="455"/>
      <c r="N163" s="455"/>
      <c r="O163" s="455"/>
      <c r="P163" s="455"/>
      <c r="Q163" s="455"/>
      <c r="R163" s="455"/>
      <c r="S163" s="530"/>
      <c r="T163" s="455"/>
      <c r="U163" s="531"/>
    </row>
    <row r="164" spans="1:21" ht="15.75" thickBot="1" x14ac:dyDescent="0.3">
      <c r="A164" s="502"/>
      <c r="B164" s="503"/>
      <c r="C164" s="504"/>
      <c r="D164" s="504"/>
      <c r="E164" s="504"/>
      <c r="F164" s="503"/>
      <c r="G164" s="504"/>
      <c r="H164" s="504"/>
      <c r="I164" s="503"/>
      <c r="J164" s="503"/>
      <c r="K164" s="504"/>
      <c r="L164" s="504"/>
      <c r="M164" s="504"/>
      <c r="N164" s="504"/>
      <c r="O164" s="504"/>
      <c r="P164" s="504"/>
      <c r="Q164" s="504"/>
      <c r="R164" s="504"/>
      <c r="S164" s="504"/>
      <c r="T164" s="504"/>
      <c r="U164" s="505"/>
    </row>
    <row r="165" spans="1:21" ht="31.5" customHeight="1" thickBot="1" x14ac:dyDescent="0.3">
      <c r="A165" s="163" t="s">
        <v>9</v>
      </c>
      <c r="B165" s="1116" t="s">
        <v>70</v>
      </c>
      <c r="C165" s="1117"/>
      <c r="E165" s="1182" t="s">
        <v>342</v>
      </c>
      <c r="F165" s="1183"/>
      <c r="G165" s="1120">
        <f>VLOOKUP(B165,'Urbano.Piano inv. forn'!$D$72:$H$111,3,FALSE)</f>
        <v>0</v>
      </c>
      <c r="H165" s="1121"/>
      <c r="I165" s="115"/>
      <c r="J165" s="1182" t="s">
        <v>343</v>
      </c>
      <c r="K165" s="1183"/>
      <c r="L165" s="1120">
        <f>VLOOKUP(B165,'Urbano.Piano inv. forn'!$D$72:$H$111,4,FALSE)</f>
        <v>0</v>
      </c>
      <c r="M165" s="1121"/>
      <c r="O165" s="169" t="s">
        <v>344</v>
      </c>
      <c r="P165" s="506"/>
      <c r="R165" s="170" t="s">
        <v>345</v>
      </c>
      <c r="S165" s="1108"/>
      <c r="T165" s="1109"/>
      <c r="U165" s="507"/>
    </row>
    <row r="166" spans="1:21" ht="15.75" thickBot="1" x14ac:dyDescent="0.3">
      <c r="A166" s="149"/>
      <c r="B166" s="129"/>
      <c r="C166" s="129"/>
      <c r="E166" s="130"/>
      <c r="F166" s="130"/>
      <c r="G166" s="131"/>
      <c r="H166" s="131"/>
      <c r="I166" s="115"/>
      <c r="J166" s="130"/>
      <c r="K166" s="130"/>
      <c r="L166" s="131"/>
      <c r="M166" s="131"/>
      <c r="O166" s="132"/>
      <c r="R166" s="128"/>
      <c r="S166" s="501"/>
      <c r="U166" s="150"/>
    </row>
    <row r="167" spans="1:21" ht="36" customHeight="1" thickBot="1" x14ac:dyDescent="0.3">
      <c r="A167" s="1173" t="s">
        <v>346</v>
      </c>
      <c r="B167" s="1174"/>
      <c r="C167" s="1174"/>
      <c r="D167" s="1175"/>
      <c r="E167" s="1105">
        <f>VLOOKUP(B165,'Urbano.Piano inv. forn'!$D$72:$V$111,17,FALSE)</f>
        <v>0</v>
      </c>
      <c r="F167" s="1106"/>
      <c r="G167" s="1106"/>
      <c r="H167" s="1107"/>
      <c r="I167" s="115"/>
      <c r="J167" s="1184" t="s">
        <v>60</v>
      </c>
      <c r="K167" s="1185"/>
      <c r="L167" s="1105">
        <f>VLOOKUP(B165,'Urbano.Piano inv. forn'!$D$72:$V$111,19,FALSE)</f>
        <v>0</v>
      </c>
      <c r="M167" s="1107"/>
      <c r="N167" s="146"/>
      <c r="O167" s="170" t="s">
        <v>347</v>
      </c>
      <c r="P167" s="151">
        <f>L167+E167</f>
        <v>0</v>
      </c>
      <c r="R167" s="170" t="s">
        <v>348</v>
      </c>
      <c r="S167" s="1108"/>
      <c r="T167" s="1109"/>
      <c r="U167" s="150"/>
    </row>
    <row r="168" spans="1:21" ht="15.75" thickBot="1" x14ac:dyDescent="0.3">
      <c r="A168" s="152"/>
      <c r="B168" s="153"/>
      <c r="C168" s="153"/>
      <c r="D168" s="153"/>
      <c r="E168" s="154"/>
      <c r="F168" s="154"/>
      <c r="G168" s="154"/>
      <c r="H168" s="154"/>
      <c r="I168" s="115"/>
      <c r="J168" s="130"/>
      <c r="K168" s="130"/>
      <c r="L168" s="154"/>
      <c r="M168" s="154"/>
      <c r="N168" s="146"/>
      <c r="O168" s="128"/>
      <c r="P168" s="146"/>
      <c r="R168" s="128"/>
      <c r="S168" s="129"/>
      <c r="T168" s="129"/>
      <c r="U168" s="507"/>
    </row>
    <row r="169" spans="1:21" ht="60" x14ac:dyDescent="0.25">
      <c r="A169" s="1176" t="s">
        <v>349</v>
      </c>
      <c r="B169" s="1178" t="s">
        <v>350</v>
      </c>
      <c r="C169" s="1178" t="s">
        <v>351</v>
      </c>
      <c r="D169" s="165" t="s">
        <v>352</v>
      </c>
      <c r="E169" s="166" t="s">
        <v>353</v>
      </c>
      <c r="F169" s="165" t="s">
        <v>354</v>
      </c>
      <c r="G169" s="165" t="s">
        <v>355</v>
      </c>
      <c r="H169" s="167" t="s">
        <v>312</v>
      </c>
      <c r="I169" s="167" t="s">
        <v>356</v>
      </c>
      <c r="J169" s="167" t="s">
        <v>357</v>
      </c>
      <c r="K169" s="167" t="s">
        <v>358</v>
      </c>
      <c r="L169" s="167" t="s">
        <v>359</v>
      </c>
      <c r="M169" s="167" t="s">
        <v>360</v>
      </c>
      <c r="N169" s="167" t="s">
        <v>361</v>
      </c>
      <c r="O169" s="167" t="s">
        <v>362</v>
      </c>
      <c r="P169" s="167" t="s">
        <v>363</v>
      </c>
      <c r="Q169" s="167" t="s">
        <v>364</v>
      </c>
      <c r="R169" s="167" t="s">
        <v>365</v>
      </c>
      <c r="S169" s="167" t="s">
        <v>366</v>
      </c>
      <c r="T169" s="1180" t="s">
        <v>367</v>
      </c>
      <c r="U169" s="508"/>
    </row>
    <row r="170" spans="1:21" ht="24.75" thickBot="1" x14ac:dyDescent="0.3">
      <c r="A170" s="1177"/>
      <c r="B170" s="1179"/>
      <c r="C170" s="1179"/>
      <c r="D170" s="168" t="s">
        <v>368</v>
      </c>
      <c r="E170" s="168" t="s">
        <v>369</v>
      </c>
      <c r="F170" s="168" t="s">
        <v>370</v>
      </c>
      <c r="G170" s="168" t="s">
        <v>370</v>
      </c>
      <c r="H170" s="168" t="s">
        <v>65</v>
      </c>
      <c r="I170" s="168" t="s">
        <v>33</v>
      </c>
      <c r="J170" s="168" t="s">
        <v>371</v>
      </c>
      <c r="K170" s="168" t="s">
        <v>372</v>
      </c>
      <c r="L170" s="168" t="s">
        <v>373</v>
      </c>
      <c r="M170" s="168" t="s">
        <v>372</v>
      </c>
      <c r="N170" s="168" t="s">
        <v>374</v>
      </c>
      <c r="O170" s="168" t="s">
        <v>341</v>
      </c>
      <c r="P170" s="168" t="s">
        <v>375</v>
      </c>
      <c r="Q170" s="168" t="s">
        <v>376</v>
      </c>
      <c r="R170" s="168" t="s">
        <v>377</v>
      </c>
      <c r="S170" s="168" t="s">
        <v>377</v>
      </c>
      <c r="T170" s="1181"/>
      <c r="U170" s="508"/>
    </row>
    <row r="171" spans="1:21" x14ac:dyDescent="0.25">
      <c r="A171" s="1171" t="str">
        <f>B165</f>
        <v>urb.e.5</v>
      </c>
      <c r="B171" s="157">
        <v>1</v>
      </c>
      <c r="C171" s="208"/>
      <c r="D171" s="134"/>
      <c r="E171" s="134"/>
      <c r="F171" s="208"/>
      <c r="G171" s="510"/>
      <c r="H171" s="135"/>
      <c r="I171" s="511"/>
      <c r="J171" s="512"/>
      <c r="K171" s="513"/>
      <c r="L171" s="511"/>
      <c r="M171" s="513"/>
      <c r="N171" s="164"/>
      <c r="O171" s="164"/>
      <c r="P171" s="511"/>
      <c r="Q171" s="511"/>
      <c r="R171" s="511"/>
      <c r="S171" s="511"/>
      <c r="T171" s="514"/>
      <c r="U171" s="507"/>
    </row>
    <row r="172" spans="1:21" x14ac:dyDescent="0.25">
      <c r="A172" s="1171"/>
      <c r="B172" s="158">
        <v>2</v>
      </c>
      <c r="C172" s="133"/>
      <c r="D172" s="127"/>
      <c r="E172" s="127"/>
      <c r="F172" s="133"/>
      <c r="G172" s="515"/>
      <c r="H172" s="133"/>
      <c r="I172" s="495"/>
      <c r="J172" s="516"/>
      <c r="K172" s="517"/>
      <c r="L172" s="495"/>
      <c r="M172" s="517"/>
      <c r="N172" s="155"/>
      <c r="O172" s="155"/>
      <c r="P172" s="495"/>
      <c r="Q172" s="495" t="s">
        <v>378</v>
      </c>
      <c r="R172" s="495"/>
      <c r="S172" s="495"/>
      <c r="T172" s="518"/>
      <c r="U172" s="507"/>
    </row>
    <row r="173" spans="1:21" x14ac:dyDescent="0.25">
      <c r="A173" s="1171"/>
      <c r="B173" s="158">
        <v>3</v>
      </c>
      <c r="C173" s="133"/>
      <c r="D173" s="127"/>
      <c r="E173" s="127"/>
      <c r="F173" s="133"/>
      <c r="G173" s="515"/>
      <c r="H173" s="133"/>
      <c r="I173" s="495"/>
      <c r="J173" s="516"/>
      <c r="K173" s="517"/>
      <c r="L173" s="495"/>
      <c r="M173" s="517"/>
      <c r="N173" s="155"/>
      <c r="O173" s="155"/>
      <c r="P173" s="495"/>
      <c r="Q173" s="495"/>
      <c r="R173" s="495"/>
      <c r="S173" s="495"/>
      <c r="T173" s="518"/>
      <c r="U173" s="507"/>
    </row>
    <row r="174" spans="1:21" x14ac:dyDescent="0.25">
      <c r="A174" s="1171"/>
      <c r="B174" s="158">
        <v>4</v>
      </c>
      <c r="C174" s="133"/>
      <c r="D174" s="127"/>
      <c r="E174" s="127"/>
      <c r="F174" s="133"/>
      <c r="G174" s="515"/>
      <c r="H174" s="133"/>
      <c r="I174" s="495"/>
      <c r="J174" s="516"/>
      <c r="K174" s="517"/>
      <c r="L174" s="495"/>
      <c r="M174" s="517"/>
      <c r="N174" s="155"/>
      <c r="O174" s="155"/>
      <c r="P174" s="495"/>
      <c r="Q174" s="495"/>
      <c r="R174" s="495"/>
      <c r="S174" s="495"/>
      <c r="T174" s="518"/>
      <c r="U174" s="507"/>
    </row>
    <row r="175" spans="1:21" x14ac:dyDescent="0.25">
      <c r="A175" s="1171"/>
      <c r="B175" s="158">
        <v>5</v>
      </c>
      <c r="C175" s="133"/>
      <c r="D175" s="127"/>
      <c r="E175" s="127"/>
      <c r="F175" s="133"/>
      <c r="G175" s="515"/>
      <c r="H175" s="133"/>
      <c r="I175" s="495"/>
      <c r="J175" s="516"/>
      <c r="K175" s="517"/>
      <c r="L175" s="495"/>
      <c r="M175" s="517"/>
      <c r="N175" s="155"/>
      <c r="O175" s="155"/>
      <c r="P175" s="495"/>
      <c r="Q175" s="495"/>
      <c r="R175" s="495"/>
      <c r="S175" s="495"/>
      <c r="T175" s="518"/>
      <c r="U175" s="507"/>
    </row>
    <row r="176" spans="1:21" x14ac:dyDescent="0.25">
      <c r="A176" s="1171"/>
      <c r="B176" s="158">
        <v>6</v>
      </c>
      <c r="C176" s="133"/>
      <c r="D176" s="127"/>
      <c r="E176" s="127"/>
      <c r="F176" s="133"/>
      <c r="G176" s="515"/>
      <c r="H176" s="133"/>
      <c r="I176" s="495"/>
      <c r="J176" s="516"/>
      <c r="K176" s="517"/>
      <c r="L176" s="495"/>
      <c r="M176" s="517"/>
      <c r="N176" s="155"/>
      <c r="O176" s="155"/>
      <c r="P176" s="495"/>
      <c r="Q176" s="495"/>
      <c r="R176" s="495"/>
      <c r="S176" s="495"/>
      <c r="T176" s="518"/>
      <c r="U176" s="507"/>
    </row>
    <row r="177" spans="1:21" x14ac:dyDescent="0.25">
      <c r="A177" s="1171"/>
      <c r="B177" s="158">
        <v>7</v>
      </c>
      <c r="C177" s="133"/>
      <c r="D177" s="127"/>
      <c r="E177" s="127"/>
      <c r="F177" s="133"/>
      <c r="G177" s="515"/>
      <c r="H177" s="133"/>
      <c r="I177" s="495"/>
      <c r="J177" s="516"/>
      <c r="K177" s="517"/>
      <c r="L177" s="495"/>
      <c r="M177" s="517"/>
      <c r="N177" s="155"/>
      <c r="O177" s="155"/>
      <c r="P177" s="495"/>
      <c r="Q177" s="495"/>
      <c r="R177" s="495"/>
      <c r="S177" s="495"/>
      <c r="T177" s="518"/>
      <c r="U177" s="507"/>
    </row>
    <row r="178" spans="1:21" x14ac:dyDescent="0.25">
      <c r="A178" s="1171"/>
      <c r="B178" s="158">
        <v>8</v>
      </c>
      <c r="C178" s="133"/>
      <c r="D178" s="127"/>
      <c r="E178" s="127"/>
      <c r="F178" s="133"/>
      <c r="G178" s="515"/>
      <c r="H178" s="133"/>
      <c r="I178" s="495"/>
      <c r="J178" s="516"/>
      <c r="K178" s="517"/>
      <c r="L178" s="495"/>
      <c r="M178" s="517"/>
      <c r="N178" s="155"/>
      <c r="O178" s="155"/>
      <c r="P178" s="495"/>
      <c r="Q178" s="495"/>
      <c r="R178" s="495"/>
      <c r="S178" s="495"/>
      <c r="T178" s="518"/>
      <c r="U178" s="507"/>
    </row>
    <row r="179" spans="1:21" x14ac:dyDescent="0.25">
      <c r="A179" s="1171"/>
      <c r="B179" s="158">
        <v>9</v>
      </c>
      <c r="C179" s="133"/>
      <c r="D179" s="127"/>
      <c r="E179" s="127"/>
      <c r="F179" s="133"/>
      <c r="G179" s="515"/>
      <c r="H179" s="133"/>
      <c r="I179" s="495"/>
      <c r="J179" s="516"/>
      <c r="K179" s="517"/>
      <c r="L179" s="495"/>
      <c r="M179" s="517"/>
      <c r="N179" s="155"/>
      <c r="O179" s="155"/>
      <c r="P179" s="495"/>
      <c r="Q179" s="495"/>
      <c r="R179" s="495"/>
      <c r="S179" s="495"/>
      <c r="T179" s="518"/>
      <c r="U179" s="507"/>
    </row>
    <row r="180" spans="1:21" ht="15.75" thickBot="1" x14ac:dyDescent="0.3">
      <c r="A180" s="1172"/>
      <c r="B180" s="159">
        <v>10</v>
      </c>
      <c r="C180" s="148"/>
      <c r="D180" s="147"/>
      <c r="E180" s="147"/>
      <c r="F180" s="148"/>
      <c r="G180" s="519"/>
      <c r="H180" s="148"/>
      <c r="I180" s="520"/>
      <c r="J180" s="521"/>
      <c r="K180" s="522"/>
      <c r="L180" s="520"/>
      <c r="M180" s="522"/>
      <c r="N180" s="156"/>
      <c r="O180" s="156"/>
      <c r="P180" s="520"/>
      <c r="Q180" s="520"/>
      <c r="R180" s="520"/>
      <c r="S180" s="520"/>
      <c r="T180" s="523"/>
      <c r="U180" s="507"/>
    </row>
    <row r="181" spans="1:21" ht="25.5" thickBot="1" x14ac:dyDescent="0.3">
      <c r="A181" s="654"/>
      <c r="C181" s="655"/>
      <c r="D181" s="656"/>
      <c r="E181" s="484" t="s">
        <v>379</v>
      </c>
      <c r="F181" s="485">
        <f>COUNTA(F171:F180)</f>
        <v>0</v>
      </c>
      <c r="G181" s="486">
        <f>COUNTA(G171:G180)</f>
        <v>0</v>
      </c>
      <c r="H181" s="655"/>
      <c r="I181" s="501"/>
      <c r="J181" s="657"/>
      <c r="K181" s="658"/>
      <c r="L181" s="1096" t="s">
        <v>655</v>
      </c>
      <c r="M181" s="1097"/>
      <c r="N181" s="659">
        <f>SUM(N171:N180)</f>
        <v>0</v>
      </c>
      <c r="O181" s="660">
        <f>SUM(O171:O180)</f>
        <v>0</v>
      </c>
      <c r="P181" s="501"/>
      <c r="R181" s="128"/>
      <c r="S181" s="132"/>
      <c r="T181" s="603"/>
      <c r="U181" s="527"/>
    </row>
    <row r="182" spans="1:21" ht="21.95" customHeight="1" x14ac:dyDescent="0.25">
      <c r="A182" s="149"/>
      <c r="B182" s="128"/>
      <c r="C182" s="128"/>
      <c r="D182" s="128"/>
      <c r="H182" s="524"/>
      <c r="I182" s="524"/>
      <c r="J182" s="525"/>
      <c r="K182" s="524"/>
      <c r="L182" s="1098" t="s">
        <v>656</v>
      </c>
      <c r="M182" s="1099"/>
      <c r="N182" s="661">
        <f>SUMIF(M171:M180,"&lt;=31/12/2025",N171:N180)</f>
        <v>0</v>
      </c>
      <c r="O182" s="662">
        <f>SUMIF(M171:M180,"&lt;=31/12/2025",O171:O180)</f>
        <v>0</v>
      </c>
      <c r="P182" s="128"/>
      <c r="R182" s="128"/>
      <c r="S182" s="132"/>
      <c r="T182" s="603"/>
      <c r="U182" s="527"/>
    </row>
    <row r="183" spans="1:21" ht="21.95" customHeight="1" thickBot="1" x14ac:dyDescent="0.3">
      <c r="A183" s="149"/>
      <c r="L183" s="1100" t="s">
        <v>659</v>
      </c>
      <c r="M183" s="1101"/>
      <c r="N183" s="663">
        <f>SUMIF(M171:M180,"&gt;31/12/2025",N171:N180)</f>
        <v>0</v>
      </c>
      <c r="O183" s="664">
        <f>SUMIF(M171:M180,"&gt;31/12/2025",O171:O180)</f>
        <v>0</v>
      </c>
      <c r="R183" s="128"/>
      <c r="S183" s="132"/>
      <c r="T183" s="603"/>
      <c r="U183" s="527"/>
    </row>
    <row r="184" spans="1:21" ht="15.75" thickBot="1" x14ac:dyDescent="0.3">
      <c r="A184" s="528"/>
      <c r="B184" s="529"/>
      <c r="C184" s="455"/>
      <c r="D184" s="455"/>
      <c r="E184" s="455"/>
      <c r="F184" s="529"/>
      <c r="G184" s="455"/>
      <c r="H184" s="455"/>
      <c r="I184" s="529"/>
      <c r="J184" s="529"/>
      <c r="K184" s="455"/>
      <c r="L184" s="455"/>
      <c r="M184" s="455"/>
      <c r="N184" s="455"/>
      <c r="O184" s="455"/>
      <c r="P184" s="455"/>
      <c r="Q184" s="455"/>
      <c r="R184" s="455"/>
      <c r="S184" s="530"/>
      <c r="T184" s="455"/>
      <c r="U184" s="531"/>
    </row>
    <row r="185" spans="1:21" ht="15.75" thickBot="1" x14ac:dyDescent="0.3">
      <c r="A185" s="502"/>
      <c r="B185" s="503"/>
      <c r="C185" s="504"/>
      <c r="D185" s="504"/>
      <c r="E185" s="504"/>
      <c r="F185" s="503"/>
      <c r="G185" s="504"/>
      <c r="H185" s="504"/>
      <c r="I185" s="503"/>
      <c r="J185" s="503"/>
      <c r="K185" s="504"/>
      <c r="L185" s="504"/>
      <c r="M185" s="504"/>
      <c r="N185" s="504"/>
      <c r="O185" s="504"/>
      <c r="P185" s="504"/>
      <c r="Q185" s="504"/>
      <c r="R185" s="504"/>
      <c r="S185" s="504"/>
      <c r="T185" s="504"/>
      <c r="U185" s="505"/>
    </row>
    <row r="186" spans="1:21" ht="21.6" customHeight="1" thickBot="1" x14ac:dyDescent="0.3">
      <c r="A186" s="163" t="s">
        <v>9</v>
      </c>
      <c r="B186" s="1116" t="s">
        <v>71</v>
      </c>
      <c r="C186" s="1117"/>
      <c r="E186" s="1182" t="s">
        <v>342</v>
      </c>
      <c r="F186" s="1183"/>
      <c r="G186" s="1120">
        <f>VLOOKUP(B186,'Urbano.Piano inv. forn'!$D$72:$H$111,3,FALSE)</f>
        <v>0</v>
      </c>
      <c r="H186" s="1121"/>
      <c r="I186" s="115"/>
      <c r="J186" s="1182" t="s">
        <v>343</v>
      </c>
      <c r="K186" s="1183"/>
      <c r="L186" s="1120">
        <f>VLOOKUP(B186,'Urbano.Piano inv. forn'!$D$72:$H$111,4,FALSE)</f>
        <v>0</v>
      </c>
      <c r="M186" s="1121"/>
      <c r="O186" s="169" t="s">
        <v>344</v>
      </c>
      <c r="P186" s="506"/>
      <c r="R186" s="170" t="s">
        <v>345</v>
      </c>
      <c r="S186" s="1108"/>
      <c r="T186" s="1109"/>
      <c r="U186" s="507"/>
    </row>
    <row r="187" spans="1:21" ht="15.75" thickBot="1" x14ac:dyDescent="0.3">
      <c r="A187" s="149"/>
      <c r="B187" s="129"/>
      <c r="C187" s="129"/>
      <c r="E187" s="130"/>
      <c r="F187" s="130"/>
      <c r="G187" s="131"/>
      <c r="H187" s="131"/>
      <c r="I187" s="115"/>
      <c r="J187" s="130"/>
      <c r="K187" s="130"/>
      <c r="L187" s="131"/>
      <c r="M187" s="131"/>
      <c r="O187" s="132"/>
      <c r="R187" s="128"/>
      <c r="S187" s="501"/>
      <c r="U187" s="150"/>
    </row>
    <row r="188" spans="1:21" ht="29.25" customHeight="1" thickBot="1" x14ac:dyDescent="0.3">
      <c r="A188" s="1173" t="s">
        <v>346</v>
      </c>
      <c r="B188" s="1174"/>
      <c r="C188" s="1174"/>
      <c r="D188" s="1175"/>
      <c r="E188" s="1105">
        <f>VLOOKUP(B186,'Urbano.Piano inv. forn'!$D$72:$V$111,17,FALSE)</f>
        <v>0</v>
      </c>
      <c r="F188" s="1106"/>
      <c r="G188" s="1106"/>
      <c r="H188" s="1107"/>
      <c r="I188" s="115"/>
      <c r="J188" s="1184" t="s">
        <v>60</v>
      </c>
      <c r="K188" s="1185"/>
      <c r="L188" s="1105">
        <f>VLOOKUP(B186,'Urbano.Piano inv. forn'!$D$72:$V$111,19,FALSE)</f>
        <v>0</v>
      </c>
      <c r="M188" s="1107"/>
      <c r="N188" s="146"/>
      <c r="O188" s="170" t="s">
        <v>347</v>
      </c>
      <c r="P188" s="151">
        <f>L188+E188</f>
        <v>0</v>
      </c>
      <c r="R188" s="170" t="s">
        <v>348</v>
      </c>
      <c r="S188" s="1108"/>
      <c r="T188" s="1109"/>
      <c r="U188" s="150"/>
    </row>
    <row r="189" spans="1:21" ht="15.75" thickBot="1" x14ac:dyDescent="0.3">
      <c r="A189" s="152"/>
      <c r="B189" s="153"/>
      <c r="C189" s="153"/>
      <c r="D189" s="153"/>
      <c r="E189" s="154"/>
      <c r="F189" s="154"/>
      <c r="G189" s="154"/>
      <c r="H189" s="154"/>
      <c r="I189" s="115"/>
      <c r="J189" s="130"/>
      <c r="K189" s="130"/>
      <c r="L189" s="154"/>
      <c r="M189" s="154"/>
      <c r="N189" s="146"/>
      <c r="O189" s="128"/>
      <c r="P189" s="146"/>
      <c r="R189" s="128"/>
      <c r="S189" s="129"/>
      <c r="T189" s="129"/>
      <c r="U189" s="507"/>
    </row>
    <row r="190" spans="1:21" ht="60" x14ac:dyDescent="0.25">
      <c r="A190" s="1176" t="s">
        <v>349</v>
      </c>
      <c r="B190" s="1178" t="s">
        <v>350</v>
      </c>
      <c r="C190" s="1178" t="s">
        <v>351</v>
      </c>
      <c r="D190" s="165" t="s">
        <v>352</v>
      </c>
      <c r="E190" s="166" t="s">
        <v>353</v>
      </c>
      <c r="F190" s="165" t="s">
        <v>354</v>
      </c>
      <c r="G190" s="165" t="s">
        <v>355</v>
      </c>
      <c r="H190" s="167" t="s">
        <v>312</v>
      </c>
      <c r="I190" s="167" t="s">
        <v>356</v>
      </c>
      <c r="J190" s="167" t="s">
        <v>357</v>
      </c>
      <c r="K190" s="167" t="s">
        <v>358</v>
      </c>
      <c r="L190" s="167" t="s">
        <v>359</v>
      </c>
      <c r="M190" s="167" t="s">
        <v>360</v>
      </c>
      <c r="N190" s="167" t="s">
        <v>361</v>
      </c>
      <c r="O190" s="167" t="s">
        <v>362</v>
      </c>
      <c r="P190" s="167" t="s">
        <v>363</v>
      </c>
      <c r="Q190" s="167" t="s">
        <v>364</v>
      </c>
      <c r="R190" s="167" t="s">
        <v>365</v>
      </c>
      <c r="S190" s="167" t="s">
        <v>366</v>
      </c>
      <c r="T190" s="1180" t="s">
        <v>367</v>
      </c>
      <c r="U190" s="508"/>
    </row>
    <row r="191" spans="1:21" ht="24.75" thickBot="1" x14ac:dyDescent="0.3">
      <c r="A191" s="1177"/>
      <c r="B191" s="1179"/>
      <c r="C191" s="1179"/>
      <c r="D191" s="168" t="s">
        <v>368</v>
      </c>
      <c r="E191" s="168" t="s">
        <v>369</v>
      </c>
      <c r="F191" s="168" t="s">
        <v>370</v>
      </c>
      <c r="G191" s="168" t="s">
        <v>370</v>
      </c>
      <c r="H191" s="168" t="s">
        <v>65</v>
      </c>
      <c r="I191" s="168" t="s">
        <v>33</v>
      </c>
      <c r="J191" s="168" t="s">
        <v>371</v>
      </c>
      <c r="K191" s="168" t="s">
        <v>372</v>
      </c>
      <c r="L191" s="168" t="s">
        <v>373</v>
      </c>
      <c r="M191" s="168" t="s">
        <v>372</v>
      </c>
      <c r="N191" s="168" t="s">
        <v>374</v>
      </c>
      <c r="O191" s="168" t="s">
        <v>341</v>
      </c>
      <c r="P191" s="168" t="s">
        <v>375</v>
      </c>
      <c r="Q191" s="168" t="s">
        <v>376</v>
      </c>
      <c r="R191" s="168" t="s">
        <v>377</v>
      </c>
      <c r="S191" s="168" t="s">
        <v>377</v>
      </c>
      <c r="T191" s="1181"/>
      <c r="U191" s="508"/>
    </row>
    <row r="192" spans="1:21" x14ac:dyDescent="0.25">
      <c r="A192" s="1171" t="str">
        <f>B186</f>
        <v>urb.e.6</v>
      </c>
      <c r="B192" s="157">
        <v>1</v>
      </c>
      <c r="C192" s="208"/>
      <c r="D192" s="134"/>
      <c r="E192" s="134"/>
      <c r="F192" s="208"/>
      <c r="G192" s="510"/>
      <c r="H192" s="135"/>
      <c r="I192" s="511"/>
      <c r="J192" s="512"/>
      <c r="K192" s="513"/>
      <c r="L192" s="511"/>
      <c r="M192" s="513"/>
      <c r="N192" s="164"/>
      <c r="O192" s="164"/>
      <c r="P192" s="511"/>
      <c r="Q192" s="511"/>
      <c r="R192" s="511"/>
      <c r="S192" s="511"/>
      <c r="T192" s="514"/>
      <c r="U192" s="507"/>
    </row>
    <row r="193" spans="1:21" x14ac:dyDescent="0.25">
      <c r="A193" s="1171"/>
      <c r="B193" s="158">
        <v>2</v>
      </c>
      <c r="C193" s="133"/>
      <c r="D193" s="127"/>
      <c r="E193" s="127"/>
      <c r="F193" s="133"/>
      <c r="G193" s="515"/>
      <c r="H193" s="133"/>
      <c r="I193" s="495"/>
      <c r="J193" s="516"/>
      <c r="K193" s="517"/>
      <c r="L193" s="495"/>
      <c r="M193" s="517"/>
      <c r="N193" s="155"/>
      <c r="O193" s="155"/>
      <c r="P193" s="495"/>
      <c r="Q193" s="495" t="s">
        <v>378</v>
      </c>
      <c r="R193" s="495"/>
      <c r="S193" s="495"/>
      <c r="T193" s="518"/>
      <c r="U193" s="507"/>
    </row>
    <row r="194" spans="1:21" x14ac:dyDescent="0.25">
      <c r="A194" s="1171"/>
      <c r="B194" s="158">
        <v>3</v>
      </c>
      <c r="C194" s="133"/>
      <c r="D194" s="127"/>
      <c r="E194" s="127"/>
      <c r="F194" s="133"/>
      <c r="G194" s="515"/>
      <c r="H194" s="133"/>
      <c r="I194" s="495"/>
      <c r="J194" s="516"/>
      <c r="K194" s="517"/>
      <c r="L194" s="495"/>
      <c r="M194" s="517"/>
      <c r="N194" s="155"/>
      <c r="O194" s="155"/>
      <c r="P194" s="495"/>
      <c r="Q194" s="495"/>
      <c r="R194" s="495"/>
      <c r="S194" s="495"/>
      <c r="T194" s="518"/>
      <c r="U194" s="507"/>
    </row>
    <row r="195" spans="1:21" x14ac:dyDescent="0.25">
      <c r="A195" s="1171"/>
      <c r="B195" s="158">
        <v>4</v>
      </c>
      <c r="C195" s="133"/>
      <c r="D195" s="127"/>
      <c r="E195" s="127"/>
      <c r="F195" s="133"/>
      <c r="G195" s="515"/>
      <c r="H195" s="133"/>
      <c r="I195" s="495"/>
      <c r="J195" s="516"/>
      <c r="K195" s="517"/>
      <c r="L195" s="495"/>
      <c r="M195" s="517"/>
      <c r="N195" s="155"/>
      <c r="O195" s="155"/>
      <c r="P195" s="495"/>
      <c r="Q195" s="495"/>
      <c r="R195" s="495"/>
      <c r="S195" s="495"/>
      <c r="T195" s="518"/>
      <c r="U195" s="507"/>
    </row>
    <row r="196" spans="1:21" x14ac:dyDescent="0.25">
      <c r="A196" s="1171"/>
      <c r="B196" s="158">
        <v>5</v>
      </c>
      <c r="C196" s="133"/>
      <c r="D196" s="127"/>
      <c r="E196" s="127"/>
      <c r="F196" s="133"/>
      <c r="G196" s="515"/>
      <c r="H196" s="133"/>
      <c r="I196" s="495"/>
      <c r="J196" s="516"/>
      <c r="K196" s="517"/>
      <c r="L196" s="495"/>
      <c r="M196" s="517"/>
      <c r="N196" s="155"/>
      <c r="O196" s="155"/>
      <c r="P196" s="495"/>
      <c r="Q196" s="495"/>
      <c r="R196" s="495"/>
      <c r="S196" s="495"/>
      <c r="T196" s="518"/>
      <c r="U196" s="507"/>
    </row>
    <row r="197" spans="1:21" x14ac:dyDescent="0.25">
      <c r="A197" s="1171"/>
      <c r="B197" s="158">
        <v>6</v>
      </c>
      <c r="C197" s="133"/>
      <c r="D197" s="127"/>
      <c r="E197" s="127"/>
      <c r="F197" s="133"/>
      <c r="G197" s="515"/>
      <c r="H197" s="133"/>
      <c r="I197" s="495"/>
      <c r="J197" s="516"/>
      <c r="K197" s="517"/>
      <c r="L197" s="495"/>
      <c r="M197" s="517"/>
      <c r="N197" s="155"/>
      <c r="O197" s="155"/>
      <c r="P197" s="495"/>
      <c r="Q197" s="495"/>
      <c r="R197" s="495"/>
      <c r="S197" s="495"/>
      <c r="T197" s="518"/>
      <c r="U197" s="507"/>
    </row>
    <row r="198" spans="1:21" x14ac:dyDescent="0.25">
      <c r="A198" s="1171"/>
      <c r="B198" s="158">
        <v>7</v>
      </c>
      <c r="C198" s="133"/>
      <c r="D198" s="127"/>
      <c r="E198" s="127"/>
      <c r="F198" s="133"/>
      <c r="G198" s="515"/>
      <c r="H198" s="133"/>
      <c r="I198" s="495"/>
      <c r="J198" s="516"/>
      <c r="K198" s="517"/>
      <c r="L198" s="495"/>
      <c r="M198" s="517"/>
      <c r="N198" s="155"/>
      <c r="O198" s="155"/>
      <c r="P198" s="495"/>
      <c r="Q198" s="495"/>
      <c r="R198" s="495"/>
      <c r="S198" s="495"/>
      <c r="T198" s="518"/>
      <c r="U198" s="507"/>
    </row>
    <row r="199" spans="1:21" x14ac:dyDescent="0.25">
      <c r="A199" s="1171"/>
      <c r="B199" s="158">
        <v>8</v>
      </c>
      <c r="C199" s="133"/>
      <c r="D199" s="127"/>
      <c r="E199" s="127"/>
      <c r="F199" s="133"/>
      <c r="G199" s="515"/>
      <c r="H199" s="133"/>
      <c r="I199" s="495"/>
      <c r="J199" s="516"/>
      <c r="K199" s="517"/>
      <c r="L199" s="495"/>
      <c r="M199" s="517"/>
      <c r="N199" s="155"/>
      <c r="O199" s="155"/>
      <c r="P199" s="495"/>
      <c r="Q199" s="495"/>
      <c r="R199" s="495"/>
      <c r="S199" s="495"/>
      <c r="T199" s="518"/>
      <c r="U199" s="507"/>
    </row>
    <row r="200" spans="1:21" x14ac:dyDescent="0.25">
      <c r="A200" s="1171"/>
      <c r="B200" s="158">
        <v>9</v>
      </c>
      <c r="C200" s="133"/>
      <c r="D200" s="127"/>
      <c r="E200" s="127"/>
      <c r="F200" s="133"/>
      <c r="G200" s="515"/>
      <c r="H200" s="133"/>
      <c r="I200" s="495"/>
      <c r="J200" s="516"/>
      <c r="K200" s="517"/>
      <c r="L200" s="495"/>
      <c r="M200" s="517"/>
      <c r="N200" s="155"/>
      <c r="O200" s="155"/>
      <c r="P200" s="495"/>
      <c r="Q200" s="495"/>
      <c r="R200" s="495"/>
      <c r="S200" s="495"/>
      <c r="T200" s="518"/>
      <c r="U200" s="507"/>
    </row>
    <row r="201" spans="1:21" ht="15.75" thickBot="1" x14ac:dyDescent="0.3">
      <c r="A201" s="1172"/>
      <c r="B201" s="159">
        <v>10</v>
      </c>
      <c r="C201" s="148"/>
      <c r="D201" s="147"/>
      <c r="E201" s="147"/>
      <c r="F201" s="148"/>
      <c r="G201" s="519"/>
      <c r="H201" s="148"/>
      <c r="I201" s="520"/>
      <c r="J201" s="521"/>
      <c r="K201" s="522"/>
      <c r="L201" s="520"/>
      <c r="M201" s="522"/>
      <c r="N201" s="156"/>
      <c r="O201" s="156"/>
      <c r="P201" s="520"/>
      <c r="Q201" s="520"/>
      <c r="R201" s="520"/>
      <c r="S201" s="520"/>
      <c r="T201" s="523"/>
      <c r="U201" s="507"/>
    </row>
    <row r="202" spans="1:21" ht="25.5" thickBot="1" x14ac:dyDescent="0.3">
      <c r="A202" s="654"/>
      <c r="C202" s="655"/>
      <c r="D202" s="656"/>
      <c r="E202" s="484" t="s">
        <v>379</v>
      </c>
      <c r="F202" s="485">
        <f>COUNTA(F192:F201)</f>
        <v>0</v>
      </c>
      <c r="G202" s="486">
        <f>COUNTA(G192:G201)</f>
        <v>0</v>
      </c>
      <c r="H202" s="655"/>
      <c r="I202" s="501"/>
      <c r="J202" s="657"/>
      <c r="K202" s="658"/>
      <c r="L202" s="1096" t="s">
        <v>655</v>
      </c>
      <c r="M202" s="1097"/>
      <c r="N202" s="659">
        <f>SUM(N192:N201)</f>
        <v>0</v>
      </c>
      <c r="O202" s="660">
        <f>SUM(O192:O201)</f>
        <v>0</v>
      </c>
      <c r="P202" s="501"/>
      <c r="R202" s="128"/>
      <c r="S202" s="132"/>
      <c r="T202" s="603"/>
      <c r="U202" s="527"/>
    </row>
    <row r="203" spans="1:21" ht="21.95" customHeight="1" x14ac:dyDescent="0.25">
      <c r="A203" s="149"/>
      <c r="B203" s="128"/>
      <c r="C203" s="128"/>
      <c r="D203" s="128"/>
      <c r="H203" s="524"/>
      <c r="I203" s="524"/>
      <c r="J203" s="525"/>
      <c r="K203" s="524"/>
      <c r="L203" s="1098" t="s">
        <v>656</v>
      </c>
      <c r="M203" s="1099"/>
      <c r="N203" s="661">
        <f>SUMIF(M192:M201,"&lt;=31/12/2025",N192:N201)</f>
        <v>0</v>
      </c>
      <c r="O203" s="662">
        <f>SUMIF(M192:M201,"&lt;=31/12/2025",O192:O201)</f>
        <v>0</v>
      </c>
      <c r="P203" s="128"/>
      <c r="R203" s="128"/>
      <c r="S203" s="132"/>
      <c r="T203" s="603"/>
      <c r="U203" s="527"/>
    </row>
    <row r="204" spans="1:21" ht="21.95" customHeight="1" thickBot="1" x14ac:dyDescent="0.3">
      <c r="A204" s="149"/>
      <c r="L204" s="1100" t="s">
        <v>659</v>
      </c>
      <c r="M204" s="1101"/>
      <c r="N204" s="663">
        <f>SUMIF(M192:M201,"&gt;31/12/2025",N192:N201)</f>
        <v>0</v>
      </c>
      <c r="O204" s="664">
        <f>SUMIF(M192:M201,"&gt;31/12/2025",O192:O201)</f>
        <v>0</v>
      </c>
      <c r="R204" s="128"/>
      <c r="S204" s="132"/>
      <c r="T204" s="603"/>
      <c r="U204" s="527"/>
    </row>
    <row r="205" spans="1:21" ht="15.75" thickBot="1" x14ac:dyDescent="0.3">
      <c r="A205" s="528"/>
      <c r="B205" s="529"/>
      <c r="C205" s="455"/>
      <c r="D205" s="455"/>
      <c r="E205" s="455"/>
      <c r="F205" s="529"/>
      <c r="G205" s="455"/>
      <c r="H205" s="455"/>
      <c r="I205" s="529"/>
      <c r="J205" s="529"/>
      <c r="K205" s="455"/>
      <c r="L205" s="455"/>
      <c r="M205" s="455"/>
      <c r="N205" s="455"/>
      <c r="O205" s="455"/>
      <c r="P205" s="455"/>
      <c r="Q205" s="455"/>
      <c r="R205" s="455"/>
      <c r="S205" s="530"/>
      <c r="T205" s="455"/>
      <c r="U205" s="531"/>
    </row>
    <row r="206" spans="1:21" ht="15.75" thickBot="1" x14ac:dyDescent="0.3">
      <c r="A206" s="502"/>
      <c r="B206" s="503"/>
      <c r="C206" s="504"/>
      <c r="D206" s="504"/>
      <c r="E206" s="504"/>
      <c r="F206" s="503"/>
      <c r="G206" s="504"/>
      <c r="H206" s="504"/>
      <c r="I206" s="503"/>
      <c r="J206" s="503"/>
      <c r="K206" s="504"/>
      <c r="L206" s="504"/>
      <c r="M206" s="504"/>
      <c r="N206" s="504"/>
      <c r="O206" s="504"/>
      <c r="P206" s="504"/>
      <c r="Q206" s="504"/>
      <c r="R206" s="504"/>
      <c r="S206" s="504"/>
      <c r="T206" s="504"/>
      <c r="U206" s="505"/>
    </row>
    <row r="207" spans="1:21" ht="29.1" customHeight="1" thickBot="1" x14ac:dyDescent="0.3">
      <c r="A207" s="163" t="s">
        <v>9</v>
      </c>
      <c r="B207" s="1116" t="s">
        <v>67</v>
      </c>
      <c r="C207" s="1117"/>
      <c r="E207" s="1182" t="s">
        <v>342</v>
      </c>
      <c r="F207" s="1183"/>
      <c r="G207" s="1120">
        <f>VLOOKUP(B207,'Urbano.Piano inv. forn'!$D$72:$H$111,3,FALSE)</f>
        <v>0</v>
      </c>
      <c r="H207" s="1121"/>
      <c r="I207" s="115"/>
      <c r="J207" s="1182" t="s">
        <v>343</v>
      </c>
      <c r="K207" s="1183"/>
      <c r="L207" s="1120">
        <f>VLOOKUP(B207,'Urbano.Piano inv. forn'!$D$72:$H$111,4,FALSE)</f>
        <v>0</v>
      </c>
      <c r="M207" s="1121"/>
      <c r="O207" s="169" t="s">
        <v>344</v>
      </c>
      <c r="P207" s="506"/>
      <c r="R207" s="170" t="s">
        <v>345</v>
      </c>
      <c r="S207" s="1108"/>
      <c r="T207" s="1109"/>
      <c r="U207" s="507"/>
    </row>
    <row r="208" spans="1:21" ht="15.75" thickBot="1" x14ac:dyDescent="0.3">
      <c r="A208" s="149"/>
      <c r="B208" s="129"/>
      <c r="C208" s="129"/>
      <c r="E208" s="130"/>
      <c r="F208" s="130"/>
      <c r="G208" s="131"/>
      <c r="H208" s="131"/>
      <c r="I208" s="115"/>
      <c r="J208" s="130"/>
      <c r="K208" s="130"/>
      <c r="L208" s="131"/>
      <c r="M208" s="131"/>
      <c r="O208" s="132"/>
      <c r="R208" s="128"/>
      <c r="S208" s="501"/>
      <c r="U208" s="150"/>
    </row>
    <row r="209" spans="1:21" ht="27" customHeight="1" thickBot="1" x14ac:dyDescent="0.3">
      <c r="A209" s="1173" t="s">
        <v>346</v>
      </c>
      <c r="B209" s="1174"/>
      <c r="C209" s="1174"/>
      <c r="D209" s="1175"/>
      <c r="E209" s="1105">
        <f>VLOOKUP(B207,'Urbano.Piano inv. forn'!$D$72:$V$111,17,FALSE)</f>
        <v>0</v>
      </c>
      <c r="F209" s="1106"/>
      <c r="G209" s="1106"/>
      <c r="H209" s="1107"/>
      <c r="I209" s="115"/>
      <c r="J209" s="1184" t="s">
        <v>60</v>
      </c>
      <c r="K209" s="1185"/>
      <c r="L209" s="1105">
        <f>VLOOKUP(B207,'Urbano.Piano inv. forn'!$D$72:$V$111,19,FALSE)</f>
        <v>0</v>
      </c>
      <c r="M209" s="1107"/>
      <c r="N209" s="146"/>
      <c r="O209" s="170" t="s">
        <v>347</v>
      </c>
      <c r="P209" s="151">
        <f>L209+E209</f>
        <v>0</v>
      </c>
      <c r="R209" s="170" t="s">
        <v>348</v>
      </c>
      <c r="S209" s="1108"/>
      <c r="T209" s="1109"/>
      <c r="U209" s="150"/>
    </row>
    <row r="210" spans="1:21" ht="15.75" thickBot="1" x14ac:dyDescent="0.3">
      <c r="A210" s="152"/>
      <c r="B210" s="153"/>
      <c r="C210" s="153"/>
      <c r="D210" s="153"/>
      <c r="E210" s="154"/>
      <c r="F210" s="154"/>
      <c r="G210" s="154"/>
      <c r="H210" s="154"/>
      <c r="I210" s="115"/>
      <c r="J210" s="130"/>
      <c r="K210" s="130"/>
      <c r="L210" s="154"/>
      <c r="M210" s="154"/>
      <c r="N210" s="146"/>
      <c r="O210" s="128"/>
      <c r="P210" s="146"/>
      <c r="R210" s="128"/>
      <c r="S210" s="129"/>
      <c r="T210" s="129"/>
      <c r="U210" s="507"/>
    </row>
    <row r="211" spans="1:21" ht="60" x14ac:dyDescent="0.25">
      <c r="A211" s="1176" t="s">
        <v>349</v>
      </c>
      <c r="B211" s="1178" t="s">
        <v>350</v>
      </c>
      <c r="C211" s="1178" t="s">
        <v>351</v>
      </c>
      <c r="D211" s="165" t="s">
        <v>352</v>
      </c>
      <c r="E211" s="166" t="s">
        <v>353</v>
      </c>
      <c r="F211" s="165" t="s">
        <v>354</v>
      </c>
      <c r="G211" s="165" t="s">
        <v>355</v>
      </c>
      <c r="H211" s="167" t="s">
        <v>312</v>
      </c>
      <c r="I211" s="167" t="s">
        <v>356</v>
      </c>
      <c r="J211" s="167" t="s">
        <v>357</v>
      </c>
      <c r="K211" s="167" t="s">
        <v>358</v>
      </c>
      <c r="L211" s="167" t="s">
        <v>359</v>
      </c>
      <c r="M211" s="167" t="s">
        <v>360</v>
      </c>
      <c r="N211" s="167" t="s">
        <v>361</v>
      </c>
      <c r="O211" s="167" t="s">
        <v>362</v>
      </c>
      <c r="P211" s="167" t="s">
        <v>363</v>
      </c>
      <c r="Q211" s="167" t="s">
        <v>364</v>
      </c>
      <c r="R211" s="167" t="s">
        <v>365</v>
      </c>
      <c r="S211" s="167" t="s">
        <v>366</v>
      </c>
      <c r="T211" s="1180" t="s">
        <v>367</v>
      </c>
      <c r="U211" s="508"/>
    </row>
    <row r="212" spans="1:21" ht="24.75" thickBot="1" x14ac:dyDescent="0.3">
      <c r="A212" s="1177"/>
      <c r="B212" s="1179"/>
      <c r="C212" s="1179"/>
      <c r="D212" s="168" t="s">
        <v>368</v>
      </c>
      <c r="E212" s="168" t="s">
        <v>369</v>
      </c>
      <c r="F212" s="168" t="s">
        <v>370</v>
      </c>
      <c r="G212" s="168" t="s">
        <v>370</v>
      </c>
      <c r="H212" s="168" t="s">
        <v>65</v>
      </c>
      <c r="I212" s="168" t="s">
        <v>33</v>
      </c>
      <c r="J212" s="168" t="s">
        <v>371</v>
      </c>
      <c r="K212" s="168" t="s">
        <v>372</v>
      </c>
      <c r="L212" s="168" t="s">
        <v>373</v>
      </c>
      <c r="M212" s="168" t="s">
        <v>372</v>
      </c>
      <c r="N212" s="168" t="s">
        <v>374</v>
      </c>
      <c r="O212" s="168" t="s">
        <v>341</v>
      </c>
      <c r="P212" s="168" t="s">
        <v>375</v>
      </c>
      <c r="Q212" s="168" t="s">
        <v>376</v>
      </c>
      <c r="R212" s="168" t="s">
        <v>377</v>
      </c>
      <c r="S212" s="168" t="s">
        <v>377</v>
      </c>
      <c r="T212" s="1181"/>
      <c r="U212" s="508"/>
    </row>
    <row r="213" spans="1:21" x14ac:dyDescent="0.25">
      <c r="A213" s="1171" t="str">
        <f>B207</f>
        <v>urb.e.2</v>
      </c>
      <c r="B213" s="157">
        <v>1</v>
      </c>
      <c r="C213" s="208"/>
      <c r="D213" s="134"/>
      <c r="E213" s="134"/>
      <c r="F213" s="208"/>
      <c r="G213" s="510"/>
      <c r="H213" s="135"/>
      <c r="I213" s="511"/>
      <c r="J213" s="512"/>
      <c r="K213" s="513"/>
      <c r="L213" s="511"/>
      <c r="M213" s="513"/>
      <c r="N213" s="164"/>
      <c r="O213" s="164"/>
      <c r="P213" s="511"/>
      <c r="Q213" s="511"/>
      <c r="R213" s="511"/>
      <c r="S213" s="511"/>
      <c r="T213" s="514"/>
      <c r="U213" s="507"/>
    </row>
    <row r="214" spans="1:21" x14ac:dyDescent="0.25">
      <c r="A214" s="1171"/>
      <c r="B214" s="158">
        <v>2</v>
      </c>
      <c r="C214" s="133"/>
      <c r="D214" s="127"/>
      <c r="E214" s="127"/>
      <c r="F214" s="133"/>
      <c r="G214" s="515"/>
      <c r="H214" s="133"/>
      <c r="I214" s="495"/>
      <c r="J214" s="516"/>
      <c r="K214" s="517"/>
      <c r="L214" s="495"/>
      <c r="M214" s="517"/>
      <c r="N214" s="155"/>
      <c r="O214" s="155"/>
      <c r="P214" s="495"/>
      <c r="Q214" s="495" t="s">
        <v>378</v>
      </c>
      <c r="R214" s="495"/>
      <c r="S214" s="495"/>
      <c r="T214" s="518"/>
      <c r="U214" s="507"/>
    </row>
    <row r="215" spans="1:21" x14ac:dyDescent="0.25">
      <c r="A215" s="1171"/>
      <c r="B215" s="158">
        <v>3</v>
      </c>
      <c r="C215" s="133"/>
      <c r="D215" s="127"/>
      <c r="E215" s="127"/>
      <c r="F215" s="133"/>
      <c r="G215" s="515"/>
      <c r="H215" s="133"/>
      <c r="I215" s="495"/>
      <c r="J215" s="516"/>
      <c r="K215" s="517"/>
      <c r="L215" s="495"/>
      <c r="M215" s="517"/>
      <c r="N215" s="155"/>
      <c r="O215" s="155"/>
      <c r="P215" s="495"/>
      <c r="Q215" s="495"/>
      <c r="R215" s="495"/>
      <c r="S215" s="495"/>
      <c r="T215" s="518"/>
      <c r="U215" s="507"/>
    </row>
    <row r="216" spans="1:21" x14ac:dyDescent="0.25">
      <c r="A216" s="1171"/>
      <c r="B216" s="158">
        <v>4</v>
      </c>
      <c r="C216" s="133"/>
      <c r="D216" s="127"/>
      <c r="E216" s="127"/>
      <c r="F216" s="133"/>
      <c r="G216" s="515"/>
      <c r="H216" s="133"/>
      <c r="I216" s="495"/>
      <c r="J216" s="516"/>
      <c r="K216" s="517"/>
      <c r="L216" s="495"/>
      <c r="M216" s="517"/>
      <c r="N216" s="155"/>
      <c r="O216" s="155"/>
      <c r="P216" s="495"/>
      <c r="Q216" s="495"/>
      <c r="R216" s="495"/>
      <c r="S216" s="495"/>
      <c r="T216" s="518"/>
      <c r="U216" s="507"/>
    </row>
    <row r="217" spans="1:21" x14ac:dyDescent="0.25">
      <c r="A217" s="1171"/>
      <c r="B217" s="158">
        <v>5</v>
      </c>
      <c r="C217" s="133"/>
      <c r="D217" s="127"/>
      <c r="E217" s="127"/>
      <c r="F217" s="133"/>
      <c r="G217" s="515"/>
      <c r="H217" s="133"/>
      <c r="I217" s="495"/>
      <c r="J217" s="516"/>
      <c r="K217" s="517"/>
      <c r="L217" s="495"/>
      <c r="M217" s="517"/>
      <c r="N217" s="155"/>
      <c r="O217" s="155"/>
      <c r="P217" s="495"/>
      <c r="Q217" s="495"/>
      <c r="R217" s="495"/>
      <c r="S217" s="495"/>
      <c r="T217" s="518"/>
      <c r="U217" s="507"/>
    </row>
    <row r="218" spans="1:21" x14ac:dyDescent="0.25">
      <c r="A218" s="1171"/>
      <c r="B218" s="158">
        <v>6</v>
      </c>
      <c r="C218" s="133"/>
      <c r="D218" s="127"/>
      <c r="E218" s="127"/>
      <c r="F218" s="133"/>
      <c r="G218" s="515"/>
      <c r="H218" s="133"/>
      <c r="I218" s="495"/>
      <c r="J218" s="516"/>
      <c r="K218" s="517"/>
      <c r="L218" s="495"/>
      <c r="M218" s="517"/>
      <c r="N218" s="155"/>
      <c r="O218" s="155"/>
      <c r="P218" s="495"/>
      <c r="Q218" s="495"/>
      <c r="R218" s="495"/>
      <c r="S218" s="495"/>
      <c r="T218" s="518"/>
      <c r="U218" s="507"/>
    </row>
    <row r="219" spans="1:21" x14ac:dyDescent="0.25">
      <c r="A219" s="1171"/>
      <c r="B219" s="158">
        <v>7</v>
      </c>
      <c r="C219" s="133"/>
      <c r="D219" s="127"/>
      <c r="E219" s="127"/>
      <c r="F219" s="133"/>
      <c r="G219" s="515"/>
      <c r="H219" s="133"/>
      <c r="I219" s="495"/>
      <c r="J219" s="516"/>
      <c r="K219" s="517"/>
      <c r="L219" s="495"/>
      <c r="M219" s="517"/>
      <c r="N219" s="155"/>
      <c r="O219" s="155"/>
      <c r="P219" s="495"/>
      <c r="Q219" s="495"/>
      <c r="R219" s="495"/>
      <c r="S219" s="495"/>
      <c r="T219" s="518"/>
      <c r="U219" s="507"/>
    </row>
    <row r="220" spans="1:21" x14ac:dyDescent="0.25">
      <c r="A220" s="1171"/>
      <c r="B220" s="158">
        <v>8</v>
      </c>
      <c r="C220" s="133"/>
      <c r="D220" s="127"/>
      <c r="E220" s="127"/>
      <c r="F220" s="133"/>
      <c r="G220" s="515"/>
      <c r="H220" s="133"/>
      <c r="I220" s="495"/>
      <c r="J220" s="516"/>
      <c r="K220" s="517"/>
      <c r="L220" s="495"/>
      <c r="M220" s="517"/>
      <c r="N220" s="155"/>
      <c r="O220" s="155"/>
      <c r="P220" s="495"/>
      <c r="Q220" s="495"/>
      <c r="R220" s="495"/>
      <c r="S220" s="495"/>
      <c r="T220" s="518"/>
      <c r="U220" s="507"/>
    </row>
    <row r="221" spans="1:21" x14ac:dyDescent="0.25">
      <c r="A221" s="1171"/>
      <c r="B221" s="158">
        <v>9</v>
      </c>
      <c r="C221" s="133"/>
      <c r="D221" s="127"/>
      <c r="E221" s="127"/>
      <c r="F221" s="133"/>
      <c r="G221" s="515"/>
      <c r="H221" s="133"/>
      <c r="I221" s="495"/>
      <c r="J221" s="516"/>
      <c r="K221" s="517"/>
      <c r="L221" s="495"/>
      <c r="M221" s="517"/>
      <c r="N221" s="155"/>
      <c r="O221" s="155"/>
      <c r="P221" s="495"/>
      <c r="Q221" s="495"/>
      <c r="R221" s="495"/>
      <c r="S221" s="495"/>
      <c r="T221" s="518"/>
      <c r="U221" s="507"/>
    </row>
    <row r="222" spans="1:21" ht="15.75" thickBot="1" x14ac:dyDescent="0.3">
      <c r="A222" s="1172"/>
      <c r="B222" s="159">
        <v>10</v>
      </c>
      <c r="C222" s="148"/>
      <c r="D222" s="147"/>
      <c r="E222" s="147"/>
      <c r="F222" s="148"/>
      <c r="G222" s="519"/>
      <c r="H222" s="148"/>
      <c r="I222" s="520"/>
      <c r="J222" s="521"/>
      <c r="K222" s="522"/>
      <c r="L222" s="520"/>
      <c r="M222" s="522"/>
      <c r="N222" s="156"/>
      <c r="O222" s="156"/>
      <c r="P222" s="520"/>
      <c r="Q222" s="520"/>
      <c r="R222" s="520"/>
      <c r="S222" s="520"/>
      <c r="T222" s="523"/>
      <c r="U222" s="507"/>
    </row>
    <row r="223" spans="1:21" ht="25.5" thickBot="1" x14ac:dyDescent="0.3">
      <c r="A223" s="654"/>
      <c r="C223" s="655"/>
      <c r="D223" s="656"/>
      <c r="E223" s="484" t="s">
        <v>379</v>
      </c>
      <c r="F223" s="485">
        <f>COUNTA(F213:F222)</f>
        <v>0</v>
      </c>
      <c r="G223" s="486">
        <f>COUNTA(G213:G222)</f>
        <v>0</v>
      </c>
      <c r="H223" s="655"/>
      <c r="I223" s="501"/>
      <c r="J223" s="657"/>
      <c r="K223" s="658"/>
      <c r="L223" s="1096" t="s">
        <v>655</v>
      </c>
      <c r="M223" s="1097"/>
      <c r="N223" s="659">
        <f>SUM(N213:N222)</f>
        <v>0</v>
      </c>
      <c r="O223" s="660">
        <f>SUM(O213:O222)</f>
        <v>0</v>
      </c>
      <c r="P223" s="501"/>
      <c r="R223" s="128"/>
      <c r="S223" s="132"/>
      <c r="T223" s="603"/>
      <c r="U223" s="527"/>
    </row>
    <row r="224" spans="1:21" ht="21.95" customHeight="1" x14ac:dyDescent="0.25">
      <c r="A224" s="149"/>
      <c r="B224" s="128"/>
      <c r="C224" s="128"/>
      <c r="D224" s="128"/>
      <c r="H224" s="524"/>
      <c r="I224" s="524"/>
      <c r="J224" s="525"/>
      <c r="K224" s="524"/>
      <c r="L224" s="1098" t="s">
        <v>656</v>
      </c>
      <c r="M224" s="1099"/>
      <c r="N224" s="661">
        <f>SUMIF(M213:M222,"&lt;=31/12/2025",N213:N222)</f>
        <v>0</v>
      </c>
      <c r="O224" s="662">
        <f>SUMIF(M213:M222,"&lt;=31/12/2025",O213:O222)</f>
        <v>0</v>
      </c>
      <c r="P224" s="128"/>
      <c r="R224" s="128"/>
      <c r="S224" s="132"/>
      <c r="T224" s="603"/>
      <c r="U224" s="527"/>
    </row>
    <row r="225" spans="1:21" ht="21.95" customHeight="1" thickBot="1" x14ac:dyDescent="0.3">
      <c r="A225" s="149"/>
      <c r="L225" s="1100" t="s">
        <v>659</v>
      </c>
      <c r="M225" s="1101"/>
      <c r="N225" s="663">
        <f>SUMIF(M213:M222,"&gt;31/12/2025",N213:N222)</f>
        <v>0</v>
      </c>
      <c r="O225" s="664">
        <f>SUMIF(M213:M222,"&gt;31/12/2025",O213:O222)</f>
        <v>0</v>
      </c>
      <c r="R225" s="128"/>
      <c r="S225" s="132"/>
      <c r="T225" s="603"/>
      <c r="U225" s="527"/>
    </row>
    <row r="226" spans="1:21" ht="15.75" thickBot="1" x14ac:dyDescent="0.3">
      <c r="A226" s="528"/>
      <c r="B226" s="529"/>
      <c r="C226" s="455"/>
      <c r="D226" s="455"/>
      <c r="E226" s="455"/>
      <c r="F226" s="529"/>
      <c r="G226" s="455"/>
      <c r="H226" s="455"/>
      <c r="I226" s="529"/>
      <c r="J226" s="529"/>
      <c r="K226" s="455"/>
      <c r="L226" s="455"/>
      <c r="M226" s="455"/>
      <c r="N226" s="455"/>
      <c r="O226" s="455"/>
      <c r="P226" s="455"/>
      <c r="Q226" s="455"/>
      <c r="R226" s="455"/>
      <c r="S226" s="530"/>
      <c r="T226" s="455"/>
      <c r="U226" s="531"/>
    </row>
    <row r="227" spans="1:21" ht="15.75" thickBot="1" x14ac:dyDescent="0.3">
      <c r="A227" s="502"/>
      <c r="B227" s="503"/>
      <c r="C227" s="504"/>
      <c r="D227" s="504"/>
      <c r="E227" s="504"/>
      <c r="F227" s="503"/>
      <c r="G227" s="504"/>
      <c r="H227" s="504"/>
      <c r="I227" s="503"/>
      <c r="J227" s="503"/>
      <c r="K227" s="504"/>
      <c r="L227" s="504"/>
      <c r="M227" s="504"/>
      <c r="N227" s="504"/>
      <c r="O227" s="504"/>
      <c r="P227" s="504"/>
      <c r="Q227" s="504"/>
      <c r="R227" s="504"/>
      <c r="S227" s="504"/>
      <c r="T227" s="504"/>
      <c r="U227" s="505"/>
    </row>
    <row r="228" spans="1:21" ht="23.1" customHeight="1" thickBot="1" x14ac:dyDescent="0.3">
      <c r="A228" s="163" t="s">
        <v>9</v>
      </c>
      <c r="B228" s="1116" t="s">
        <v>70</v>
      </c>
      <c r="C228" s="1117"/>
      <c r="E228" s="1182" t="s">
        <v>342</v>
      </c>
      <c r="F228" s="1183"/>
      <c r="G228" s="1120">
        <f>VLOOKUP(B228,'Urbano.Piano inv. forn'!$D$72:$H$111,3,FALSE)</f>
        <v>0</v>
      </c>
      <c r="H228" s="1121"/>
      <c r="I228" s="115"/>
      <c r="J228" s="1182" t="s">
        <v>343</v>
      </c>
      <c r="K228" s="1183"/>
      <c r="L228" s="1120">
        <f>VLOOKUP(B228,'Urbano.Piano inv. forn'!$D$72:$H$111,4,FALSE)</f>
        <v>0</v>
      </c>
      <c r="M228" s="1121"/>
      <c r="O228" s="169" t="s">
        <v>344</v>
      </c>
      <c r="P228" s="506"/>
      <c r="R228" s="170" t="s">
        <v>345</v>
      </c>
      <c r="S228" s="1108"/>
      <c r="T228" s="1109"/>
      <c r="U228" s="507"/>
    </row>
    <row r="229" spans="1:21" ht="15.75" thickBot="1" x14ac:dyDescent="0.3">
      <c r="A229" s="149"/>
      <c r="B229" s="129"/>
      <c r="C229" s="129"/>
      <c r="E229" s="130"/>
      <c r="F229" s="130"/>
      <c r="G229" s="131"/>
      <c r="H229" s="131"/>
      <c r="I229" s="115"/>
      <c r="J229" s="130"/>
      <c r="K229" s="130"/>
      <c r="L229" s="131"/>
      <c r="M229" s="131"/>
      <c r="O229" s="132"/>
      <c r="R229" s="128"/>
      <c r="S229" s="501"/>
      <c r="U229" s="150"/>
    </row>
    <row r="230" spans="1:21" ht="35.25" customHeight="1" thickBot="1" x14ac:dyDescent="0.3">
      <c r="A230" s="1173" t="s">
        <v>346</v>
      </c>
      <c r="B230" s="1174"/>
      <c r="C230" s="1174"/>
      <c r="D230" s="1175"/>
      <c r="E230" s="1105">
        <f>VLOOKUP(B228,'Urbano.Piano inv. forn'!$D$72:$V$111,17,FALSE)</f>
        <v>0</v>
      </c>
      <c r="F230" s="1106"/>
      <c r="G230" s="1106"/>
      <c r="H230" s="1107"/>
      <c r="I230" s="115"/>
      <c r="J230" s="1184" t="s">
        <v>60</v>
      </c>
      <c r="K230" s="1185"/>
      <c r="L230" s="1105">
        <f>VLOOKUP(B228,'Urbano.Piano inv. forn'!$D$72:$V$111,19,FALSE)</f>
        <v>0</v>
      </c>
      <c r="M230" s="1107"/>
      <c r="N230" s="146"/>
      <c r="O230" s="170" t="s">
        <v>347</v>
      </c>
      <c r="P230" s="151">
        <f>L230+E230</f>
        <v>0</v>
      </c>
      <c r="R230" s="170" t="s">
        <v>348</v>
      </c>
      <c r="S230" s="1108"/>
      <c r="T230" s="1109"/>
      <c r="U230" s="150"/>
    </row>
    <row r="231" spans="1:21" ht="15.75" thickBot="1" x14ac:dyDescent="0.3">
      <c r="A231" s="152"/>
      <c r="B231" s="153"/>
      <c r="C231" s="153"/>
      <c r="D231" s="153"/>
      <c r="E231" s="154"/>
      <c r="F231" s="154"/>
      <c r="G231" s="154"/>
      <c r="H231" s="154"/>
      <c r="I231" s="115"/>
      <c r="J231" s="130"/>
      <c r="K231" s="130"/>
      <c r="L231" s="154"/>
      <c r="M231" s="154"/>
      <c r="N231" s="146"/>
      <c r="O231" s="128"/>
      <c r="P231" s="146"/>
      <c r="R231" s="128"/>
      <c r="S231" s="129"/>
      <c r="T231" s="129"/>
      <c r="U231" s="507"/>
    </row>
    <row r="232" spans="1:21" ht="60" x14ac:dyDescent="0.25">
      <c r="A232" s="1176" t="s">
        <v>349</v>
      </c>
      <c r="B232" s="1178" t="s">
        <v>350</v>
      </c>
      <c r="C232" s="1178" t="s">
        <v>351</v>
      </c>
      <c r="D232" s="165" t="s">
        <v>352</v>
      </c>
      <c r="E232" s="166" t="s">
        <v>353</v>
      </c>
      <c r="F232" s="165" t="s">
        <v>354</v>
      </c>
      <c r="G232" s="165" t="s">
        <v>355</v>
      </c>
      <c r="H232" s="167" t="s">
        <v>312</v>
      </c>
      <c r="I232" s="167" t="s">
        <v>356</v>
      </c>
      <c r="J232" s="167" t="s">
        <v>357</v>
      </c>
      <c r="K232" s="167" t="s">
        <v>358</v>
      </c>
      <c r="L232" s="167" t="s">
        <v>359</v>
      </c>
      <c r="M232" s="167" t="s">
        <v>360</v>
      </c>
      <c r="N232" s="167" t="s">
        <v>361</v>
      </c>
      <c r="O232" s="167" t="s">
        <v>362</v>
      </c>
      <c r="P232" s="167" t="s">
        <v>363</v>
      </c>
      <c r="Q232" s="167" t="s">
        <v>364</v>
      </c>
      <c r="R232" s="167" t="s">
        <v>365</v>
      </c>
      <c r="S232" s="167" t="s">
        <v>366</v>
      </c>
      <c r="T232" s="1180" t="s">
        <v>367</v>
      </c>
      <c r="U232" s="508"/>
    </row>
    <row r="233" spans="1:21" ht="24.75" thickBot="1" x14ac:dyDescent="0.3">
      <c r="A233" s="1177"/>
      <c r="B233" s="1179"/>
      <c r="C233" s="1179"/>
      <c r="D233" s="168" t="s">
        <v>368</v>
      </c>
      <c r="E233" s="168" t="s">
        <v>369</v>
      </c>
      <c r="F233" s="168" t="s">
        <v>370</v>
      </c>
      <c r="G233" s="168" t="s">
        <v>370</v>
      </c>
      <c r="H233" s="168" t="s">
        <v>65</v>
      </c>
      <c r="I233" s="168" t="s">
        <v>33</v>
      </c>
      <c r="J233" s="168" t="s">
        <v>371</v>
      </c>
      <c r="K233" s="168" t="s">
        <v>372</v>
      </c>
      <c r="L233" s="168" t="s">
        <v>373</v>
      </c>
      <c r="M233" s="168" t="s">
        <v>372</v>
      </c>
      <c r="N233" s="168" t="s">
        <v>374</v>
      </c>
      <c r="O233" s="168" t="s">
        <v>341</v>
      </c>
      <c r="P233" s="168" t="s">
        <v>375</v>
      </c>
      <c r="Q233" s="168" t="s">
        <v>376</v>
      </c>
      <c r="R233" s="168" t="s">
        <v>377</v>
      </c>
      <c r="S233" s="168" t="s">
        <v>377</v>
      </c>
      <c r="T233" s="1181"/>
      <c r="U233" s="508"/>
    </row>
    <row r="234" spans="1:21" x14ac:dyDescent="0.25">
      <c r="A234" s="1171" t="str">
        <f>B228</f>
        <v>urb.e.5</v>
      </c>
      <c r="B234" s="157">
        <v>1</v>
      </c>
      <c r="C234" s="208"/>
      <c r="D234" s="134"/>
      <c r="E234" s="134"/>
      <c r="F234" s="208"/>
      <c r="G234" s="510"/>
      <c r="H234" s="135"/>
      <c r="I234" s="511"/>
      <c r="J234" s="512"/>
      <c r="K234" s="513"/>
      <c r="L234" s="511"/>
      <c r="M234" s="513"/>
      <c r="N234" s="164"/>
      <c r="O234" s="164"/>
      <c r="P234" s="511"/>
      <c r="Q234" s="511"/>
      <c r="R234" s="511"/>
      <c r="S234" s="511"/>
      <c r="T234" s="514"/>
      <c r="U234" s="507"/>
    </row>
    <row r="235" spans="1:21" x14ac:dyDescent="0.25">
      <c r="A235" s="1171"/>
      <c r="B235" s="158">
        <v>2</v>
      </c>
      <c r="C235" s="133"/>
      <c r="D235" s="127"/>
      <c r="E235" s="127"/>
      <c r="F235" s="133"/>
      <c r="G235" s="515"/>
      <c r="H235" s="133"/>
      <c r="I235" s="495"/>
      <c r="J235" s="516"/>
      <c r="K235" s="517"/>
      <c r="L235" s="495"/>
      <c r="M235" s="517"/>
      <c r="N235" s="155"/>
      <c r="O235" s="155"/>
      <c r="P235" s="495"/>
      <c r="Q235" s="495" t="s">
        <v>378</v>
      </c>
      <c r="R235" s="495"/>
      <c r="S235" s="495"/>
      <c r="T235" s="518"/>
      <c r="U235" s="507"/>
    </row>
    <row r="236" spans="1:21" x14ac:dyDescent="0.25">
      <c r="A236" s="1171"/>
      <c r="B236" s="158">
        <v>3</v>
      </c>
      <c r="C236" s="133"/>
      <c r="D236" s="127"/>
      <c r="E236" s="127"/>
      <c r="F236" s="133"/>
      <c r="G236" s="515"/>
      <c r="H236" s="133"/>
      <c r="I236" s="495"/>
      <c r="J236" s="516"/>
      <c r="K236" s="517"/>
      <c r="L236" s="495"/>
      <c r="M236" s="517"/>
      <c r="N236" s="155"/>
      <c r="O236" s="155"/>
      <c r="P236" s="495"/>
      <c r="Q236" s="495"/>
      <c r="R236" s="495"/>
      <c r="S236" s="495"/>
      <c r="T236" s="518"/>
      <c r="U236" s="507"/>
    </row>
    <row r="237" spans="1:21" x14ac:dyDescent="0.25">
      <c r="A237" s="1171"/>
      <c r="B237" s="158">
        <v>4</v>
      </c>
      <c r="C237" s="133"/>
      <c r="D237" s="127"/>
      <c r="E237" s="127"/>
      <c r="F237" s="133"/>
      <c r="G237" s="515"/>
      <c r="H237" s="133"/>
      <c r="I237" s="495"/>
      <c r="J237" s="516"/>
      <c r="K237" s="517"/>
      <c r="L237" s="495"/>
      <c r="M237" s="517"/>
      <c r="N237" s="155"/>
      <c r="O237" s="155"/>
      <c r="P237" s="495"/>
      <c r="Q237" s="495"/>
      <c r="R237" s="495"/>
      <c r="S237" s="495"/>
      <c r="T237" s="518"/>
      <c r="U237" s="507"/>
    </row>
    <row r="238" spans="1:21" x14ac:dyDescent="0.25">
      <c r="A238" s="1171"/>
      <c r="B238" s="158">
        <v>5</v>
      </c>
      <c r="C238" s="133"/>
      <c r="D238" s="127"/>
      <c r="E238" s="127"/>
      <c r="F238" s="133"/>
      <c r="G238" s="515"/>
      <c r="H238" s="133"/>
      <c r="I238" s="495"/>
      <c r="J238" s="516"/>
      <c r="K238" s="517"/>
      <c r="L238" s="495"/>
      <c r="M238" s="517"/>
      <c r="N238" s="155"/>
      <c r="O238" s="155"/>
      <c r="P238" s="495"/>
      <c r="Q238" s="495"/>
      <c r="R238" s="495"/>
      <c r="S238" s="495"/>
      <c r="T238" s="518"/>
      <c r="U238" s="507"/>
    </row>
    <row r="239" spans="1:21" x14ac:dyDescent="0.25">
      <c r="A239" s="1171"/>
      <c r="B239" s="158">
        <v>6</v>
      </c>
      <c r="C239" s="133"/>
      <c r="D239" s="127"/>
      <c r="E239" s="127"/>
      <c r="F239" s="133"/>
      <c r="G239" s="515"/>
      <c r="H239" s="133"/>
      <c r="I239" s="495"/>
      <c r="J239" s="516"/>
      <c r="K239" s="517"/>
      <c r="L239" s="495"/>
      <c r="M239" s="517"/>
      <c r="N239" s="155"/>
      <c r="O239" s="155"/>
      <c r="P239" s="495"/>
      <c r="Q239" s="495"/>
      <c r="R239" s="495"/>
      <c r="S239" s="495"/>
      <c r="T239" s="518"/>
      <c r="U239" s="507"/>
    </row>
    <row r="240" spans="1:21" x14ac:dyDescent="0.25">
      <c r="A240" s="1171"/>
      <c r="B240" s="158">
        <v>7</v>
      </c>
      <c r="C240" s="133"/>
      <c r="D240" s="127"/>
      <c r="E240" s="127"/>
      <c r="F240" s="133"/>
      <c r="G240" s="515"/>
      <c r="H240" s="133"/>
      <c r="I240" s="495"/>
      <c r="J240" s="516"/>
      <c r="K240" s="517"/>
      <c r="L240" s="495"/>
      <c r="M240" s="517"/>
      <c r="N240" s="155"/>
      <c r="O240" s="155"/>
      <c r="P240" s="495"/>
      <c r="Q240" s="495"/>
      <c r="R240" s="495"/>
      <c r="S240" s="495"/>
      <c r="T240" s="518"/>
      <c r="U240" s="507"/>
    </row>
    <row r="241" spans="1:21" x14ac:dyDescent="0.25">
      <c r="A241" s="1171"/>
      <c r="B241" s="158">
        <v>8</v>
      </c>
      <c r="C241" s="133"/>
      <c r="D241" s="127"/>
      <c r="E241" s="127"/>
      <c r="F241" s="133"/>
      <c r="G241" s="515"/>
      <c r="H241" s="133"/>
      <c r="I241" s="495"/>
      <c r="J241" s="516"/>
      <c r="K241" s="517"/>
      <c r="L241" s="495"/>
      <c r="M241" s="517"/>
      <c r="N241" s="155"/>
      <c r="O241" s="155"/>
      <c r="P241" s="495"/>
      <c r="Q241" s="495"/>
      <c r="R241" s="495"/>
      <c r="S241" s="495"/>
      <c r="T241" s="518"/>
      <c r="U241" s="507"/>
    </row>
    <row r="242" spans="1:21" x14ac:dyDescent="0.25">
      <c r="A242" s="1171"/>
      <c r="B242" s="158">
        <v>9</v>
      </c>
      <c r="C242" s="133"/>
      <c r="D242" s="127"/>
      <c r="E242" s="127"/>
      <c r="F242" s="133"/>
      <c r="G242" s="515"/>
      <c r="H242" s="133"/>
      <c r="I242" s="495"/>
      <c r="J242" s="516"/>
      <c r="K242" s="517"/>
      <c r="L242" s="495"/>
      <c r="M242" s="517"/>
      <c r="N242" s="155"/>
      <c r="O242" s="155"/>
      <c r="P242" s="495"/>
      <c r="Q242" s="495"/>
      <c r="R242" s="495"/>
      <c r="S242" s="495"/>
      <c r="T242" s="518"/>
      <c r="U242" s="507"/>
    </row>
    <row r="243" spans="1:21" ht="15.75" thickBot="1" x14ac:dyDescent="0.3">
      <c r="A243" s="1172"/>
      <c r="B243" s="159">
        <v>10</v>
      </c>
      <c r="C243" s="148"/>
      <c r="D243" s="147"/>
      <c r="E243" s="147"/>
      <c r="F243" s="148"/>
      <c r="G243" s="519"/>
      <c r="H243" s="148"/>
      <c r="I243" s="520"/>
      <c r="J243" s="521"/>
      <c r="K243" s="522"/>
      <c r="L243" s="520"/>
      <c r="M243" s="522"/>
      <c r="N243" s="156"/>
      <c r="O243" s="156"/>
      <c r="P243" s="520"/>
      <c r="Q243" s="520"/>
      <c r="R243" s="520"/>
      <c r="S243" s="520"/>
      <c r="T243" s="523"/>
      <c r="U243" s="507"/>
    </row>
    <row r="244" spans="1:21" ht="25.5" thickBot="1" x14ac:dyDescent="0.3">
      <c r="A244" s="654"/>
      <c r="C244" s="655"/>
      <c r="D244" s="656"/>
      <c r="E244" s="484" t="s">
        <v>379</v>
      </c>
      <c r="F244" s="485">
        <f>COUNTA(F234:F243)</f>
        <v>0</v>
      </c>
      <c r="G244" s="486">
        <f>COUNTA(G234:G243)</f>
        <v>0</v>
      </c>
      <c r="H244" s="655"/>
      <c r="I244" s="501"/>
      <c r="J244" s="657"/>
      <c r="K244" s="658"/>
      <c r="L244" s="1096" t="s">
        <v>655</v>
      </c>
      <c r="M244" s="1097"/>
      <c r="N244" s="659">
        <f>SUM(N234:N243)</f>
        <v>0</v>
      </c>
      <c r="O244" s="660">
        <f>SUM(O234:O243)</f>
        <v>0</v>
      </c>
      <c r="P244" s="501"/>
      <c r="R244" s="128"/>
      <c r="S244" s="132"/>
      <c r="T244" s="603"/>
      <c r="U244" s="527"/>
    </row>
    <row r="245" spans="1:21" ht="21.95" customHeight="1" x14ac:dyDescent="0.25">
      <c r="A245" s="149"/>
      <c r="B245" s="128"/>
      <c r="C245" s="128"/>
      <c r="D245" s="128"/>
      <c r="H245" s="524"/>
      <c r="I245" s="524"/>
      <c r="J245" s="525"/>
      <c r="K245" s="524"/>
      <c r="L245" s="1098" t="s">
        <v>656</v>
      </c>
      <c r="M245" s="1099"/>
      <c r="N245" s="661">
        <f>SUMIF(M234:M243,"&lt;=31/12/2025",N234:N243)</f>
        <v>0</v>
      </c>
      <c r="O245" s="662">
        <f>SUMIF(M234:M243,"&lt;=31/12/2025",O234:O243)</f>
        <v>0</v>
      </c>
      <c r="P245" s="128"/>
      <c r="R245" s="128"/>
      <c r="S245" s="132"/>
      <c r="T245" s="603"/>
      <c r="U245" s="527"/>
    </row>
    <row r="246" spans="1:21" ht="21.95" customHeight="1" thickBot="1" x14ac:dyDescent="0.3">
      <c r="A246" s="149"/>
      <c r="L246" s="1100" t="s">
        <v>659</v>
      </c>
      <c r="M246" s="1101"/>
      <c r="N246" s="663">
        <f>SUMIF(M234:M243,"&gt;31/12/2025",N234:N243)</f>
        <v>0</v>
      </c>
      <c r="O246" s="664">
        <f>SUMIF(M234:M243,"&gt;31/12/2025",O234:O243)</f>
        <v>0</v>
      </c>
      <c r="R246" s="128"/>
      <c r="S246" s="132"/>
      <c r="T246" s="603"/>
      <c r="U246" s="527"/>
    </row>
    <row r="247" spans="1:21" ht="15.75" thickBot="1" x14ac:dyDescent="0.3">
      <c r="A247" s="528"/>
      <c r="B247" s="529"/>
      <c r="C247" s="455"/>
      <c r="D247" s="455"/>
      <c r="E247" s="455"/>
      <c r="F247" s="529"/>
      <c r="G247" s="455"/>
      <c r="H247" s="455"/>
      <c r="I247" s="529"/>
      <c r="J247" s="529"/>
      <c r="K247" s="455"/>
      <c r="L247" s="455"/>
      <c r="M247" s="455"/>
      <c r="N247" s="455"/>
      <c r="O247" s="455"/>
      <c r="P247" s="455"/>
      <c r="Q247" s="455"/>
      <c r="R247" s="455"/>
      <c r="S247" s="530"/>
      <c r="T247" s="455"/>
      <c r="U247" s="531"/>
    </row>
    <row r="248" spans="1:21" ht="15.75" thickBot="1" x14ac:dyDescent="0.3">
      <c r="A248" s="502"/>
      <c r="B248" s="503"/>
      <c r="C248" s="504"/>
      <c r="D248" s="504"/>
      <c r="E248" s="504"/>
      <c r="F248" s="503"/>
      <c r="G248" s="504"/>
      <c r="H248" s="504"/>
      <c r="I248" s="503"/>
      <c r="J248" s="503"/>
      <c r="K248" s="504"/>
      <c r="L248" s="504"/>
      <c r="M248" s="504"/>
      <c r="N248" s="504"/>
      <c r="O248" s="504"/>
      <c r="P248" s="504"/>
      <c r="Q248" s="504"/>
      <c r="R248" s="504"/>
      <c r="S248" s="504"/>
      <c r="T248" s="504"/>
      <c r="U248" s="505"/>
    </row>
    <row r="249" spans="1:21" ht="24.95" customHeight="1" thickBot="1" x14ac:dyDescent="0.3">
      <c r="A249" s="163" t="s">
        <v>9</v>
      </c>
      <c r="B249" s="1116" t="s">
        <v>70</v>
      </c>
      <c r="C249" s="1117"/>
      <c r="E249" s="1182" t="s">
        <v>342</v>
      </c>
      <c r="F249" s="1183"/>
      <c r="G249" s="1120">
        <f>VLOOKUP(B249,'Urbano.Piano inv. forn'!$D$72:$H$111,3,FALSE)</f>
        <v>0</v>
      </c>
      <c r="H249" s="1121"/>
      <c r="I249" s="115"/>
      <c r="J249" s="1182" t="s">
        <v>343</v>
      </c>
      <c r="K249" s="1183"/>
      <c r="L249" s="1120">
        <f>VLOOKUP(B249,'Urbano.Piano inv. forn'!$D$72:$H$111,4,FALSE)</f>
        <v>0</v>
      </c>
      <c r="M249" s="1121"/>
      <c r="O249" s="169" t="s">
        <v>344</v>
      </c>
      <c r="P249" s="506"/>
      <c r="R249" s="170" t="s">
        <v>345</v>
      </c>
      <c r="S249" s="1108"/>
      <c r="T249" s="1109"/>
      <c r="U249" s="507"/>
    </row>
    <row r="250" spans="1:21" ht="15.75" thickBot="1" x14ac:dyDescent="0.3">
      <c r="A250" s="149"/>
      <c r="B250" s="129"/>
      <c r="C250" s="129"/>
      <c r="E250" s="130"/>
      <c r="F250" s="130"/>
      <c r="G250" s="131"/>
      <c r="H250" s="131"/>
      <c r="I250" s="115"/>
      <c r="J250" s="130"/>
      <c r="K250" s="130"/>
      <c r="L250" s="131"/>
      <c r="M250" s="131"/>
      <c r="O250" s="132"/>
      <c r="R250" s="128"/>
      <c r="S250" s="501"/>
      <c r="U250" s="150"/>
    </row>
    <row r="251" spans="1:21" ht="35.25" customHeight="1" thickBot="1" x14ac:dyDescent="0.3">
      <c r="A251" s="1173" t="s">
        <v>346</v>
      </c>
      <c r="B251" s="1174"/>
      <c r="C251" s="1174"/>
      <c r="D251" s="1175"/>
      <c r="E251" s="1105">
        <f>VLOOKUP(B249,'Urbano.Piano inv. forn'!$D$72:$V$111,17,FALSE)</f>
        <v>0</v>
      </c>
      <c r="F251" s="1106"/>
      <c r="G251" s="1106"/>
      <c r="H251" s="1107"/>
      <c r="I251" s="115"/>
      <c r="J251" s="1184" t="s">
        <v>60</v>
      </c>
      <c r="K251" s="1185"/>
      <c r="L251" s="1105">
        <f>VLOOKUP(B249,'Urbano.Piano inv. forn'!$D$72:$V$111,19,FALSE)</f>
        <v>0</v>
      </c>
      <c r="M251" s="1107"/>
      <c r="N251" s="146"/>
      <c r="O251" s="170" t="s">
        <v>347</v>
      </c>
      <c r="P251" s="151">
        <f>L251+E251</f>
        <v>0</v>
      </c>
      <c r="R251" s="170" t="s">
        <v>348</v>
      </c>
      <c r="S251" s="1108"/>
      <c r="T251" s="1109"/>
      <c r="U251" s="150"/>
    </row>
    <row r="252" spans="1:21" ht="15.75" thickBot="1" x14ac:dyDescent="0.3">
      <c r="A252" s="152"/>
      <c r="B252" s="153"/>
      <c r="C252" s="153"/>
      <c r="D252" s="153"/>
      <c r="E252" s="154"/>
      <c r="F252" s="154"/>
      <c r="G252" s="154"/>
      <c r="H252" s="154"/>
      <c r="I252" s="115"/>
      <c r="J252" s="130"/>
      <c r="K252" s="130"/>
      <c r="L252" s="154"/>
      <c r="M252" s="154"/>
      <c r="N252" s="146"/>
      <c r="O252" s="128"/>
      <c r="P252" s="146"/>
      <c r="R252" s="128"/>
      <c r="S252" s="129"/>
      <c r="T252" s="129"/>
      <c r="U252" s="507"/>
    </row>
    <row r="253" spans="1:21" ht="60" x14ac:dyDescent="0.25">
      <c r="A253" s="1176" t="s">
        <v>349</v>
      </c>
      <c r="B253" s="1178" t="s">
        <v>350</v>
      </c>
      <c r="C253" s="1178" t="s">
        <v>351</v>
      </c>
      <c r="D253" s="165" t="s">
        <v>352</v>
      </c>
      <c r="E253" s="166" t="s">
        <v>353</v>
      </c>
      <c r="F253" s="165" t="s">
        <v>354</v>
      </c>
      <c r="G253" s="165" t="s">
        <v>355</v>
      </c>
      <c r="H253" s="167" t="s">
        <v>312</v>
      </c>
      <c r="I253" s="167" t="s">
        <v>356</v>
      </c>
      <c r="J253" s="167" t="s">
        <v>357</v>
      </c>
      <c r="K253" s="167" t="s">
        <v>358</v>
      </c>
      <c r="L253" s="167" t="s">
        <v>359</v>
      </c>
      <c r="M253" s="167" t="s">
        <v>360</v>
      </c>
      <c r="N253" s="167" t="s">
        <v>361</v>
      </c>
      <c r="O253" s="167" t="s">
        <v>362</v>
      </c>
      <c r="P253" s="167" t="s">
        <v>363</v>
      </c>
      <c r="Q253" s="167" t="s">
        <v>364</v>
      </c>
      <c r="R253" s="167" t="s">
        <v>365</v>
      </c>
      <c r="S253" s="167" t="s">
        <v>366</v>
      </c>
      <c r="T253" s="1180" t="s">
        <v>367</v>
      </c>
      <c r="U253" s="508"/>
    </row>
    <row r="254" spans="1:21" ht="24.75" thickBot="1" x14ac:dyDescent="0.3">
      <c r="A254" s="1177"/>
      <c r="B254" s="1179"/>
      <c r="C254" s="1179"/>
      <c r="D254" s="168" t="s">
        <v>368</v>
      </c>
      <c r="E254" s="168" t="s">
        <v>369</v>
      </c>
      <c r="F254" s="168" t="s">
        <v>370</v>
      </c>
      <c r="G254" s="168" t="s">
        <v>370</v>
      </c>
      <c r="H254" s="168" t="s">
        <v>65</v>
      </c>
      <c r="I254" s="168" t="s">
        <v>33</v>
      </c>
      <c r="J254" s="168" t="s">
        <v>371</v>
      </c>
      <c r="K254" s="168" t="s">
        <v>372</v>
      </c>
      <c r="L254" s="168" t="s">
        <v>373</v>
      </c>
      <c r="M254" s="168" t="s">
        <v>372</v>
      </c>
      <c r="N254" s="168" t="s">
        <v>374</v>
      </c>
      <c r="O254" s="168" t="s">
        <v>341</v>
      </c>
      <c r="P254" s="168" t="s">
        <v>375</v>
      </c>
      <c r="Q254" s="168" t="s">
        <v>376</v>
      </c>
      <c r="R254" s="168" t="s">
        <v>377</v>
      </c>
      <c r="S254" s="168" t="s">
        <v>377</v>
      </c>
      <c r="T254" s="1181"/>
      <c r="U254" s="508"/>
    </row>
    <row r="255" spans="1:21" x14ac:dyDescent="0.25">
      <c r="A255" s="1171" t="str">
        <f>B249</f>
        <v>urb.e.5</v>
      </c>
      <c r="B255" s="157">
        <v>1</v>
      </c>
      <c r="C255" s="208"/>
      <c r="D255" s="134"/>
      <c r="E255" s="134"/>
      <c r="F255" s="208"/>
      <c r="G255" s="510"/>
      <c r="H255" s="135"/>
      <c r="I255" s="511"/>
      <c r="J255" s="512"/>
      <c r="K255" s="513"/>
      <c r="L255" s="511"/>
      <c r="M255" s="513"/>
      <c r="N255" s="164"/>
      <c r="O255" s="164"/>
      <c r="P255" s="511"/>
      <c r="Q255" s="511"/>
      <c r="R255" s="511"/>
      <c r="S255" s="511"/>
      <c r="T255" s="514"/>
      <c r="U255" s="507"/>
    </row>
    <row r="256" spans="1:21" x14ac:dyDescent="0.25">
      <c r="A256" s="1171"/>
      <c r="B256" s="158">
        <v>2</v>
      </c>
      <c r="C256" s="133"/>
      <c r="D256" s="127"/>
      <c r="E256" s="127"/>
      <c r="F256" s="133"/>
      <c r="G256" s="515"/>
      <c r="H256" s="133"/>
      <c r="I256" s="495"/>
      <c r="J256" s="516"/>
      <c r="K256" s="517"/>
      <c r="L256" s="495"/>
      <c r="M256" s="517"/>
      <c r="N256" s="155"/>
      <c r="O256" s="155"/>
      <c r="P256" s="495"/>
      <c r="Q256" s="495" t="s">
        <v>378</v>
      </c>
      <c r="R256" s="495"/>
      <c r="S256" s="495"/>
      <c r="T256" s="518"/>
      <c r="U256" s="507"/>
    </row>
    <row r="257" spans="1:21" x14ac:dyDescent="0.25">
      <c r="A257" s="1171"/>
      <c r="B257" s="158">
        <v>3</v>
      </c>
      <c r="C257" s="133"/>
      <c r="D257" s="127"/>
      <c r="E257" s="127"/>
      <c r="F257" s="133"/>
      <c r="G257" s="515"/>
      <c r="H257" s="133"/>
      <c r="I257" s="495"/>
      <c r="J257" s="516"/>
      <c r="K257" s="517"/>
      <c r="L257" s="495"/>
      <c r="M257" s="517"/>
      <c r="N257" s="155"/>
      <c r="O257" s="155"/>
      <c r="P257" s="495"/>
      <c r="Q257" s="495"/>
      <c r="R257" s="495"/>
      <c r="S257" s="495"/>
      <c r="T257" s="518"/>
      <c r="U257" s="507"/>
    </row>
    <row r="258" spans="1:21" x14ac:dyDescent="0.25">
      <c r="A258" s="1171"/>
      <c r="B258" s="158">
        <v>4</v>
      </c>
      <c r="C258" s="133"/>
      <c r="D258" s="127"/>
      <c r="E258" s="127"/>
      <c r="F258" s="133"/>
      <c r="G258" s="515"/>
      <c r="H258" s="133"/>
      <c r="I258" s="495"/>
      <c r="J258" s="516"/>
      <c r="K258" s="517"/>
      <c r="L258" s="495"/>
      <c r="M258" s="517"/>
      <c r="N258" s="155"/>
      <c r="O258" s="155"/>
      <c r="P258" s="495"/>
      <c r="Q258" s="495"/>
      <c r="R258" s="495"/>
      <c r="S258" s="495"/>
      <c r="T258" s="518"/>
      <c r="U258" s="507"/>
    </row>
    <row r="259" spans="1:21" x14ac:dyDescent="0.25">
      <c r="A259" s="1171"/>
      <c r="B259" s="158">
        <v>5</v>
      </c>
      <c r="C259" s="133"/>
      <c r="D259" s="127"/>
      <c r="E259" s="127"/>
      <c r="F259" s="133"/>
      <c r="G259" s="515"/>
      <c r="H259" s="133"/>
      <c r="I259" s="495"/>
      <c r="J259" s="516"/>
      <c r="K259" s="517"/>
      <c r="L259" s="495"/>
      <c r="M259" s="517"/>
      <c r="N259" s="155"/>
      <c r="O259" s="155"/>
      <c r="P259" s="495"/>
      <c r="Q259" s="495"/>
      <c r="R259" s="495"/>
      <c r="S259" s="495"/>
      <c r="T259" s="518"/>
      <c r="U259" s="507"/>
    </row>
    <row r="260" spans="1:21" x14ac:dyDescent="0.25">
      <c r="A260" s="1171"/>
      <c r="B260" s="158">
        <v>6</v>
      </c>
      <c r="C260" s="133"/>
      <c r="D260" s="127"/>
      <c r="E260" s="127"/>
      <c r="F260" s="133"/>
      <c r="G260" s="515"/>
      <c r="H260" s="133"/>
      <c r="I260" s="495"/>
      <c r="J260" s="516"/>
      <c r="K260" s="517"/>
      <c r="L260" s="495"/>
      <c r="M260" s="517"/>
      <c r="N260" s="155"/>
      <c r="O260" s="155"/>
      <c r="P260" s="495"/>
      <c r="Q260" s="495"/>
      <c r="R260" s="495"/>
      <c r="S260" s="495"/>
      <c r="T260" s="518"/>
      <c r="U260" s="507"/>
    </row>
    <row r="261" spans="1:21" x14ac:dyDescent="0.25">
      <c r="A261" s="1171"/>
      <c r="B261" s="158">
        <v>7</v>
      </c>
      <c r="C261" s="133"/>
      <c r="D261" s="127"/>
      <c r="E261" s="127"/>
      <c r="F261" s="133"/>
      <c r="G261" s="515"/>
      <c r="H261" s="133"/>
      <c r="I261" s="495"/>
      <c r="J261" s="516"/>
      <c r="K261" s="517"/>
      <c r="L261" s="495"/>
      <c r="M261" s="517"/>
      <c r="N261" s="155"/>
      <c r="O261" s="155"/>
      <c r="P261" s="495"/>
      <c r="Q261" s="495"/>
      <c r="R261" s="495"/>
      <c r="S261" s="495"/>
      <c r="T261" s="518"/>
      <c r="U261" s="507"/>
    </row>
    <row r="262" spans="1:21" x14ac:dyDescent="0.25">
      <c r="A262" s="1171"/>
      <c r="B262" s="158">
        <v>8</v>
      </c>
      <c r="C262" s="133"/>
      <c r="D262" s="127"/>
      <c r="E262" s="127"/>
      <c r="F262" s="133"/>
      <c r="G262" s="515"/>
      <c r="H262" s="133"/>
      <c r="I262" s="495"/>
      <c r="J262" s="516"/>
      <c r="K262" s="517"/>
      <c r="L262" s="495"/>
      <c r="M262" s="517"/>
      <c r="N262" s="155"/>
      <c r="O262" s="155"/>
      <c r="P262" s="495"/>
      <c r="Q262" s="495"/>
      <c r="R262" s="495"/>
      <c r="S262" s="495"/>
      <c r="T262" s="518"/>
      <c r="U262" s="507"/>
    </row>
    <row r="263" spans="1:21" x14ac:dyDescent="0.25">
      <c r="A263" s="1171"/>
      <c r="B263" s="158">
        <v>9</v>
      </c>
      <c r="C263" s="133"/>
      <c r="D263" s="127"/>
      <c r="E263" s="127"/>
      <c r="F263" s="133"/>
      <c r="G263" s="515"/>
      <c r="H263" s="133"/>
      <c r="I263" s="495"/>
      <c r="J263" s="516"/>
      <c r="K263" s="517"/>
      <c r="L263" s="495"/>
      <c r="M263" s="517"/>
      <c r="N263" s="155"/>
      <c r="O263" s="155"/>
      <c r="P263" s="495"/>
      <c r="Q263" s="495"/>
      <c r="R263" s="495"/>
      <c r="S263" s="495"/>
      <c r="T263" s="518"/>
      <c r="U263" s="507"/>
    </row>
    <row r="264" spans="1:21" ht="15.75" thickBot="1" x14ac:dyDescent="0.3">
      <c r="A264" s="1172"/>
      <c r="B264" s="159">
        <v>10</v>
      </c>
      <c r="C264" s="148"/>
      <c r="D264" s="147"/>
      <c r="E264" s="147"/>
      <c r="F264" s="148"/>
      <c r="G264" s="519"/>
      <c r="H264" s="148"/>
      <c r="I264" s="520"/>
      <c r="J264" s="521"/>
      <c r="K264" s="522"/>
      <c r="L264" s="520"/>
      <c r="M264" s="522"/>
      <c r="N264" s="156"/>
      <c r="O264" s="156"/>
      <c r="P264" s="520"/>
      <c r="Q264" s="520"/>
      <c r="R264" s="520"/>
      <c r="S264" s="520"/>
      <c r="T264" s="523"/>
      <c r="U264" s="507"/>
    </row>
    <row r="265" spans="1:21" ht="25.5" thickBot="1" x14ac:dyDescent="0.3">
      <c r="A265" s="654"/>
      <c r="C265" s="655"/>
      <c r="D265" s="656"/>
      <c r="E265" s="484" t="s">
        <v>379</v>
      </c>
      <c r="F265" s="485">
        <f>COUNTA(F255:F264)</f>
        <v>0</v>
      </c>
      <c r="G265" s="486">
        <f>COUNTA(G255:G264)</f>
        <v>0</v>
      </c>
      <c r="H265" s="655"/>
      <c r="I265" s="501"/>
      <c r="J265" s="657"/>
      <c r="K265" s="658"/>
      <c r="L265" s="1096" t="s">
        <v>655</v>
      </c>
      <c r="M265" s="1097"/>
      <c r="N265" s="659">
        <f>SUM(N255:N264)</f>
        <v>0</v>
      </c>
      <c r="O265" s="660">
        <f>SUM(O255:O264)</f>
        <v>0</v>
      </c>
      <c r="P265" s="501"/>
      <c r="R265" s="128"/>
      <c r="S265" s="132"/>
      <c r="T265" s="603"/>
      <c r="U265" s="527"/>
    </row>
    <row r="266" spans="1:21" ht="21.95" customHeight="1" x14ac:dyDescent="0.25">
      <c r="A266" s="149"/>
      <c r="B266" s="128"/>
      <c r="C266" s="128"/>
      <c r="D266" s="128"/>
      <c r="H266" s="524"/>
      <c r="I266" s="524"/>
      <c r="J266" s="525"/>
      <c r="K266" s="524"/>
      <c r="L266" s="1098" t="s">
        <v>656</v>
      </c>
      <c r="M266" s="1099"/>
      <c r="N266" s="661">
        <f>SUMIF(M255:M264,"&lt;=31/12/2025",N255:N264)</f>
        <v>0</v>
      </c>
      <c r="O266" s="662">
        <f>SUMIF(M255:M264,"&lt;=31/12/2025",O255:O264)</f>
        <v>0</v>
      </c>
      <c r="P266" s="128"/>
      <c r="R266" s="128"/>
      <c r="S266" s="132"/>
      <c r="T266" s="603"/>
      <c r="U266" s="527"/>
    </row>
    <row r="267" spans="1:21" ht="21.95" customHeight="1" thickBot="1" x14ac:dyDescent="0.3">
      <c r="A267" s="149"/>
      <c r="L267" s="1100" t="s">
        <v>659</v>
      </c>
      <c r="M267" s="1101"/>
      <c r="N267" s="663">
        <f>SUMIF(M255:M264,"&gt;31/12/2025",N255:N264)</f>
        <v>0</v>
      </c>
      <c r="O267" s="664">
        <f>SUMIF(M255:M264,"&gt;31/12/2025",O255:O264)</f>
        <v>0</v>
      </c>
      <c r="R267" s="128"/>
      <c r="S267" s="132"/>
      <c r="T267" s="603"/>
      <c r="U267" s="527"/>
    </row>
    <row r="268" spans="1:21" ht="15.75" thickBot="1" x14ac:dyDescent="0.3">
      <c r="A268" s="528"/>
      <c r="B268" s="529"/>
      <c r="C268" s="455"/>
      <c r="D268" s="455"/>
      <c r="E268" s="455"/>
      <c r="F268" s="529"/>
      <c r="G268" s="455"/>
      <c r="H268" s="455"/>
      <c r="I268" s="529"/>
      <c r="J268" s="529"/>
      <c r="K268" s="455"/>
      <c r="L268" s="455"/>
      <c r="M268" s="455"/>
      <c r="N268" s="455"/>
      <c r="O268" s="455"/>
      <c r="P268" s="455"/>
      <c r="Q268" s="455"/>
      <c r="R268" s="455"/>
      <c r="S268" s="530"/>
      <c r="T268" s="455"/>
      <c r="U268" s="531"/>
    </row>
    <row r="269" spans="1:21" ht="15.75" thickBot="1" x14ac:dyDescent="0.3">
      <c r="A269" s="502"/>
      <c r="B269" s="503"/>
      <c r="C269" s="504"/>
      <c r="D269" s="504"/>
      <c r="E269" s="504"/>
      <c r="F269" s="503"/>
      <c r="G269" s="504"/>
      <c r="H269" s="504"/>
      <c r="I269" s="503"/>
      <c r="J269" s="503"/>
      <c r="K269" s="504"/>
      <c r="L269" s="504"/>
      <c r="M269" s="504"/>
      <c r="N269" s="504"/>
      <c r="O269" s="504"/>
      <c r="P269" s="504"/>
      <c r="Q269" s="504"/>
      <c r="R269" s="504"/>
      <c r="S269" s="504"/>
      <c r="T269" s="504"/>
      <c r="U269" s="505"/>
    </row>
    <row r="270" spans="1:21" ht="32.450000000000003" customHeight="1" thickBot="1" x14ac:dyDescent="0.3">
      <c r="A270" s="163" t="s">
        <v>9</v>
      </c>
      <c r="B270" s="1116" t="s">
        <v>70</v>
      </c>
      <c r="C270" s="1117"/>
      <c r="E270" s="1182" t="s">
        <v>342</v>
      </c>
      <c r="F270" s="1183"/>
      <c r="G270" s="1120">
        <f>VLOOKUP(B270,'Urbano.Piano inv. forn'!$D$72:$H$111,3,FALSE)</f>
        <v>0</v>
      </c>
      <c r="H270" s="1121"/>
      <c r="I270" s="115"/>
      <c r="J270" s="1182" t="s">
        <v>343</v>
      </c>
      <c r="K270" s="1183"/>
      <c r="L270" s="1120">
        <f>VLOOKUP(B270,'Urbano.Piano inv. forn'!$D$72:$H$111,4,FALSE)</f>
        <v>0</v>
      </c>
      <c r="M270" s="1121"/>
      <c r="O270" s="169" t="s">
        <v>344</v>
      </c>
      <c r="P270" s="506"/>
      <c r="R270" s="170" t="s">
        <v>345</v>
      </c>
      <c r="S270" s="1108"/>
      <c r="T270" s="1109"/>
      <c r="U270" s="507"/>
    </row>
    <row r="271" spans="1:21" ht="15.75" thickBot="1" x14ac:dyDescent="0.3">
      <c r="A271" s="149"/>
      <c r="B271" s="129"/>
      <c r="C271" s="129"/>
      <c r="E271" s="130"/>
      <c r="F271" s="130"/>
      <c r="G271" s="131"/>
      <c r="H271" s="131"/>
      <c r="I271" s="115"/>
      <c r="J271" s="130"/>
      <c r="K271" s="130"/>
      <c r="L271" s="131"/>
      <c r="M271" s="131"/>
      <c r="O271" s="132"/>
      <c r="R271" s="128"/>
      <c r="S271" s="501"/>
      <c r="U271" s="150"/>
    </row>
    <row r="272" spans="1:21" ht="35.25" customHeight="1" thickBot="1" x14ac:dyDescent="0.3">
      <c r="A272" s="1173" t="s">
        <v>346</v>
      </c>
      <c r="B272" s="1174"/>
      <c r="C272" s="1174"/>
      <c r="D272" s="1175"/>
      <c r="E272" s="1105">
        <f>VLOOKUP(B270,'Urbano.Piano inv. forn'!$D$72:$V$111,17,FALSE)</f>
        <v>0</v>
      </c>
      <c r="F272" s="1106"/>
      <c r="G272" s="1106"/>
      <c r="H272" s="1107"/>
      <c r="I272" s="115"/>
      <c r="J272" s="1184" t="s">
        <v>60</v>
      </c>
      <c r="K272" s="1185"/>
      <c r="L272" s="1105">
        <f>VLOOKUP(B270,'Urbano.Piano inv. forn'!$D$72:$V$111,19,FALSE)</f>
        <v>0</v>
      </c>
      <c r="M272" s="1107"/>
      <c r="N272" s="146"/>
      <c r="O272" s="170" t="s">
        <v>347</v>
      </c>
      <c r="P272" s="151">
        <f>L272+E272</f>
        <v>0</v>
      </c>
      <c r="R272" s="170" t="s">
        <v>348</v>
      </c>
      <c r="S272" s="1108"/>
      <c r="T272" s="1109"/>
      <c r="U272" s="150"/>
    </row>
    <row r="273" spans="1:21" ht="15.75" thickBot="1" x14ac:dyDescent="0.3">
      <c r="A273" s="152"/>
      <c r="B273" s="153"/>
      <c r="C273" s="153"/>
      <c r="D273" s="153"/>
      <c r="E273" s="154"/>
      <c r="F273" s="154"/>
      <c r="G273" s="154"/>
      <c r="H273" s="154"/>
      <c r="I273" s="115"/>
      <c r="J273" s="130"/>
      <c r="K273" s="130"/>
      <c r="L273" s="154"/>
      <c r="M273" s="154"/>
      <c r="N273" s="146"/>
      <c r="O273" s="128"/>
      <c r="P273" s="146"/>
      <c r="R273" s="128"/>
      <c r="S273" s="129"/>
      <c r="T273" s="129"/>
      <c r="U273" s="507"/>
    </row>
    <row r="274" spans="1:21" ht="60" x14ac:dyDescent="0.25">
      <c r="A274" s="1176" t="s">
        <v>349</v>
      </c>
      <c r="B274" s="1178" t="s">
        <v>350</v>
      </c>
      <c r="C274" s="1178" t="s">
        <v>351</v>
      </c>
      <c r="D274" s="165" t="s">
        <v>352</v>
      </c>
      <c r="E274" s="166" t="s">
        <v>353</v>
      </c>
      <c r="F274" s="165" t="s">
        <v>354</v>
      </c>
      <c r="G274" s="165" t="s">
        <v>355</v>
      </c>
      <c r="H274" s="167" t="s">
        <v>312</v>
      </c>
      <c r="I274" s="167" t="s">
        <v>356</v>
      </c>
      <c r="J274" s="167" t="s">
        <v>357</v>
      </c>
      <c r="K274" s="167" t="s">
        <v>358</v>
      </c>
      <c r="L274" s="167" t="s">
        <v>359</v>
      </c>
      <c r="M274" s="167" t="s">
        <v>360</v>
      </c>
      <c r="N274" s="167" t="s">
        <v>361</v>
      </c>
      <c r="O274" s="167" t="s">
        <v>362</v>
      </c>
      <c r="P274" s="167" t="s">
        <v>363</v>
      </c>
      <c r="Q274" s="167" t="s">
        <v>364</v>
      </c>
      <c r="R274" s="167" t="s">
        <v>365</v>
      </c>
      <c r="S274" s="167" t="s">
        <v>366</v>
      </c>
      <c r="T274" s="1180" t="s">
        <v>367</v>
      </c>
      <c r="U274" s="508"/>
    </row>
    <row r="275" spans="1:21" ht="24.75" thickBot="1" x14ac:dyDescent="0.3">
      <c r="A275" s="1177"/>
      <c r="B275" s="1179"/>
      <c r="C275" s="1179"/>
      <c r="D275" s="168" t="s">
        <v>368</v>
      </c>
      <c r="E275" s="168" t="s">
        <v>369</v>
      </c>
      <c r="F275" s="168" t="s">
        <v>370</v>
      </c>
      <c r="G275" s="168" t="s">
        <v>370</v>
      </c>
      <c r="H275" s="168" t="s">
        <v>65</v>
      </c>
      <c r="I275" s="168" t="s">
        <v>33</v>
      </c>
      <c r="J275" s="168" t="s">
        <v>371</v>
      </c>
      <c r="K275" s="168" t="s">
        <v>372</v>
      </c>
      <c r="L275" s="168" t="s">
        <v>373</v>
      </c>
      <c r="M275" s="168" t="s">
        <v>372</v>
      </c>
      <c r="N275" s="168" t="s">
        <v>374</v>
      </c>
      <c r="O275" s="168" t="s">
        <v>341</v>
      </c>
      <c r="P275" s="168" t="s">
        <v>375</v>
      </c>
      <c r="Q275" s="168" t="s">
        <v>376</v>
      </c>
      <c r="R275" s="168" t="s">
        <v>377</v>
      </c>
      <c r="S275" s="168" t="s">
        <v>377</v>
      </c>
      <c r="T275" s="1181"/>
      <c r="U275" s="508"/>
    </row>
    <row r="276" spans="1:21" x14ac:dyDescent="0.25">
      <c r="A276" s="1171" t="str">
        <f>B270</f>
        <v>urb.e.5</v>
      </c>
      <c r="B276" s="157">
        <v>1</v>
      </c>
      <c r="C276" s="208"/>
      <c r="D276" s="134"/>
      <c r="E276" s="134"/>
      <c r="F276" s="208"/>
      <c r="G276" s="510"/>
      <c r="H276" s="135"/>
      <c r="I276" s="511"/>
      <c r="J276" s="512"/>
      <c r="K276" s="513"/>
      <c r="L276" s="511"/>
      <c r="M276" s="513"/>
      <c r="N276" s="164"/>
      <c r="O276" s="164"/>
      <c r="P276" s="511"/>
      <c r="Q276" s="511"/>
      <c r="R276" s="511"/>
      <c r="S276" s="511"/>
      <c r="T276" s="514"/>
      <c r="U276" s="507"/>
    </row>
    <row r="277" spans="1:21" x14ac:dyDescent="0.25">
      <c r="A277" s="1171"/>
      <c r="B277" s="158">
        <v>2</v>
      </c>
      <c r="C277" s="133"/>
      <c r="D277" s="127"/>
      <c r="E277" s="127"/>
      <c r="F277" s="133"/>
      <c r="G277" s="515"/>
      <c r="H277" s="133"/>
      <c r="I277" s="495"/>
      <c r="J277" s="516"/>
      <c r="K277" s="517"/>
      <c r="L277" s="495"/>
      <c r="M277" s="517"/>
      <c r="N277" s="155"/>
      <c r="O277" s="155"/>
      <c r="P277" s="495"/>
      <c r="Q277" s="495" t="s">
        <v>378</v>
      </c>
      <c r="R277" s="495"/>
      <c r="S277" s="495"/>
      <c r="T277" s="518"/>
      <c r="U277" s="507"/>
    </row>
    <row r="278" spans="1:21" x14ac:dyDescent="0.25">
      <c r="A278" s="1171"/>
      <c r="B278" s="158">
        <v>3</v>
      </c>
      <c r="C278" s="133"/>
      <c r="D278" s="127"/>
      <c r="E278" s="127"/>
      <c r="F278" s="133"/>
      <c r="G278" s="515"/>
      <c r="H278" s="133"/>
      <c r="I278" s="495"/>
      <c r="J278" s="516"/>
      <c r="K278" s="517"/>
      <c r="L278" s="495"/>
      <c r="M278" s="517"/>
      <c r="N278" s="155"/>
      <c r="O278" s="155"/>
      <c r="P278" s="495"/>
      <c r="Q278" s="495"/>
      <c r="R278" s="495"/>
      <c r="S278" s="495"/>
      <c r="T278" s="518"/>
      <c r="U278" s="507"/>
    </row>
    <row r="279" spans="1:21" x14ac:dyDescent="0.25">
      <c r="A279" s="1171"/>
      <c r="B279" s="158">
        <v>4</v>
      </c>
      <c r="C279" s="133"/>
      <c r="D279" s="127"/>
      <c r="E279" s="127"/>
      <c r="F279" s="133"/>
      <c r="G279" s="515"/>
      <c r="H279" s="133"/>
      <c r="I279" s="495"/>
      <c r="J279" s="516"/>
      <c r="K279" s="517"/>
      <c r="L279" s="495"/>
      <c r="M279" s="517"/>
      <c r="N279" s="155"/>
      <c r="O279" s="155"/>
      <c r="P279" s="495"/>
      <c r="Q279" s="495"/>
      <c r="R279" s="495"/>
      <c r="S279" s="495"/>
      <c r="T279" s="518"/>
      <c r="U279" s="507"/>
    </row>
    <row r="280" spans="1:21" x14ac:dyDescent="0.25">
      <c r="A280" s="1171"/>
      <c r="B280" s="158">
        <v>5</v>
      </c>
      <c r="C280" s="133"/>
      <c r="D280" s="127"/>
      <c r="E280" s="127"/>
      <c r="F280" s="133"/>
      <c r="G280" s="515"/>
      <c r="H280" s="133"/>
      <c r="I280" s="495"/>
      <c r="J280" s="516"/>
      <c r="K280" s="517"/>
      <c r="L280" s="495"/>
      <c r="M280" s="517"/>
      <c r="N280" s="155"/>
      <c r="O280" s="155"/>
      <c r="P280" s="495"/>
      <c r="Q280" s="495"/>
      <c r="R280" s="495"/>
      <c r="S280" s="495"/>
      <c r="T280" s="518"/>
      <c r="U280" s="507"/>
    </row>
    <row r="281" spans="1:21" x14ac:dyDescent="0.25">
      <c r="A281" s="1171"/>
      <c r="B281" s="158">
        <v>6</v>
      </c>
      <c r="C281" s="133"/>
      <c r="D281" s="127"/>
      <c r="E281" s="127"/>
      <c r="F281" s="133"/>
      <c r="G281" s="515"/>
      <c r="H281" s="133"/>
      <c r="I281" s="495"/>
      <c r="J281" s="516"/>
      <c r="K281" s="517"/>
      <c r="L281" s="495"/>
      <c r="M281" s="517"/>
      <c r="N281" s="155"/>
      <c r="O281" s="155"/>
      <c r="P281" s="495"/>
      <c r="Q281" s="495"/>
      <c r="R281" s="495"/>
      <c r="S281" s="495"/>
      <c r="T281" s="518"/>
      <c r="U281" s="507"/>
    </row>
    <row r="282" spans="1:21" x14ac:dyDescent="0.25">
      <c r="A282" s="1171"/>
      <c r="B282" s="158">
        <v>7</v>
      </c>
      <c r="C282" s="133"/>
      <c r="D282" s="127"/>
      <c r="E282" s="127"/>
      <c r="F282" s="133"/>
      <c r="G282" s="515"/>
      <c r="H282" s="133"/>
      <c r="I282" s="495"/>
      <c r="J282" s="516"/>
      <c r="K282" s="517"/>
      <c r="L282" s="495"/>
      <c r="M282" s="517"/>
      <c r="N282" s="155"/>
      <c r="O282" s="155"/>
      <c r="P282" s="495"/>
      <c r="Q282" s="495"/>
      <c r="R282" s="495"/>
      <c r="S282" s="495"/>
      <c r="T282" s="518"/>
      <c r="U282" s="507"/>
    </row>
    <row r="283" spans="1:21" x14ac:dyDescent="0.25">
      <c r="A283" s="1171"/>
      <c r="B283" s="158">
        <v>8</v>
      </c>
      <c r="C283" s="133"/>
      <c r="D283" s="127"/>
      <c r="E283" s="127"/>
      <c r="F283" s="133"/>
      <c r="G283" s="515"/>
      <c r="H283" s="133"/>
      <c r="I283" s="495"/>
      <c r="J283" s="516"/>
      <c r="K283" s="517"/>
      <c r="L283" s="495"/>
      <c r="M283" s="517"/>
      <c r="N283" s="155"/>
      <c r="O283" s="155"/>
      <c r="P283" s="495"/>
      <c r="Q283" s="495"/>
      <c r="R283" s="495"/>
      <c r="S283" s="495"/>
      <c r="T283" s="518"/>
      <c r="U283" s="507"/>
    </row>
    <row r="284" spans="1:21" x14ac:dyDescent="0.25">
      <c r="A284" s="1171"/>
      <c r="B284" s="158">
        <v>9</v>
      </c>
      <c r="C284" s="133"/>
      <c r="D284" s="127"/>
      <c r="E284" s="127"/>
      <c r="F284" s="133"/>
      <c r="G284" s="515"/>
      <c r="H284" s="133"/>
      <c r="I284" s="495"/>
      <c r="J284" s="516"/>
      <c r="K284" s="517"/>
      <c r="L284" s="495"/>
      <c r="M284" s="517"/>
      <c r="N284" s="155"/>
      <c r="O284" s="155"/>
      <c r="P284" s="495"/>
      <c r="Q284" s="495"/>
      <c r="R284" s="495"/>
      <c r="S284" s="495"/>
      <c r="T284" s="518"/>
      <c r="U284" s="507"/>
    </row>
    <row r="285" spans="1:21" ht="15.75" thickBot="1" x14ac:dyDescent="0.3">
      <c r="A285" s="1172"/>
      <c r="B285" s="159">
        <v>10</v>
      </c>
      <c r="C285" s="148"/>
      <c r="D285" s="147"/>
      <c r="E285" s="147"/>
      <c r="F285" s="148"/>
      <c r="G285" s="519"/>
      <c r="H285" s="148"/>
      <c r="I285" s="520"/>
      <c r="J285" s="521"/>
      <c r="K285" s="522"/>
      <c r="L285" s="520"/>
      <c r="M285" s="522"/>
      <c r="N285" s="156"/>
      <c r="O285" s="156"/>
      <c r="P285" s="520"/>
      <c r="Q285" s="520"/>
      <c r="R285" s="520"/>
      <c r="S285" s="520"/>
      <c r="T285" s="523"/>
      <c r="U285" s="507"/>
    </row>
    <row r="286" spans="1:21" ht="25.5" thickBot="1" x14ac:dyDescent="0.3">
      <c r="A286" s="654"/>
      <c r="C286" s="655"/>
      <c r="D286" s="656"/>
      <c r="E286" s="484" t="s">
        <v>379</v>
      </c>
      <c r="F286" s="485">
        <f>COUNTA(F276:F285)</f>
        <v>0</v>
      </c>
      <c r="G286" s="486">
        <f>COUNTA(G276:G285)</f>
        <v>0</v>
      </c>
      <c r="H286" s="655"/>
      <c r="I286" s="501"/>
      <c r="J286" s="657"/>
      <c r="K286" s="658"/>
      <c r="L286" s="1096" t="s">
        <v>655</v>
      </c>
      <c r="M286" s="1097"/>
      <c r="N286" s="659">
        <f>SUM(N276:N285)</f>
        <v>0</v>
      </c>
      <c r="O286" s="660">
        <f>SUM(O276:O285)</f>
        <v>0</v>
      </c>
      <c r="P286" s="501"/>
      <c r="R286" s="128"/>
      <c r="S286" s="132"/>
      <c r="T286" s="603"/>
      <c r="U286" s="527"/>
    </row>
    <row r="287" spans="1:21" ht="21.95" customHeight="1" x14ac:dyDescent="0.25">
      <c r="A287" s="149"/>
      <c r="B287" s="128"/>
      <c r="C287" s="128"/>
      <c r="D287" s="128"/>
      <c r="H287" s="524"/>
      <c r="I287" s="524"/>
      <c r="J287" s="525"/>
      <c r="K287" s="524"/>
      <c r="L287" s="1098" t="s">
        <v>656</v>
      </c>
      <c r="M287" s="1099"/>
      <c r="N287" s="661">
        <f>SUMIF(M276:M285,"&lt;=31/12/2025",N276:N285)</f>
        <v>0</v>
      </c>
      <c r="O287" s="662">
        <f>SUMIF(M276:M285,"&lt;=31/12/2025",O276:O285)</f>
        <v>0</v>
      </c>
      <c r="P287" s="128"/>
      <c r="R287" s="128"/>
      <c r="S287" s="132"/>
      <c r="T287" s="603"/>
      <c r="U287" s="527"/>
    </row>
    <row r="288" spans="1:21" ht="21.95" customHeight="1" thickBot="1" x14ac:dyDescent="0.3">
      <c r="A288" s="149"/>
      <c r="L288" s="1100" t="s">
        <v>659</v>
      </c>
      <c r="M288" s="1101"/>
      <c r="N288" s="663">
        <f>SUMIF(M276:M285,"&gt;31/12/2025",N276:N285)</f>
        <v>0</v>
      </c>
      <c r="O288" s="664">
        <f>SUMIF(M276:M285,"&gt;31/12/2025",O276:O285)</f>
        <v>0</v>
      </c>
      <c r="R288" s="128"/>
      <c r="S288" s="132"/>
      <c r="T288" s="603"/>
      <c r="U288" s="527"/>
    </row>
    <row r="289" spans="1:21" ht="15.75" thickBot="1" x14ac:dyDescent="0.3">
      <c r="A289" s="528"/>
      <c r="B289" s="529"/>
      <c r="C289" s="455"/>
      <c r="D289" s="455"/>
      <c r="E289" s="455"/>
      <c r="F289" s="529"/>
      <c r="G289" s="455"/>
      <c r="H289" s="455"/>
      <c r="I289" s="529"/>
      <c r="J289" s="529"/>
      <c r="K289" s="455"/>
      <c r="L289" s="455"/>
      <c r="M289" s="455"/>
      <c r="N289" s="455"/>
      <c r="O289" s="455"/>
      <c r="P289" s="455"/>
      <c r="Q289" s="455"/>
      <c r="R289" s="455"/>
      <c r="S289" s="530"/>
      <c r="T289" s="455"/>
      <c r="U289" s="531"/>
    </row>
    <row r="290" spans="1:21" ht="15.75" thickBot="1" x14ac:dyDescent="0.3">
      <c r="A290" s="502"/>
      <c r="B290" s="503"/>
      <c r="C290" s="504"/>
      <c r="D290" s="504"/>
      <c r="E290" s="504"/>
      <c r="F290" s="503"/>
      <c r="G290" s="504"/>
      <c r="H290" s="504"/>
      <c r="I290" s="503"/>
      <c r="J290" s="503"/>
      <c r="K290" s="504"/>
      <c r="L290" s="504"/>
      <c r="M290" s="504"/>
      <c r="N290" s="504"/>
      <c r="O290" s="504"/>
      <c r="P290" s="504"/>
      <c r="Q290" s="504"/>
      <c r="R290" s="504"/>
      <c r="S290" s="504"/>
      <c r="T290" s="504"/>
      <c r="U290" s="505"/>
    </row>
    <row r="291" spans="1:21" ht="24.6" customHeight="1" thickBot="1" x14ac:dyDescent="0.3">
      <c r="A291" s="163" t="s">
        <v>9</v>
      </c>
      <c r="B291" s="1116" t="s">
        <v>70</v>
      </c>
      <c r="C291" s="1117"/>
      <c r="E291" s="1182" t="s">
        <v>342</v>
      </c>
      <c r="F291" s="1183"/>
      <c r="G291" s="1120">
        <f>VLOOKUP(B291,'Urbano.Piano inv. forn'!$D$72:$H$111,3,FALSE)</f>
        <v>0</v>
      </c>
      <c r="H291" s="1121"/>
      <c r="I291" s="115"/>
      <c r="J291" s="1182" t="s">
        <v>343</v>
      </c>
      <c r="K291" s="1183"/>
      <c r="L291" s="1120">
        <f>VLOOKUP(B291,'Urbano.Piano inv. forn'!$D$72:$H$111,4,FALSE)</f>
        <v>0</v>
      </c>
      <c r="M291" s="1121"/>
      <c r="O291" s="169" t="s">
        <v>344</v>
      </c>
      <c r="P291" s="506"/>
      <c r="R291" s="170" t="s">
        <v>345</v>
      </c>
      <c r="S291" s="1108"/>
      <c r="T291" s="1109"/>
      <c r="U291" s="507"/>
    </row>
    <row r="292" spans="1:21" ht="15.75" thickBot="1" x14ac:dyDescent="0.3">
      <c r="A292" s="149"/>
      <c r="B292" s="129"/>
      <c r="C292" s="129"/>
      <c r="E292" s="130"/>
      <c r="F292" s="130"/>
      <c r="G292" s="131"/>
      <c r="H292" s="131"/>
      <c r="I292" s="115"/>
      <c r="J292" s="130"/>
      <c r="K292" s="130"/>
      <c r="L292" s="131"/>
      <c r="M292" s="131"/>
      <c r="O292" s="132"/>
      <c r="R292" s="128"/>
      <c r="S292" s="501"/>
      <c r="U292" s="150"/>
    </row>
    <row r="293" spans="1:21" ht="35.25" customHeight="1" thickBot="1" x14ac:dyDescent="0.3">
      <c r="A293" s="1173" t="s">
        <v>346</v>
      </c>
      <c r="B293" s="1174"/>
      <c r="C293" s="1174"/>
      <c r="D293" s="1175"/>
      <c r="E293" s="1105">
        <f>VLOOKUP(B291,'Urbano.Piano inv. forn'!$D$72:$V$111,17,FALSE)</f>
        <v>0</v>
      </c>
      <c r="F293" s="1106"/>
      <c r="G293" s="1106"/>
      <c r="H293" s="1107"/>
      <c r="I293" s="115"/>
      <c r="J293" s="1184" t="s">
        <v>60</v>
      </c>
      <c r="K293" s="1185"/>
      <c r="L293" s="1105">
        <f>VLOOKUP(B291,'Urbano.Piano inv. forn'!$D$72:$V$111,19,FALSE)</f>
        <v>0</v>
      </c>
      <c r="M293" s="1107"/>
      <c r="N293" s="146"/>
      <c r="O293" s="170" t="s">
        <v>347</v>
      </c>
      <c r="P293" s="151">
        <f>L293+E293</f>
        <v>0</v>
      </c>
      <c r="R293" s="170" t="s">
        <v>348</v>
      </c>
      <c r="S293" s="1108"/>
      <c r="T293" s="1109"/>
      <c r="U293" s="150"/>
    </row>
    <row r="294" spans="1:21" ht="15.75" thickBot="1" x14ac:dyDescent="0.3">
      <c r="A294" s="152"/>
      <c r="B294" s="153"/>
      <c r="C294" s="153"/>
      <c r="D294" s="153"/>
      <c r="E294" s="154"/>
      <c r="F294" s="154"/>
      <c r="G294" s="154"/>
      <c r="H294" s="154"/>
      <c r="I294" s="115"/>
      <c r="J294" s="130"/>
      <c r="K294" s="130"/>
      <c r="L294" s="154"/>
      <c r="M294" s="154"/>
      <c r="N294" s="146"/>
      <c r="O294" s="128"/>
      <c r="P294" s="146"/>
      <c r="R294" s="128"/>
      <c r="S294" s="129"/>
      <c r="T294" s="129"/>
      <c r="U294" s="507"/>
    </row>
    <row r="295" spans="1:21" ht="60" x14ac:dyDescent="0.25">
      <c r="A295" s="1176" t="s">
        <v>349</v>
      </c>
      <c r="B295" s="1178" t="s">
        <v>350</v>
      </c>
      <c r="C295" s="1178" t="s">
        <v>351</v>
      </c>
      <c r="D295" s="165" t="s">
        <v>352</v>
      </c>
      <c r="E295" s="166" t="s">
        <v>353</v>
      </c>
      <c r="F295" s="165" t="s">
        <v>354</v>
      </c>
      <c r="G295" s="165" t="s">
        <v>355</v>
      </c>
      <c r="H295" s="167" t="s">
        <v>312</v>
      </c>
      <c r="I295" s="167" t="s">
        <v>356</v>
      </c>
      <c r="J295" s="167" t="s">
        <v>357</v>
      </c>
      <c r="K295" s="167" t="s">
        <v>358</v>
      </c>
      <c r="L295" s="167" t="s">
        <v>359</v>
      </c>
      <c r="M295" s="167" t="s">
        <v>360</v>
      </c>
      <c r="N295" s="167" t="s">
        <v>361</v>
      </c>
      <c r="O295" s="167" t="s">
        <v>362</v>
      </c>
      <c r="P295" s="167" t="s">
        <v>363</v>
      </c>
      <c r="Q295" s="167" t="s">
        <v>364</v>
      </c>
      <c r="R295" s="167" t="s">
        <v>365</v>
      </c>
      <c r="S295" s="167" t="s">
        <v>366</v>
      </c>
      <c r="T295" s="1180" t="s">
        <v>367</v>
      </c>
      <c r="U295" s="508"/>
    </row>
    <row r="296" spans="1:21" ht="24.75" thickBot="1" x14ac:dyDescent="0.3">
      <c r="A296" s="1177"/>
      <c r="B296" s="1179"/>
      <c r="C296" s="1179"/>
      <c r="D296" s="168" t="s">
        <v>368</v>
      </c>
      <c r="E296" s="168" t="s">
        <v>369</v>
      </c>
      <c r="F296" s="168" t="s">
        <v>370</v>
      </c>
      <c r="G296" s="168" t="s">
        <v>370</v>
      </c>
      <c r="H296" s="168" t="s">
        <v>65</v>
      </c>
      <c r="I296" s="168" t="s">
        <v>33</v>
      </c>
      <c r="J296" s="168" t="s">
        <v>371</v>
      </c>
      <c r="K296" s="168" t="s">
        <v>372</v>
      </c>
      <c r="L296" s="168" t="s">
        <v>373</v>
      </c>
      <c r="M296" s="168" t="s">
        <v>372</v>
      </c>
      <c r="N296" s="168" t="s">
        <v>374</v>
      </c>
      <c r="O296" s="168" t="s">
        <v>341</v>
      </c>
      <c r="P296" s="168" t="s">
        <v>375</v>
      </c>
      <c r="Q296" s="168" t="s">
        <v>376</v>
      </c>
      <c r="R296" s="168" t="s">
        <v>377</v>
      </c>
      <c r="S296" s="168" t="s">
        <v>377</v>
      </c>
      <c r="T296" s="1181"/>
      <c r="U296" s="508"/>
    </row>
    <row r="297" spans="1:21" x14ac:dyDescent="0.25">
      <c r="A297" s="1171" t="str">
        <f>B291</f>
        <v>urb.e.5</v>
      </c>
      <c r="B297" s="157">
        <v>1</v>
      </c>
      <c r="C297" s="208"/>
      <c r="D297" s="134"/>
      <c r="E297" s="134"/>
      <c r="F297" s="208"/>
      <c r="G297" s="510"/>
      <c r="H297" s="135"/>
      <c r="I297" s="511"/>
      <c r="J297" s="512"/>
      <c r="K297" s="513"/>
      <c r="L297" s="511"/>
      <c r="M297" s="513"/>
      <c r="N297" s="164"/>
      <c r="O297" s="164"/>
      <c r="P297" s="511"/>
      <c r="Q297" s="511"/>
      <c r="R297" s="511"/>
      <c r="S297" s="511"/>
      <c r="T297" s="514"/>
      <c r="U297" s="507"/>
    </row>
    <row r="298" spans="1:21" x14ac:dyDescent="0.25">
      <c r="A298" s="1171"/>
      <c r="B298" s="158">
        <v>2</v>
      </c>
      <c r="C298" s="133"/>
      <c r="D298" s="127"/>
      <c r="E298" s="127"/>
      <c r="F298" s="133"/>
      <c r="G298" s="515"/>
      <c r="H298" s="133"/>
      <c r="I298" s="495"/>
      <c r="J298" s="516"/>
      <c r="K298" s="517"/>
      <c r="L298" s="495"/>
      <c r="M298" s="517"/>
      <c r="N298" s="155"/>
      <c r="O298" s="155"/>
      <c r="P298" s="495"/>
      <c r="Q298" s="495" t="s">
        <v>378</v>
      </c>
      <c r="R298" s="495"/>
      <c r="S298" s="495"/>
      <c r="T298" s="518"/>
      <c r="U298" s="507"/>
    </row>
    <row r="299" spans="1:21" x14ac:dyDescent="0.25">
      <c r="A299" s="1171"/>
      <c r="B299" s="158">
        <v>3</v>
      </c>
      <c r="C299" s="133"/>
      <c r="D299" s="127"/>
      <c r="E299" s="127"/>
      <c r="F299" s="133"/>
      <c r="G299" s="515"/>
      <c r="H299" s="133"/>
      <c r="I299" s="495"/>
      <c r="J299" s="516"/>
      <c r="K299" s="517"/>
      <c r="L299" s="495"/>
      <c r="M299" s="517"/>
      <c r="N299" s="155"/>
      <c r="O299" s="155"/>
      <c r="P299" s="495"/>
      <c r="Q299" s="495"/>
      <c r="R299" s="495"/>
      <c r="S299" s="495"/>
      <c r="T299" s="518"/>
      <c r="U299" s="507"/>
    </row>
    <row r="300" spans="1:21" x14ac:dyDescent="0.25">
      <c r="A300" s="1171"/>
      <c r="B300" s="158">
        <v>4</v>
      </c>
      <c r="C300" s="133"/>
      <c r="D300" s="127"/>
      <c r="E300" s="127"/>
      <c r="F300" s="133"/>
      <c r="G300" s="515"/>
      <c r="H300" s="133"/>
      <c r="I300" s="495"/>
      <c r="J300" s="516"/>
      <c r="K300" s="517"/>
      <c r="L300" s="495"/>
      <c r="M300" s="517"/>
      <c r="N300" s="155"/>
      <c r="O300" s="155"/>
      <c r="P300" s="495"/>
      <c r="Q300" s="495"/>
      <c r="R300" s="495"/>
      <c r="S300" s="495"/>
      <c r="T300" s="518"/>
      <c r="U300" s="507"/>
    </row>
    <row r="301" spans="1:21" x14ac:dyDescent="0.25">
      <c r="A301" s="1171"/>
      <c r="B301" s="158">
        <v>5</v>
      </c>
      <c r="C301" s="133"/>
      <c r="D301" s="127"/>
      <c r="E301" s="127"/>
      <c r="F301" s="133"/>
      <c r="G301" s="515"/>
      <c r="H301" s="133"/>
      <c r="I301" s="495"/>
      <c r="J301" s="516"/>
      <c r="K301" s="517"/>
      <c r="L301" s="495"/>
      <c r="M301" s="517"/>
      <c r="N301" s="155"/>
      <c r="O301" s="155"/>
      <c r="P301" s="495"/>
      <c r="Q301" s="495"/>
      <c r="R301" s="495"/>
      <c r="S301" s="495"/>
      <c r="T301" s="518"/>
      <c r="U301" s="507"/>
    </row>
    <row r="302" spans="1:21" x14ac:dyDescent="0.25">
      <c r="A302" s="1171"/>
      <c r="B302" s="158">
        <v>6</v>
      </c>
      <c r="C302" s="133"/>
      <c r="D302" s="127"/>
      <c r="E302" s="127"/>
      <c r="F302" s="133"/>
      <c r="G302" s="515"/>
      <c r="H302" s="133"/>
      <c r="I302" s="495"/>
      <c r="J302" s="516"/>
      <c r="K302" s="517"/>
      <c r="L302" s="495"/>
      <c r="M302" s="517"/>
      <c r="N302" s="155"/>
      <c r="O302" s="155"/>
      <c r="P302" s="495"/>
      <c r="Q302" s="495"/>
      <c r="R302" s="495"/>
      <c r="S302" s="495"/>
      <c r="T302" s="518"/>
      <c r="U302" s="507"/>
    </row>
    <row r="303" spans="1:21" x14ac:dyDescent="0.25">
      <c r="A303" s="1171"/>
      <c r="B303" s="158">
        <v>7</v>
      </c>
      <c r="C303" s="133"/>
      <c r="D303" s="127"/>
      <c r="E303" s="127"/>
      <c r="F303" s="133"/>
      <c r="G303" s="515"/>
      <c r="H303" s="133"/>
      <c r="I303" s="495"/>
      <c r="J303" s="516"/>
      <c r="K303" s="517"/>
      <c r="L303" s="495"/>
      <c r="M303" s="517"/>
      <c r="N303" s="155"/>
      <c r="O303" s="155"/>
      <c r="P303" s="495"/>
      <c r="Q303" s="495"/>
      <c r="R303" s="495"/>
      <c r="S303" s="495"/>
      <c r="T303" s="518"/>
      <c r="U303" s="507"/>
    </row>
    <row r="304" spans="1:21" x14ac:dyDescent="0.25">
      <c r="A304" s="1171"/>
      <c r="B304" s="158">
        <v>8</v>
      </c>
      <c r="C304" s="133"/>
      <c r="D304" s="127"/>
      <c r="E304" s="127"/>
      <c r="F304" s="133"/>
      <c r="G304" s="515"/>
      <c r="H304" s="133"/>
      <c r="I304" s="495"/>
      <c r="J304" s="516"/>
      <c r="K304" s="517"/>
      <c r="L304" s="495"/>
      <c r="M304" s="517"/>
      <c r="N304" s="155"/>
      <c r="O304" s="155"/>
      <c r="P304" s="495"/>
      <c r="Q304" s="495"/>
      <c r="R304" s="495"/>
      <c r="S304" s="495"/>
      <c r="T304" s="518"/>
      <c r="U304" s="507"/>
    </row>
    <row r="305" spans="1:21" x14ac:dyDescent="0.25">
      <c r="A305" s="1171"/>
      <c r="B305" s="158">
        <v>9</v>
      </c>
      <c r="C305" s="133"/>
      <c r="D305" s="127"/>
      <c r="E305" s="127"/>
      <c r="F305" s="133"/>
      <c r="G305" s="515"/>
      <c r="H305" s="133"/>
      <c r="I305" s="495"/>
      <c r="J305" s="516"/>
      <c r="K305" s="517"/>
      <c r="L305" s="495"/>
      <c r="M305" s="517"/>
      <c r="N305" s="155"/>
      <c r="O305" s="155"/>
      <c r="P305" s="495"/>
      <c r="Q305" s="495"/>
      <c r="R305" s="495"/>
      <c r="S305" s="495"/>
      <c r="T305" s="518"/>
      <c r="U305" s="507"/>
    </row>
    <row r="306" spans="1:21" ht="15.75" thickBot="1" x14ac:dyDescent="0.3">
      <c r="A306" s="1172"/>
      <c r="B306" s="159">
        <v>10</v>
      </c>
      <c r="C306" s="148"/>
      <c r="D306" s="147"/>
      <c r="E306" s="147"/>
      <c r="F306" s="148"/>
      <c r="G306" s="519"/>
      <c r="H306" s="148"/>
      <c r="I306" s="520"/>
      <c r="J306" s="521"/>
      <c r="K306" s="522"/>
      <c r="L306" s="520"/>
      <c r="M306" s="522"/>
      <c r="N306" s="156"/>
      <c r="O306" s="156"/>
      <c r="P306" s="520"/>
      <c r="Q306" s="520"/>
      <c r="R306" s="520"/>
      <c r="S306" s="520"/>
      <c r="T306" s="523"/>
      <c r="U306" s="507"/>
    </row>
    <row r="307" spans="1:21" ht="25.5" thickBot="1" x14ac:dyDescent="0.3">
      <c r="A307" s="654"/>
      <c r="C307" s="655"/>
      <c r="D307" s="656"/>
      <c r="E307" s="484" t="s">
        <v>379</v>
      </c>
      <c r="F307" s="485">
        <f>COUNTA(F297:F306)</f>
        <v>0</v>
      </c>
      <c r="G307" s="486">
        <f>COUNTA(G297:G306)</f>
        <v>0</v>
      </c>
      <c r="H307" s="655"/>
      <c r="I307" s="501"/>
      <c r="J307" s="657"/>
      <c r="K307" s="658"/>
      <c r="L307" s="1096" t="s">
        <v>655</v>
      </c>
      <c r="M307" s="1097"/>
      <c r="N307" s="659">
        <f>SUM(N297:N306)</f>
        <v>0</v>
      </c>
      <c r="O307" s="660">
        <f>SUM(O297:O306)</f>
        <v>0</v>
      </c>
      <c r="P307" s="501"/>
      <c r="R307" s="128"/>
      <c r="S307" s="132"/>
      <c r="T307" s="603"/>
      <c r="U307" s="527"/>
    </row>
    <row r="308" spans="1:21" ht="21.95" customHeight="1" x14ac:dyDescent="0.25">
      <c r="A308" s="149"/>
      <c r="B308" s="128"/>
      <c r="C308" s="128"/>
      <c r="D308" s="128"/>
      <c r="H308" s="524"/>
      <c r="I308" s="524"/>
      <c r="J308" s="525"/>
      <c r="K308" s="524"/>
      <c r="L308" s="1098" t="s">
        <v>656</v>
      </c>
      <c r="M308" s="1099"/>
      <c r="N308" s="661">
        <f>SUMIF(M297:M306,"&lt;=31/12/2025",N297:N306)</f>
        <v>0</v>
      </c>
      <c r="O308" s="662">
        <f>SUMIF(M297:M306,"&lt;=31/12/2025",O297:O306)</f>
        <v>0</v>
      </c>
      <c r="P308" s="128"/>
      <c r="R308" s="128"/>
      <c r="S308" s="132"/>
      <c r="T308" s="603"/>
      <c r="U308" s="527"/>
    </row>
    <row r="309" spans="1:21" ht="21.95" customHeight="1" thickBot="1" x14ac:dyDescent="0.3">
      <c r="A309" s="149"/>
      <c r="L309" s="1100" t="s">
        <v>659</v>
      </c>
      <c r="M309" s="1101"/>
      <c r="N309" s="663">
        <f>SUMIF(M297:M306,"&gt;31/12/2025",N297:N306)</f>
        <v>0</v>
      </c>
      <c r="O309" s="664">
        <f>SUMIF(M297:M306,"&gt;31/12/2025",O297:O306)</f>
        <v>0</v>
      </c>
      <c r="R309" s="128"/>
      <c r="S309" s="132"/>
      <c r="T309" s="603"/>
      <c r="U309" s="527"/>
    </row>
    <row r="310" spans="1:21" ht="15.75" thickBot="1" x14ac:dyDescent="0.3">
      <c r="A310" s="528"/>
      <c r="B310" s="529"/>
      <c r="C310" s="455"/>
      <c r="D310" s="455"/>
      <c r="E310" s="455"/>
      <c r="F310" s="529"/>
      <c r="G310" s="455"/>
      <c r="H310" s="455"/>
      <c r="I310" s="529"/>
      <c r="J310" s="529"/>
      <c r="K310" s="455"/>
      <c r="L310" s="455"/>
      <c r="M310" s="455"/>
      <c r="N310" s="455"/>
      <c r="O310" s="455"/>
      <c r="P310" s="455"/>
      <c r="Q310" s="455"/>
      <c r="R310" s="455"/>
      <c r="S310" s="530"/>
      <c r="T310" s="455"/>
      <c r="U310" s="531"/>
    </row>
    <row r="311" spans="1:21" ht="15.75" thickBot="1" x14ac:dyDescent="0.3">
      <c r="A311" s="502"/>
      <c r="B311" s="503"/>
      <c r="C311" s="504"/>
      <c r="D311" s="504"/>
      <c r="E311" s="504"/>
      <c r="F311" s="503"/>
      <c r="G311" s="504"/>
      <c r="H311" s="504"/>
      <c r="I311" s="503"/>
      <c r="J311" s="503"/>
      <c r="K311" s="504"/>
      <c r="L311" s="504"/>
      <c r="M311" s="504"/>
      <c r="N311" s="504"/>
      <c r="O311" s="504"/>
      <c r="P311" s="504"/>
      <c r="Q311" s="504"/>
      <c r="R311" s="504"/>
      <c r="S311" s="504"/>
      <c r="T311" s="504"/>
      <c r="U311" s="505"/>
    </row>
    <row r="312" spans="1:21" ht="27.6" customHeight="1" thickBot="1" x14ac:dyDescent="0.3">
      <c r="A312" s="163" t="s">
        <v>9</v>
      </c>
      <c r="B312" s="1116" t="s">
        <v>70</v>
      </c>
      <c r="C312" s="1117"/>
      <c r="E312" s="1182" t="s">
        <v>342</v>
      </c>
      <c r="F312" s="1183"/>
      <c r="G312" s="1120">
        <f>VLOOKUP(B312,'Urbano.Piano inv. forn'!$D$72:$H$111,3,FALSE)</f>
        <v>0</v>
      </c>
      <c r="H312" s="1121"/>
      <c r="I312" s="115"/>
      <c r="J312" s="1182" t="s">
        <v>343</v>
      </c>
      <c r="K312" s="1183"/>
      <c r="L312" s="1120">
        <f>VLOOKUP(B312,'Urbano.Piano inv. forn'!$D$72:$H$111,4,FALSE)</f>
        <v>0</v>
      </c>
      <c r="M312" s="1121"/>
      <c r="O312" s="169" t="s">
        <v>344</v>
      </c>
      <c r="P312" s="506"/>
      <c r="R312" s="170" t="s">
        <v>345</v>
      </c>
      <c r="S312" s="1108"/>
      <c r="T312" s="1109"/>
      <c r="U312" s="507"/>
    </row>
    <row r="313" spans="1:21" ht="15.75" thickBot="1" x14ac:dyDescent="0.3">
      <c r="A313" s="149"/>
      <c r="B313" s="129"/>
      <c r="C313" s="129"/>
      <c r="E313" s="130"/>
      <c r="F313" s="130"/>
      <c r="G313" s="131"/>
      <c r="H313" s="131"/>
      <c r="I313" s="115"/>
      <c r="J313" s="130"/>
      <c r="K313" s="130"/>
      <c r="L313" s="131"/>
      <c r="M313" s="131"/>
      <c r="O313" s="132"/>
      <c r="R313" s="128"/>
      <c r="S313" s="501"/>
      <c r="U313" s="150"/>
    </row>
    <row r="314" spans="1:21" ht="35.25" customHeight="1" thickBot="1" x14ac:dyDescent="0.3">
      <c r="A314" s="1173" t="s">
        <v>346</v>
      </c>
      <c r="B314" s="1174"/>
      <c r="C314" s="1174"/>
      <c r="D314" s="1175"/>
      <c r="E314" s="1105">
        <f>VLOOKUP(B312,'Urbano.Piano inv. forn'!$D$72:$V$111,17,FALSE)</f>
        <v>0</v>
      </c>
      <c r="F314" s="1106"/>
      <c r="G314" s="1106"/>
      <c r="H314" s="1107"/>
      <c r="I314" s="115"/>
      <c r="J314" s="1184" t="s">
        <v>60</v>
      </c>
      <c r="K314" s="1185"/>
      <c r="L314" s="1105">
        <f>VLOOKUP(B312,'Urbano.Piano inv. forn'!$D$72:$V$111,19,FALSE)</f>
        <v>0</v>
      </c>
      <c r="M314" s="1107"/>
      <c r="N314" s="146"/>
      <c r="O314" s="170" t="s">
        <v>347</v>
      </c>
      <c r="P314" s="151">
        <f>L314+E314</f>
        <v>0</v>
      </c>
      <c r="R314" s="170" t="s">
        <v>348</v>
      </c>
      <c r="S314" s="1108"/>
      <c r="T314" s="1109"/>
      <c r="U314" s="150"/>
    </row>
    <row r="315" spans="1:21" ht="15.75" thickBot="1" x14ac:dyDescent="0.3">
      <c r="A315" s="152"/>
      <c r="B315" s="153"/>
      <c r="C315" s="153"/>
      <c r="D315" s="153"/>
      <c r="E315" s="154"/>
      <c r="F315" s="154"/>
      <c r="G315" s="154"/>
      <c r="H315" s="154"/>
      <c r="I315" s="115"/>
      <c r="J315" s="130"/>
      <c r="K315" s="130"/>
      <c r="L315" s="154"/>
      <c r="M315" s="154"/>
      <c r="N315" s="146"/>
      <c r="O315" s="128"/>
      <c r="P315" s="146"/>
      <c r="R315" s="128"/>
      <c r="S315" s="129"/>
      <c r="T315" s="129"/>
      <c r="U315" s="507"/>
    </row>
    <row r="316" spans="1:21" ht="60" x14ac:dyDescent="0.25">
      <c r="A316" s="1176" t="s">
        <v>349</v>
      </c>
      <c r="B316" s="1178" t="s">
        <v>350</v>
      </c>
      <c r="C316" s="1178" t="s">
        <v>351</v>
      </c>
      <c r="D316" s="165" t="s">
        <v>352</v>
      </c>
      <c r="E316" s="166" t="s">
        <v>353</v>
      </c>
      <c r="F316" s="165" t="s">
        <v>354</v>
      </c>
      <c r="G316" s="165" t="s">
        <v>355</v>
      </c>
      <c r="H316" s="167" t="s">
        <v>312</v>
      </c>
      <c r="I316" s="167" t="s">
        <v>356</v>
      </c>
      <c r="J316" s="167" t="s">
        <v>357</v>
      </c>
      <c r="K316" s="167" t="s">
        <v>358</v>
      </c>
      <c r="L316" s="167" t="s">
        <v>359</v>
      </c>
      <c r="M316" s="167" t="s">
        <v>360</v>
      </c>
      <c r="N316" s="167" t="s">
        <v>361</v>
      </c>
      <c r="O316" s="167" t="s">
        <v>362</v>
      </c>
      <c r="P316" s="167" t="s">
        <v>363</v>
      </c>
      <c r="Q316" s="167" t="s">
        <v>364</v>
      </c>
      <c r="R316" s="167" t="s">
        <v>365</v>
      </c>
      <c r="S316" s="167" t="s">
        <v>366</v>
      </c>
      <c r="T316" s="1180" t="s">
        <v>367</v>
      </c>
      <c r="U316" s="508"/>
    </row>
    <row r="317" spans="1:21" ht="24.75" thickBot="1" x14ac:dyDescent="0.3">
      <c r="A317" s="1177"/>
      <c r="B317" s="1179"/>
      <c r="C317" s="1179"/>
      <c r="D317" s="168" t="s">
        <v>368</v>
      </c>
      <c r="E317" s="168" t="s">
        <v>369</v>
      </c>
      <c r="F317" s="168" t="s">
        <v>370</v>
      </c>
      <c r="G317" s="168" t="s">
        <v>370</v>
      </c>
      <c r="H317" s="168" t="s">
        <v>65</v>
      </c>
      <c r="I317" s="168" t="s">
        <v>33</v>
      </c>
      <c r="J317" s="168" t="s">
        <v>371</v>
      </c>
      <c r="K317" s="168" t="s">
        <v>372</v>
      </c>
      <c r="L317" s="168" t="s">
        <v>373</v>
      </c>
      <c r="M317" s="168" t="s">
        <v>372</v>
      </c>
      <c r="N317" s="168" t="s">
        <v>374</v>
      </c>
      <c r="O317" s="168" t="s">
        <v>341</v>
      </c>
      <c r="P317" s="168" t="s">
        <v>375</v>
      </c>
      <c r="Q317" s="168" t="s">
        <v>376</v>
      </c>
      <c r="R317" s="168" t="s">
        <v>377</v>
      </c>
      <c r="S317" s="168" t="s">
        <v>377</v>
      </c>
      <c r="T317" s="1181"/>
      <c r="U317" s="508"/>
    </row>
    <row r="318" spans="1:21" x14ac:dyDescent="0.25">
      <c r="A318" s="1171" t="str">
        <f>B312</f>
        <v>urb.e.5</v>
      </c>
      <c r="B318" s="157">
        <v>1</v>
      </c>
      <c r="C318" s="208"/>
      <c r="D318" s="134"/>
      <c r="E318" s="134"/>
      <c r="F318" s="208"/>
      <c r="G318" s="510"/>
      <c r="H318" s="135"/>
      <c r="I318" s="511"/>
      <c r="J318" s="512"/>
      <c r="K318" s="513"/>
      <c r="L318" s="511"/>
      <c r="M318" s="513"/>
      <c r="N318" s="164"/>
      <c r="O318" s="164"/>
      <c r="P318" s="511"/>
      <c r="Q318" s="511"/>
      <c r="R318" s="511"/>
      <c r="S318" s="511"/>
      <c r="T318" s="514"/>
      <c r="U318" s="507"/>
    </row>
    <row r="319" spans="1:21" x14ac:dyDescent="0.25">
      <c r="A319" s="1171"/>
      <c r="B319" s="158">
        <v>2</v>
      </c>
      <c r="C319" s="133"/>
      <c r="D319" s="127"/>
      <c r="E319" s="127"/>
      <c r="F319" s="133"/>
      <c r="G319" s="515"/>
      <c r="H319" s="133"/>
      <c r="I319" s="495"/>
      <c r="J319" s="516"/>
      <c r="K319" s="517"/>
      <c r="L319" s="495"/>
      <c r="M319" s="517"/>
      <c r="N319" s="155"/>
      <c r="O319" s="155"/>
      <c r="P319" s="495"/>
      <c r="Q319" s="495" t="s">
        <v>378</v>
      </c>
      <c r="R319" s="495"/>
      <c r="S319" s="495"/>
      <c r="T319" s="518"/>
      <c r="U319" s="507"/>
    </row>
    <row r="320" spans="1:21" x14ac:dyDescent="0.25">
      <c r="A320" s="1171"/>
      <c r="B320" s="158">
        <v>3</v>
      </c>
      <c r="C320" s="133"/>
      <c r="D320" s="127"/>
      <c r="E320" s="127"/>
      <c r="F320" s="133"/>
      <c r="G320" s="515"/>
      <c r="H320" s="133"/>
      <c r="I320" s="495"/>
      <c r="J320" s="516"/>
      <c r="K320" s="517"/>
      <c r="L320" s="495"/>
      <c r="M320" s="517"/>
      <c r="N320" s="155"/>
      <c r="O320" s="155"/>
      <c r="P320" s="495"/>
      <c r="Q320" s="495"/>
      <c r="R320" s="495"/>
      <c r="S320" s="495"/>
      <c r="T320" s="518"/>
      <c r="U320" s="507"/>
    </row>
    <row r="321" spans="1:21" x14ac:dyDescent="0.25">
      <c r="A321" s="1171"/>
      <c r="B321" s="158">
        <v>4</v>
      </c>
      <c r="C321" s="133"/>
      <c r="D321" s="127"/>
      <c r="E321" s="127"/>
      <c r="F321" s="133"/>
      <c r="G321" s="515"/>
      <c r="H321" s="133"/>
      <c r="I321" s="495"/>
      <c r="J321" s="516"/>
      <c r="K321" s="517"/>
      <c r="L321" s="495"/>
      <c r="M321" s="517"/>
      <c r="N321" s="155"/>
      <c r="O321" s="155"/>
      <c r="P321" s="495"/>
      <c r="Q321" s="495"/>
      <c r="R321" s="495"/>
      <c r="S321" s="495"/>
      <c r="T321" s="518"/>
      <c r="U321" s="507"/>
    </row>
    <row r="322" spans="1:21" x14ac:dyDescent="0.25">
      <c r="A322" s="1171"/>
      <c r="B322" s="158">
        <v>5</v>
      </c>
      <c r="C322" s="133"/>
      <c r="D322" s="127"/>
      <c r="E322" s="127"/>
      <c r="F322" s="133"/>
      <c r="G322" s="515"/>
      <c r="H322" s="133"/>
      <c r="I322" s="495"/>
      <c r="J322" s="516"/>
      <c r="K322" s="517"/>
      <c r="L322" s="495"/>
      <c r="M322" s="517"/>
      <c r="N322" s="155"/>
      <c r="O322" s="155"/>
      <c r="P322" s="495"/>
      <c r="Q322" s="495"/>
      <c r="R322" s="495"/>
      <c r="S322" s="495"/>
      <c r="T322" s="518"/>
      <c r="U322" s="507"/>
    </row>
    <row r="323" spans="1:21" x14ac:dyDescent="0.25">
      <c r="A323" s="1171"/>
      <c r="B323" s="158">
        <v>6</v>
      </c>
      <c r="C323" s="133"/>
      <c r="D323" s="127"/>
      <c r="E323" s="127"/>
      <c r="F323" s="133"/>
      <c r="G323" s="515"/>
      <c r="H323" s="133"/>
      <c r="I323" s="495"/>
      <c r="J323" s="516"/>
      <c r="K323" s="517"/>
      <c r="L323" s="495"/>
      <c r="M323" s="517"/>
      <c r="N323" s="155"/>
      <c r="O323" s="155"/>
      <c r="P323" s="495"/>
      <c r="Q323" s="495"/>
      <c r="R323" s="495"/>
      <c r="S323" s="495"/>
      <c r="T323" s="518"/>
      <c r="U323" s="507"/>
    </row>
    <row r="324" spans="1:21" x14ac:dyDescent="0.25">
      <c r="A324" s="1171"/>
      <c r="B324" s="158">
        <v>7</v>
      </c>
      <c r="C324" s="133"/>
      <c r="D324" s="127"/>
      <c r="E324" s="127"/>
      <c r="F324" s="133"/>
      <c r="G324" s="515"/>
      <c r="H324" s="133"/>
      <c r="I324" s="495"/>
      <c r="J324" s="516"/>
      <c r="K324" s="517"/>
      <c r="L324" s="495"/>
      <c r="M324" s="517"/>
      <c r="N324" s="155"/>
      <c r="O324" s="155"/>
      <c r="P324" s="495"/>
      <c r="Q324" s="495"/>
      <c r="R324" s="495"/>
      <c r="S324" s="495"/>
      <c r="T324" s="518"/>
      <c r="U324" s="507"/>
    </row>
    <row r="325" spans="1:21" x14ac:dyDescent="0.25">
      <c r="A325" s="1171"/>
      <c r="B325" s="158">
        <v>8</v>
      </c>
      <c r="C325" s="133"/>
      <c r="D325" s="127"/>
      <c r="E325" s="127"/>
      <c r="F325" s="133"/>
      <c r="G325" s="515"/>
      <c r="H325" s="133"/>
      <c r="I325" s="495"/>
      <c r="J325" s="516"/>
      <c r="K325" s="517"/>
      <c r="L325" s="495"/>
      <c r="M325" s="517"/>
      <c r="N325" s="155"/>
      <c r="O325" s="155"/>
      <c r="P325" s="495"/>
      <c r="Q325" s="495"/>
      <c r="R325" s="495"/>
      <c r="S325" s="495"/>
      <c r="T325" s="518"/>
      <c r="U325" s="507"/>
    </row>
    <row r="326" spans="1:21" x14ac:dyDescent="0.25">
      <c r="A326" s="1171"/>
      <c r="B326" s="158">
        <v>9</v>
      </c>
      <c r="C326" s="133"/>
      <c r="D326" s="127"/>
      <c r="E326" s="127"/>
      <c r="F326" s="133"/>
      <c r="G326" s="515"/>
      <c r="H326" s="133"/>
      <c r="I326" s="495"/>
      <c r="J326" s="516"/>
      <c r="K326" s="517"/>
      <c r="L326" s="495"/>
      <c r="M326" s="517"/>
      <c r="N326" s="155"/>
      <c r="O326" s="155"/>
      <c r="P326" s="495"/>
      <c r="Q326" s="495"/>
      <c r="R326" s="495"/>
      <c r="S326" s="495"/>
      <c r="T326" s="518"/>
      <c r="U326" s="507"/>
    </row>
    <row r="327" spans="1:21" ht="15.75" thickBot="1" x14ac:dyDescent="0.3">
      <c r="A327" s="1172"/>
      <c r="B327" s="159">
        <v>10</v>
      </c>
      <c r="C327" s="148"/>
      <c r="D327" s="147"/>
      <c r="E327" s="147"/>
      <c r="F327" s="148"/>
      <c r="G327" s="519"/>
      <c r="H327" s="148"/>
      <c r="I327" s="520"/>
      <c r="J327" s="521"/>
      <c r="K327" s="522"/>
      <c r="L327" s="520"/>
      <c r="M327" s="522"/>
      <c r="N327" s="156"/>
      <c r="O327" s="156"/>
      <c r="P327" s="520"/>
      <c r="Q327" s="520"/>
      <c r="R327" s="520"/>
      <c r="S327" s="520"/>
      <c r="T327" s="523"/>
      <c r="U327" s="507"/>
    </row>
    <row r="328" spans="1:21" ht="25.5" thickBot="1" x14ac:dyDescent="0.3">
      <c r="A328" s="654"/>
      <c r="C328" s="655"/>
      <c r="D328" s="656"/>
      <c r="E328" s="484" t="s">
        <v>379</v>
      </c>
      <c r="F328" s="485">
        <f>COUNTA(F318:F327)</f>
        <v>0</v>
      </c>
      <c r="G328" s="486">
        <f>COUNTA(G318:G327)</f>
        <v>0</v>
      </c>
      <c r="H328" s="655"/>
      <c r="I328" s="501"/>
      <c r="J328" s="657"/>
      <c r="K328" s="658"/>
      <c r="L328" s="1096" t="s">
        <v>655</v>
      </c>
      <c r="M328" s="1097"/>
      <c r="N328" s="659">
        <f>SUM(N318:N327)</f>
        <v>0</v>
      </c>
      <c r="O328" s="660">
        <f>SUM(O318:O327)</f>
        <v>0</v>
      </c>
      <c r="P328" s="501"/>
      <c r="R328" s="128"/>
      <c r="S328" s="132"/>
      <c r="T328" s="603"/>
      <c r="U328" s="527"/>
    </row>
    <row r="329" spans="1:21" ht="21.95" customHeight="1" x14ac:dyDescent="0.25">
      <c r="A329" s="149"/>
      <c r="B329" s="128"/>
      <c r="C329" s="128"/>
      <c r="D329" s="128"/>
      <c r="H329" s="524"/>
      <c r="I329" s="524"/>
      <c r="J329" s="525"/>
      <c r="K329" s="524"/>
      <c r="L329" s="1098" t="s">
        <v>656</v>
      </c>
      <c r="M329" s="1099"/>
      <c r="N329" s="661">
        <f>SUMIF(M318:M327,"&lt;=31/12/2025",N318:N327)</f>
        <v>0</v>
      </c>
      <c r="O329" s="662">
        <f>SUMIF(M318:M327,"&lt;=31/12/2025",O318:O327)</f>
        <v>0</v>
      </c>
      <c r="P329" s="128"/>
      <c r="R329" s="128"/>
      <c r="S329" s="132"/>
      <c r="T329" s="603"/>
      <c r="U329" s="527"/>
    </row>
    <row r="330" spans="1:21" ht="21.95" customHeight="1" thickBot="1" x14ac:dyDescent="0.3">
      <c r="A330" s="149"/>
      <c r="L330" s="1100" t="s">
        <v>659</v>
      </c>
      <c r="M330" s="1101"/>
      <c r="N330" s="663">
        <f>SUMIF(M318:M327,"&gt;31/12/2025",N318:N327)</f>
        <v>0</v>
      </c>
      <c r="O330" s="664">
        <f>SUMIF(M318:M327,"&gt;31/12/2025",O318:O327)</f>
        <v>0</v>
      </c>
      <c r="R330" s="128"/>
      <c r="S330" s="132"/>
      <c r="T330" s="603"/>
      <c r="U330" s="527"/>
    </row>
    <row r="331" spans="1:21" ht="15.75" thickBot="1" x14ac:dyDescent="0.3">
      <c r="A331" s="528"/>
      <c r="B331" s="529"/>
      <c r="C331" s="455"/>
      <c r="D331" s="455"/>
      <c r="E331" s="455"/>
      <c r="F331" s="529"/>
      <c r="G331" s="455"/>
      <c r="H331" s="455"/>
      <c r="I331" s="529"/>
      <c r="J331" s="529"/>
      <c r="K331" s="455"/>
      <c r="L331" s="455"/>
      <c r="M331" s="455"/>
      <c r="N331" s="455"/>
      <c r="O331" s="455"/>
      <c r="P331" s="455"/>
      <c r="Q331" s="455"/>
      <c r="R331" s="455"/>
      <c r="S331" s="530"/>
      <c r="T331" s="455"/>
      <c r="U331" s="531"/>
    </row>
    <row r="332" spans="1:21" ht="15.75" thickBot="1" x14ac:dyDescent="0.3">
      <c r="A332" s="502"/>
      <c r="B332" s="503"/>
      <c r="C332" s="504"/>
      <c r="D332" s="504"/>
      <c r="E332" s="504"/>
      <c r="F332" s="503"/>
      <c r="G332" s="504"/>
      <c r="H332" s="504"/>
      <c r="I332" s="503"/>
      <c r="J332" s="503"/>
      <c r="K332" s="504"/>
      <c r="L332" s="504"/>
      <c r="M332" s="504"/>
      <c r="N332" s="504"/>
      <c r="O332" s="504"/>
      <c r="P332" s="504"/>
      <c r="Q332" s="504"/>
      <c r="R332" s="504"/>
      <c r="S332" s="504"/>
      <c r="T332" s="504"/>
      <c r="U332" s="505"/>
    </row>
    <row r="333" spans="1:21" ht="33.950000000000003" customHeight="1" thickBot="1" x14ac:dyDescent="0.3">
      <c r="A333" s="163" t="s">
        <v>9</v>
      </c>
      <c r="B333" s="1116" t="s">
        <v>70</v>
      </c>
      <c r="C333" s="1117"/>
      <c r="E333" s="1182" t="s">
        <v>342</v>
      </c>
      <c r="F333" s="1183"/>
      <c r="G333" s="1120">
        <f>VLOOKUP(B333,'Urbano.Piano inv. forn'!$D$72:$H$111,3,FALSE)</f>
        <v>0</v>
      </c>
      <c r="H333" s="1121"/>
      <c r="I333" s="115"/>
      <c r="J333" s="1182" t="s">
        <v>343</v>
      </c>
      <c r="K333" s="1183"/>
      <c r="L333" s="1120">
        <f>VLOOKUP(B333,'Urbano.Piano inv. forn'!$D$72:$H$111,4,FALSE)</f>
        <v>0</v>
      </c>
      <c r="M333" s="1121"/>
      <c r="O333" s="169" t="s">
        <v>344</v>
      </c>
      <c r="P333" s="506"/>
      <c r="R333" s="170" t="s">
        <v>345</v>
      </c>
      <c r="S333" s="1108"/>
      <c r="T333" s="1109"/>
      <c r="U333" s="507"/>
    </row>
    <row r="334" spans="1:21" ht="15.75" thickBot="1" x14ac:dyDescent="0.3">
      <c r="A334" s="149"/>
      <c r="B334" s="129"/>
      <c r="C334" s="129"/>
      <c r="E334" s="130"/>
      <c r="F334" s="130"/>
      <c r="G334" s="131"/>
      <c r="H334" s="131"/>
      <c r="I334" s="115"/>
      <c r="J334" s="130"/>
      <c r="K334" s="130"/>
      <c r="L334" s="131"/>
      <c r="M334" s="131"/>
      <c r="O334" s="132"/>
      <c r="R334" s="128"/>
      <c r="S334" s="501"/>
      <c r="U334" s="150"/>
    </row>
    <row r="335" spans="1:21" ht="35.25" customHeight="1" thickBot="1" x14ac:dyDescent="0.3">
      <c r="A335" s="1173" t="s">
        <v>346</v>
      </c>
      <c r="B335" s="1174"/>
      <c r="C335" s="1174"/>
      <c r="D335" s="1175"/>
      <c r="E335" s="1105">
        <f>VLOOKUP(B333,'Urbano.Piano inv. forn'!$D$72:$V$111,17,FALSE)</f>
        <v>0</v>
      </c>
      <c r="F335" s="1106"/>
      <c r="G335" s="1106"/>
      <c r="H335" s="1107"/>
      <c r="I335" s="115"/>
      <c r="J335" s="1184" t="s">
        <v>60</v>
      </c>
      <c r="K335" s="1185"/>
      <c r="L335" s="1105">
        <f>VLOOKUP(B333,'Urbano.Piano inv. forn'!$D$72:$V$111,19,FALSE)</f>
        <v>0</v>
      </c>
      <c r="M335" s="1107"/>
      <c r="N335" s="146"/>
      <c r="O335" s="170" t="s">
        <v>347</v>
      </c>
      <c r="P335" s="151">
        <f>L335+E335</f>
        <v>0</v>
      </c>
      <c r="R335" s="170" t="s">
        <v>348</v>
      </c>
      <c r="S335" s="1108"/>
      <c r="T335" s="1109"/>
      <c r="U335" s="150"/>
    </row>
    <row r="336" spans="1:21" ht="15.75" thickBot="1" x14ac:dyDescent="0.3">
      <c r="A336" s="152"/>
      <c r="B336" s="153"/>
      <c r="C336" s="153"/>
      <c r="D336" s="153"/>
      <c r="E336" s="154"/>
      <c r="F336" s="154"/>
      <c r="G336" s="154"/>
      <c r="H336" s="154"/>
      <c r="I336" s="115"/>
      <c r="J336" s="130"/>
      <c r="K336" s="130"/>
      <c r="L336" s="154"/>
      <c r="M336" s="154"/>
      <c r="N336" s="146"/>
      <c r="O336" s="128"/>
      <c r="P336" s="146"/>
      <c r="R336" s="128"/>
      <c r="S336" s="129"/>
      <c r="T336" s="129"/>
      <c r="U336" s="507"/>
    </row>
    <row r="337" spans="1:21" ht="60" x14ac:dyDescent="0.25">
      <c r="A337" s="1176" t="s">
        <v>349</v>
      </c>
      <c r="B337" s="1178" t="s">
        <v>350</v>
      </c>
      <c r="C337" s="1178" t="s">
        <v>351</v>
      </c>
      <c r="D337" s="165" t="s">
        <v>352</v>
      </c>
      <c r="E337" s="166" t="s">
        <v>353</v>
      </c>
      <c r="F337" s="165" t="s">
        <v>354</v>
      </c>
      <c r="G337" s="165" t="s">
        <v>355</v>
      </c>
      <c r="H337" s="167" t="s">
        <v>312</v>
      </c>
      <c r="I337" s="167" t="s">
        <v>356</v>
      </c>
      <c r="J337" s="167" t="s">
        <v>357</v>
      </c>
      <c r="K337" s="167" t="s">
        <v>358</v>
      </c>
      <c r="L337" s="167" t="s">
        <v>359</v>
      </c>
      <c r="M337" s="167" t="s">
        <v>360</v>
      </c>
      <c r="N337" s="167" t="s">
        <v>361</v>
      </c>
      <c r="O337" s="167" t="s">
        <v>362</v>
      </c>
      <c r="P337" s="167" t="s">
        <v>363</v>
      </c>
      <c r="Q337" s="167" t="s">
        <v>364</v>
      </c>
      <c r="R337" s="167" t="s">
        <v>365</v>
      </c>
      <c r="S337" s="167" t="s">
        <v>366</v>
      </c>
      <c r="T337" s="1180" t="s">
        <v>367</v>
      </c>
      <c r="U337" s="508"/>
    </row>
    <row r="338" spans="1:21" ht="24.75" thickBot="1" x14ac:dyDescent="0.3">
      <c r="A338" s="1177"/>
      <c r="B338" s="1179"/>
      <c r="C338" s="1179"/>
      <c r="D338" s="168" t="s">
        <v>368</v>
      </c>
      <c r="E338" s="168" t="s">
        <v>369</v>
      </c>
      <c r="F338" s="168" t="s">
        <v>370</v>
      </c>
      <c r="G338" s="168" t="s">
        <v>370</v>
      </c>
      <c r="H338" s="168" t="s">
        <v>65</v>
      </c>
      <c r="I338" s="168" t="s">
        <v>33</v>
      </c>
      <c r="J338" s="168" t="s">
        <v>371</v>
      </c>
      <c r="K338" s="168" t="s">
        <v>372</v>
      </c>
      <c r="L338" s="168" t="s">
        <v>373</v>
      </c>
      <c r="M338" s="168" t="s">
        <v>372</v>
      </c>
      <c r="N338" s="168" t="s">
        <v>374</v>
      </c>
      <c r="O338" s="168" t="s">
        <v>341</v>
      </c>
      <c r="P338" s="168" t="s">
        <v>375</v>
      </c>
      <c r="Q338" s="168" t="s">
        <v>376</v>
      </c>
      <c r="R338" s="168" t="s">
        <v>377</v>
      </c>
      <c r="S338" s="168" t="s">
        <v>377</v>
      </c>
      <c r="T338" s="1181"/>
      <c r="U338" s="508"/>
    </row>
    <row r="339" spans="1:21" x14ac:dyDescent="0.25">
      <c r="A339" s="1171" t="str">
        <f>B333</f>
        <v>urb.e.5</v>
      </c>
      <c r="B339" s="157">
        <v>1</v>
      </c>
      <c r="C339" s="208"/>
      <c r="D339" s="134"/>
      <c r="E339" s="134"/>
      <c r="F339" s="208"/>
      <c r="G339" s="510"/>
      <c r="H339" s="135"/>
      <c r="I339" s="511"/>
      <c r="J339" s="512"/>
      <c r="K339" s="513"/>
      <c r="L339" s="511"/>
      <c r="M339" s="513"/>
      <c r="N339" s="164"/>
      <c r="O339" s="164"/>
      <c r="P339" s="511"/>
      <c r="Q339" s="511"/>
      <c r="R339" s="511"/>
      <c r="S339" s="511"/>
      <c r="T339" s="514"/>
      <c r="U339" s="507"/>
    </row>
    <row r="340" spans="1:21" x14ac:dyDescent="0.25">
      <c r="A340" s="1171"/>
      <c r="B340" s="158">
        <v>2</v>
      </c>
      <c r="C340" s="133"/>
      <c r="D340" s="127"/>
      <c r="E340" s="127"/>
      <c r="F340" s="133"/>
      <c r="G340" s="515"/>
      <c r="H340" s="133"/>
      <c r="I340" s="495"/>
      <c r="J340" s="516"/>
      <c r="K340" s="517"/>
      <c r="L340" s="495"/>
      <c r="M340" s="517"/>
      <c r="N340" s="155"/>
      <c r="O340" s="155"/>
      <c r="P340" s="495"/>
      <c r="Q340" s="495" t="s">
        <v>378</v>
      </c>
      <c r="R340" s="495"/>
      <c r="S340" s="495"/>
      <c r="T340" s="518"/>
      <c r="U340" s="507"/>
    </row>
    <row r="341" spans="1:21" x14ac:dyDescent="0.25">
      <c r="A341" s="1171"/>
      <c r="B341" s="158">
        <v>3</v>
      </c>
      <c r="C341" s="133"/>
      <c r="D341" s="127"/>
      <c r="E341" s="127"/>
      <c r="F341" s="133"/>
      <c r="G341" s="515"/>
      <c r="H341" s="133"/>
      <c r="I341" s="495"/>
      <c r="J341" s="516"/>
      <c r="K341" s="517"/>
      <c r="L341" s="495"/>
      <c r="M341" s="517"/>
      <c r="N341" s="155"/>
      <c r="O341" s="155"/>
      <c r="P341" s="495"/>
      <c r="Q341" s="495"/>
      <c r="R341" s="495"/>
      <c r="S341" s="495"/>
      <c r="T341" s="518"/>
      <c r="U341" s="507"/>
    </row>
    <row r="342" spans="1:21" x14ac:dyDescent="0.25">
      <c r="A342" s="1171"/>
      <c r="B342" s="158">
        <v>4</v>
      </c>
      <c r="C342" s="133"/>
      <c r="D342" s="127"/>
      <c r="E342" s="127"/>
      <c r="F342" s="133"/>
      <c r="G342" s="515"/>
      <c r="H342" s="133"/>
      <c r="I342" s="495"/>
      <c r="J342" s="516"/>
      <c r="K342" s="517"/>
      <c r="L342" s="495"/>
      <c r="M342" s="517"/>
      <c r="N342" s="155"/>
      <c r="O342" s="155"/>
      <c r="P342" s="495"/>
      <c r="Q342" s="495"/>
      <c r="R342" s="495"/>
      <c r="S342" s="495"/>
      <c r="T342" s="518"/>
      <c r="U342" s="507"/>
    </row>
    <row r="343" spans="1:21" x14ac:dyDescent="0.25">
      <c r="A343" s="1171"/>
      <c r="B343" s="158">
        <v>5</v>
      </c>
      <c r="C343" s="133"/>
      <c r="D343" s="127"/>
      <c r="E343" s="127"/>
      <c r="F343" s="133"/>
      <c r="G343" s="515"/>
      <c r="H343" s="133"/>
      <c r="I343" s="495"/>
      <c r="J343" s="516"/>
      <c r="K343" s="517"/>
      <c r="L343" s="495"/>
      <c r="M343" s="517"/>
      <c r="N343" s="155"/>
      <c r="O343" s="155"/>
      <c r="P343" s="495"/>
      <c r="Q343" s="495"/>
      <c r="R343" s="495"/>
      <c r="S343" s="495"/>
      <c r="T343" s="518"/>
      <c r="U343" s="507"/>
    </row>
    <row r="344" spans="1:21" x14ac:dyDescent="0.25">
      <c r="A344" s="1171"/>
      <c r="B344" s="158">
        <v>6</v>
      </c>
      <c r="C344" s="133"/>
      <c r="D344" s="127"/>
      <c r="E344" s="127"/>
      <c r="F344" s="133"/>
      <c r="G344" s="515"/>
      <c r="H344" s="133"/>
      <c r="I344" s="495"/>
      <c r="J344" s="516"/>
      <c r="K344" s="517"/>
      <c r="L344" s="495"/>
      <c r="M344" s="517"/>
      <c r="N344" s="155"/>
      <c r="O344" s="155"/>
      <c r="P344" s="495"/>
      <c r="Q344" s="495"/>
      <c r="R344" s="495"/>
      <c r="S344" s="495"/>
      <c r="T344" s="518"/>
      <c r="U344" s="507"/>
    </row>
    <row r="345" spans="1:21" x14ac:dyDescent="0.25">
      <c r="A345" s="1171"/>
      <c r="B345" s="158">
        <v>7</v>
      </c>
      <c r="C345" s="133"/>
      <c r="D345" s="127"/>
      <c r="E345" s="127"/>
      <c r="F345" s="133"/>
      <c r="G345" s="515"/>
      <c r="H345" s="133"/>
      <c r="I345" s="495"/>
      <c r="J345" s="516"/>
      <c r="K345" s="517"/>
      <c r="L345" s="495"/>
      <c r="M345" s="517"/>
      <c r="N345" s="155"/>
      <c r="O345" s="155"/>
      <c r="P345" s="495"/>
      <c r="Q345" s="495"/>
      <c r="R345" s="495"/>
      <c r="S345" s="495"/>
      <c r="T345" s="518"/>
      <c r="U345" s="507"/>
    </row>
    <row r="346" spans="1:21" x14ac:dyDescent="0.25">
      <c r="A346" s="1171"/>
      <c r="B346" s="158">
        <v>8</v>
      </c>
      <c r="C346" s="133"/>
      <c r="D346" s="127"/>
      <c r="E346" s="127"/>
      <c r="F346" s="133"/>
      <c r="G346" s="515"/>
      <c r="H346" s="133"/>
      <c r="I346" s="495"/>
      <c r="J346" s="516"/>
      <c r="K346" s="517"/>
      <c r="L346" s="495"/>
      <c r="M346" s="517"/>
      <c r="N346" s="155"/>
      <c r="O346" s="155"/>
      <c r="P346" s="495"/>
      <c r="Q346" s="495"/>
      <c r="R346" s="495"/>
      <c r="S346" s="495"/>
      <c r="T346" s="518"/>
      <c r="U346" s="507"/>
    </row>
    <row r="347" spans="1:21" x14ac:dyDescent="0.25">
      <c r="A347" s="1171"/>
      <c r="B347" s="158">
        <v>9</v>
      </c>
      <c r="C347" s="133"/>
      <c r="D347" s="127"/>
      <c r="E347" s="127"/>
      <c r="F347" s="133"/>
      <c r="G347" s="515"/>
      <c r="H347" s="133"/>
      <c r="I347" s="495"/>
      <c r="J347" s="516"/>
      <c r="K347" s="517"/>
      <c r="L347" s="495"/>
      <c r="M347" s="517"/>
      <c r="N347" s="155"/>
      <c r="O347" s="155"/>
      <c r="P347" s="495"/>
      <c r="Q347" s="495"/>
      <c r="R347" s="495"/>
      <c r="S347" s="495"/>
      <c r="T347" s="518"/>
      <c r="U347" s="507"/>
    </row>
    <row r="348" spans="1:21" ht="15.75" thickBot="1" x14ac:dyDescent="0.3">
      <c r="A348" s="1172"/>
      <c r="B348" s="159">
        <v>10</v>
      </c>
      <c r="C348" s="148"/>
      <c r="D348" s="147"/>
      <c r="E348" s="147"/>
      <c r="F348" s="148"/>
      <c r="G348" s="519"/>
      <c r="H348" s="148"/>
      <c r="I348" s="520"/>
      <c r="J348" s="521"/>
      <c r="K348" s="522"/>
      <c r="L348" s="520"/>
      <c r="M348" s="522"/>
      <c r="N348" s="156"/>
      <c r="O348" s="156"/>
      <c r="P348" s="520"/>
      <c r="Q348" s="520"/>
      <c r="R348" s="520"/>
      <c r="S348" s="520"/>
      <c r="T348" s="523"/>
      <c r="U348" s="507"/>
    </row>
    <row r="349" spans="1:21" ht="25.5" thickBot="1" x14ac:dyDescent="0.3">
      <c r="A349" s="654"/>
      <c r="C349" s="655"/>
      <c r="D349" s="656"/>
      <c r="E349" s="484" t="s">
        <v>379</v>
      </c>
      <c r="F349" s="485">
        <f>COUNTA(F339:F348)</f>
        <v>0</v>
      </c>
      <c r="G349" s="486">
        <f>COUNTA(G339:G348)</f>
        <v>0</v>
      </c>
      <c r="H349" s="655"/>
      <c r="I349" s="501"/>
      <c r="J349" s="657"/>
      <c r="K349" s="658"/>
      <c r="L349" s="1096" t="s">
        <v>655</v>
      </c>
      <c r="M349" s="1097"/>
      <c r="N349" s="659">
        <f>SUM(N339:N348)</f>
        <v>0</v>
      </c>
      <c r="O349" s="660">
        <f>SUM(O339:O348)</f>
        <v>0</v>
      </c>
      <c r="P349" s="501"/>
      <c r="R349" s="128"/>
      <c r="S349" s="132"/>
      <c r="T349" s="603"/>
      <c r="U349" s="527"/>
    </row>
    <row r="350" spans="1:21" ht="21.95" customHeight="1" x14ac:dyDescent="0.25">
      <c r="A350" s="149"/>
      <c r="B350" s="128"/>
      <c r="C350" s="128"/>
      <c r="D350" s="128"/>
      <c r="H350" s="524"/>
      <c r="I350" s="524"/>
      <c r="J350" s="525"/>
      <c r="K350" s="524"/>
      <c r="L350" s="1098" t="s">
        <v>656</v>
      </c>
      <c r="M350" s="1099"/>
      <c r="N350" s="661">
        <f>SUMIF(M339:M348,"&lt;=31/12/2025",N339:N348)</f>
        <v>0</v>
      </c>
      <c r="O350" s="662">
        <f>SUMIF(M339:M348,"&lt;=31/12/2025",O339:O348)</f>
        <v>0</v>
      </c>
      <c r="P350" s="128"/>
      <c r="R350" s="128"/>
      <c r="S350" s="132"/>
      <c r="T350" s="603"/>
      <c r="U350" s="527"/>
    </row>
    <row r="351" spans="1:21" ht="21.95" customHeight="1" thickBot="1" x14ac:dyDescent="0.3">
      <c r="A351" s="149"/>
      <c r="L351" s="1100" t="s">
        <v>659</v>
      </c>
      <c r="M351" s="1101"/>
      <c r="N351" s="663">
        <f>SUMIF(M339:M348,"&gt;31/12/2025",N339:N348)</f>
        <v>0</v>
      </c>
      <c r="O351" s="664">
        <f>SUMIF(M339:M348,"&gt;31/12/2025",O339:O348)</f>
        <v>0</v>
      </c>
      <c r="R351" s="128"/>
      <c r="S351" s="132"/>
      <c r="T351" s="603"/>
      <c r="U351" s="527"/>
    </row>
    <row r="352" spans="1:21" ht="15.75" thickBot="1" x14ac:dyDescent="0.3">
      <c r="A352" s="528"/>
      <c r="B352" s="529"/>
      <c r="C352" s="455"/>
      <c r="D352" s="455"/>
      <c r="E352" s="455"/>
      <c r="F352" s="529"/>
      <c r="G352" s="455"/>
      <c r="H352" s="455"/>
      <c r="I352" s="529"/>
      <c r="J352" s="529"/>
      <c r="K352" s="455"/>
      <c r="L352" s="455"/>
      <c r="M352" s="455"/>
      <c r="N352" s="455"/>
      <c r="O352" s="455"/>
      <c r="P352" s="455"/>
      <c r="Q352" s="455"/>
      <c r="R352" s="455"/>
      <c r="S352" s="530"/>
      <c r="T352" s="455"/>
      <c r="U352" s="531"/>
    </row>
    <row r="353" spans="1:21" ht="15.75" thickBot="1" x14ac:dyDescent="0.3">
      <c r="A353" s="502"/>
      <c r="B353" s="503"/>
      <c r="C353" s="504"/>
      <c r="D353" s="504"/>
      <c r="E353" s="504"/>
      <c r="F353" s="503"/>
      <c r="G353" s="504"/>
      <c r="H353" s="504"/>
      <c r="I353" s="503"/>
      <c r="J353" s="503"/>
      <c r="K353" s="504"/>
      <c r="L353" s="504"/>
      <c r="M353" s="504"/>
      <c r="N353" s="504"/>
      <c r="O353" s="504"/>
      <c r="P353" s="504"/>
      <c r="Q353" s="504"/>
      <c r="R353" s="504"/>
      <c r="S353" s="504"/>
      <c r="T353" s="504"/>
      <c r="U353" s="505"/>
    </row>
    <row r="354" spans="1:21" ht="29.1" customHeight="1" thickBot="1" x14ac:dyDescent="0.3">
      <c r="A354" s="163" t="s">
        <v>9</v>
      </c>
      <c r="B354" s="1116" t="s">
        <v>70</v>
      </c>
      <c r="C354" s="1117"/>
      <c r="E354" s="1182" t="s">
        <v>342</v>
      </c>
      <c r="F354" s="1183"/>
      <c r="G354" s="1120">
        <f>VLOOKUP(B354,'Urbano.Piano inv. forn'!$D$72:$H$111,3,FALSE)</f>
        <v>0</v>
      </c>
      <c r="H354" s="1121"/>
      <c r="I354" s="115"/>
      <c r="J354" s="1182" t="s">
        <v>343</v>
      </c>
      <c r="K354" s="1183"/>
      <c r="L354" s="1120">
        <f>VLOOKUP(B354,'Urbano.Piano inv. forn'!$D$72:$H$111,4,FALSE)</f>
        <v>0</v>
      </c>
      <c r="M354" s="1121"/>
      <c r="O354" s="169" t="s">
        <v>344</v>
      </c>
      <c r="P354" s="506"/>
      <c r="R354" s="170" t="s">
        <v>345</v>
      </c>
      <c r="S354" s="1108"/>
      <c r="T354" s="1109"/>
      <c r="U354" s="507"/>
    </row>
    <row r="355" spans="1:21" ht="15.75" thickBot="1" x14ac:dyDescent="0.3">
      <c r="A355" s="149"/>
      <c r="B355" s="129"/>
      <c r="C355" s="129"/>
      <c r="E355" s="130"/>
      <c r="F355" s="130"/>
      <c r="G355" s="131"/>
      <c r="H355" s="131"/>
      <c r="I355" s="115"/>
      <c r="J355" s="130"/>
      <c r="K355" s="130"/>
      <c r="L355" s="131"/>
      <c r="M355" s="131"/>
      <c r="O355" s="132"/>
      <c r="R355" s="128"/>
      <c r="S355" s="501"/>
      <c r="U355" s="150"/>
    </row>
    <row r="356" spans="1:21" ht="31.5" customHeight="1" thickBot="1" x14ac:dyDescent="0.3">
      <c r="A356" s="1173" t="s">
        <v>346</v>
      </c>
      <c r="B356" s="1174"/>
      <c r="C356" s="1174"/>
      <c r="D356" s="1175"/>
      <c r="E356" s="1105">
        <f>VLOOKUP(B354,'Urbano.Piano inv. forn'!$D$72:$V$111,17,FALSE)</f>
        <v>0</v>
      </c>
      <c r="F356" s="1106"/>
      <c r="G356" s="1106"/>
      <c r="H356" s="1107"/>
      <c r="I356" s="115"/>
      <c r="J356" s="1173" t="s">
        <v>60</v>
      </c>
      <c r="K356" s="1174"/>
      <c r="L356" s="1105">
        <f>VLOOKUP(B354,'Urbano.Piano inv. forn'!$D$72:$V$111,19,FALSE)</f>
        <v>0</v>
      </c>
      <c r="M356" s="1107"/>
      <c r="N356" s="146"/>
      <c r="O356" s="170" t="s">
        <v>347</v>
      </c>
      <c r="P356" s="151">
        <f>L356+E356</f>
        <v>0</v>
      </c>
      <c r="R356" s="170" t="s">
        <v>348</v>
      </c>
      <c r="S356" s="1108"/>
      <c r="T356" s="1109"/>
      <c r="U356" s="150"/>
    </row>
    <row r="357" spans="1:21" ht="15.75" thickBot="1" x14ac:dyDescent="0.3">
      <c r="A357" s="152"/>
      <c r="B357" s="153"/>
      <c r="C357" s="153"/>
      <c r="D357" s="153"/>
      <c r="E357" s="154"/>
      <c r="F357" s="154"/>
      <c r="G357" s="154"/>
      <c r="H357" s="154"/>
      <c r="I357" s="115"/>
      <c r="J357" s="130"/>
      <c r="K357" s="130"/>
      <c r="L357" s="154"/>
      <c r="M357" s="154"/>
      <c r="N357" s="146"/>
      <c r="O357" s="128"/>
      <c r="P357" s="146"/>
      <c r="R357" s="128"/>
      <c r="S357" s="129"/>
      <c r="T357" s="129"/>
      <c r="U357" s="507"/>
    </row>
    <row r="358" spans="1:21" ht="60" x14ac:dyDescent="0.25">
      <c r="A358" s="1176" t="s">
        <v>349</v>
      </c>
      <c r="B358" s="1178" t="s">
        <v>350</v>
      </c>
      <c r="C358" s="1178" t="s">
        <v>351</v>
      </c>
      <c r="D358" s="165" t="s">
        <v>352</v>
      </c>
      <c r="E358" s="166" t="s">
        <v>353</v>
      </c>
      <c r="F358" s="165" t="s">
        <v>354</v>
      </c>
      <c r="G358" s="165" t="s">
        <v>355</v>
      </c>
      <c r="H358" s="167" t="s">
        <v>312</v>
      </c>
      <c r="I358" s="167" t="s">
        <v>356</v>
      </c>
      <c r="J358" s="167" t="s">
        <v>357</v>
      </c>
      <c r="K358" s="167" t="s">
        <v>358</v>
      </c>
      <c r="L358" s="167" t="s">
        <v>359</v>
      </c>
      <c r="M358" s="167" t="s">
        <v>360</v>
      </c>
      <c r="N358" s="167" t="s">
        <v>361</v>
      </c>
      <c r="O358" s="167" t="s">
        <v>362</v>
      </c>
      <c r="P358" s="167" t="s">
        <v>363</v>
      </c>
      <c r="Q358" s="167" t="s">
        <v>364</v>
      </c>
      <c r="R358" s="167" t="s">
        <v>365</v>
      </c>
      <c r="S358" s="167" t="s">
        <v>366</v>
      </c>
      <c r="T358" s="1180" t="s">
        <v>367</v>
      </c>
      <c r="U358" s="508"/>
    </row>
    <row r="359" spans="1:21" ht="24.75" thickBot="1" x14ac:dyDescent="0.3">
      <c r="A359" s="1177"/>
      <c r="B359" s="1179"/>
      <c r="C359" s="1179"/>
      <c r="D359" s="168" t="s">
        <v>368</v>
      </c>
      <c r="E359" s="168" t="s">
        <v>369</v>
      </c>
      <c r="F359" s="168" t="s">
        <v>370</v>
      </c>
      <c r="G359" s="168" t="s">
        <v>370</v>
      </c>
      <c r="H359" s="168" t="s">
        <v>65</v>
      </c>
      <c r="I359" s="168" t="s">
        <v>33</v>
      </c>
      <c r="J359" s="168" t="s">
        <v>371</v>
      </c>
      <c r="K359" s="168" t="s">
        <v>372</v>
      </c>
      <c r="L359" s="168" t="s">
        <v>373</v>
      </c>
      <c r="M359" s="168" t="s">
        <v>372</v>
      </c>
      <c r="N359" s="168" t="s">
        <v>374</v>
      </c>
      <c r="O359" s="168" t="s">
        <v>341</v>
      </c>
      <c r="P359" s="168" t="s">
        <v>375</v>
      </c>
      <c r="Q359" s="168" t="s">
        <v>376</v>
      </c>
      <c r="R359" s="168" t="s">
        <v>377</v>
      </c>
      <c r="S359" s="168" t="s">
        <v>377</v>
      </c>
      <c r="T359" s="1181"/>
      <c r="U359" s="508"/>
    </row>
    <row r="360" spans="1:21" x14ac:dyDescent="0.25">
      <c r="A360" s="1171" t="str">
        <f>B354</f>
        <v>urb.e.5</v>
      </c>
      <c r="B360" s="157">
        <v>1</v>
      </c>
      <c r="C360" s="208"/>
      <c r="D360" s="134"/>
      <c r="E360" s="134"/>
      <c r="F360" s="208"/>
      <c r="G360" s="510"/>
      <c r="H360" s="135"/>
      <c r="I360" s="511"/>
      <c r="J360" s="512"/>
      <c r="K360" s="513"/>
      <c r="L360" s="511"/>
      <c r="M360" s="513"/>
      <c r="N360" s="164"/>
      <c r="O360" s="164"/>
      <c r="P360" s="511"/>
      <c r="Q360" s="511"/>
      <c r="R360" s="511"/>
      <c r="S360" s="511"/>
      <c r="T360" s="514"/>
      <c r="U360" s="507"/>
    </row>
    <row r="361" spans="1:21" x14ac:dyDescent="0.25">
      <c r="A361" s="1171"/>
      <c r="B361" s="158">
        <v>2</v>
      </c>
      <c r="C361" s="133"/>
      <c r="D361" s="127"/>
      <c r="E361" s="127"/>
      <c r="F361" s="133"/>
      <c r="G361" s="515"/>
      <c r="H361" s="133"/>
      <c r="I361" s="495"/>
      <c r="J361" s="516"/>
      <c r="K361" s="517"/>
      <c r="L361" s="495"/>
      <c r="M361" s="517"/>
      <c r="N361" s="155"/>
      <c r="O361" s="155"/>
      <c r="P361" s="495"/>
      <c r="Q361" s="495" t="s">
        <v>378</v>
      </c>
      <c r="R361" s="495"/>
      <c r="S361" s="495"/>
      <c r="T361" s="518"/>
      <c r="U361" s="507"/>
    </row>
    <row r="362" spans="1:21" x14ac:dyDescent="0.25">
      <c r="A362" s="1171"/>
      <c r="B362" s="158">
        <v>3</v>
      </c>
      <c r="C362" s="133"/>
      <c r="D362" s="127"/>
      <c r="E362" s="127"/>
      <c r="F362" s="133"/>
      <c r="G362" s="515"/>
      <c r="H362" s="133"/>
      <c r="I362" s="495"/>
      <c r="J362" s="516"/>
      <c r="K362" s="517"/>
      <c r="L362" s="495"/>
      <c r="M362" s="517"/>
      <c r="N362" s="155"/>
      <c r="O362" s="155"/>
      <c r="P362" s="495"/>
      <c r="Q362" s="495"/>
      <c r="R362" s="495"/>
      <c r="S362" s="495"/>
      <c r="T362" s="518"/>
      <c r="U362" s="507"/>
    </row>
    <row r="363" spans="1:21" x14ac:dyDescent="0.25">
      <c r="A363" s="1171"/>
      <c r="B363" s="158">
        <v>4</v>
      </c>
      <c r="C363" s="133"/>
      <c r="D363" s="127"/>
      <c r="E363" s="127"/>
      <c r="F363" s="133"/>
      <c r="G363" s="515"/>
      <c r="H363" s="133"/>
      <c r="I363" s="495"/>
      <c r="J363" s="516"/>
      <c r="K363" s="517"/>
      <c r="L363" s="495"/>
      <c r="M363" s="517"/>
      <c r="N363" s="155"/>
      <c r="O363" s="155"/>
      <c r="P363" s="495"/>
      <c r="Q363" s="495"/>
      <c r="R363" s="495"/>
      <c r="S363" s="495"/>
      <c r="T363" s="518"/>
      <c r="U363" s="507"/>
    </row>
    <row r="364" spans="1:21" x14ac:dyDescent="0.25">
      <c r="A364" s="1171"/>
      <c r="B364" s="158">
        <v>5</v>
      </c>
      <c r="C364" s="133"/>
      <c r="D364" s="127"/>
      <c r="E364" s="127"/>
      <c r="F364" s="133"/>
      <c r="G364" s="515"/>
      <c r="H364" s="133"/>
      <c r="I364" s="495"/>
      <c r="J364" s="516"/>
      <c r="K364" s="517"/>
      <c r="L364" s="495"/>
      <c r="M364" s="517"/>
      <c r="N364" s="155"/>
      <c r="O364" s="155"/>
      <c r="P364" s="495"/>
      <c r="Q364" s="495"/>
      <c r="R364" s="495"/>
      <c r="S364" s="495"/>
      <c r="T364" s="518"/>
      <c r="U364" s="507"/>
    </row>
    <row r="365" spans="1:21" x14ac:dyDescent="0.25">
      <c r="A365" s="1171"/>
      <c r="B365" s="158">
        <v>6</v>
      </c>
      <c r="C365" s="133"/>
      <c r="D365" s="127"/>
      <c r="E365" s="127"/>
      <c r="F365" s="133"/>
      <c r="G365" s="515"/>
      <c r="H365" s="133"/>
      <c r="I365" s="495"/>
      <c r="J365" s="516"/>
      <c r="K365" s="517"/>
      <c r="L365" s="495"/>
      <c r="M365" s="517"/>
      <c r="N365" s="155"/>
      <c r="O365" s="155"/>
      <c r="P365" s="495"/>
      <c r="Q365" s="495"/>
      <c r="R365" s="495"/>
      <c r="S365" s="495"/>
      <c r="T365" s="518"/>
      <c r="U365" s="507"/>
    </row>
    <row r="366" spans="1:21" x14ac:dyDescent="0.25">
      <c r="A366" s="1171"/>
      <c r="B366" s="158">
        <v>7</v>
      </c>
      <c r="C366" s="133"/>
      <c r="D366" s="127"/>
      <c r="E366" s="127"/>
      <c r="F366" s="133"/>
      <c r="G366" s="515"/>
      <c r="H366" s="133"/>
      <c r="I366" s="495"/>
      <c r="J366" s="516"/>
      <c r="K366" s="517"/>
      <c r="L366" s="495"/>
      <c r="M366" s="517"/>
      <c r="N366" s="155"/>
      <c r="O366" s="155"/>
      <c r="P366" s="495"/>
      <c r="Q366" s="495"/>
      <c r="R366" s="495"/>
      <c r="S366" s="495"/>
      <c r="T366" s="518"/>
      <c r="U366" s="507"/>
    </row>
    <row r="367" spans="1:21" x14ac:dyDescent="0.25">
      <c r="A367" s="1171"/>
      <c r="B367" s="158">
        <v>8</v>
      </c>
      <c r="C367" s="133"/>
      <c r="D367" s="127"/>
      <c r="E367" s="127"/>
      <c r="F367" s="133"/>
      <c r="G367" s="515"/>
      <c r="H367" s="133"/>
      <c r="I367" s="495"/>
      <c r="J367" s="516"/>
      <c r="K367" s="517"/>
      <c r="L367" s="495"/>
      <c r="M367" s="517"/>
      <c r="N367" s="155"/>
      <c r="O367" s="155"/>
      <c r="P367" s="495"/>
      <c r="Q367" s="495"/>
      <c r="R367" s="495"/>
      <c r="S367" s="495"/>
      <c r="T367" s="518"/>
      <c r="U367" s="507"/>
    </row>
    <row r="368" spans="1:21" x14ac:dyDescent="0.25">
      <c r="A368" s="1171"/>
      <c r="B368" s="158">
        <v>9</v>
      </c>
      <c r="C368" s="133"/>
      <c r="D368" s="127"/>
      <c r="E368" s="127"/>
      <c r="F368" s="133"/>
      <c r="G368" s="515"/>
      <c r="H368" s="133"/>
      <c r="I368" s="495"/>
      <c r="J368" s="516"/>
      <c r="K368" s="517"/>
      <c r="L368" s="495"/>
      <c r="M368" s="517"/>
      <c r="N368" s="155"/>
      <c r="O368" s="155"/>
      <c r="P368" s="495"/>
      <c r="Q368" s="495"/>
      <c r="R368" s="495"/>
      <c r="S368" s="495"/>
      <c r="T368" s="518"/>
      <c r="U368" s="507"/>
    </row>
    <row r="369" spans="1:21" ht="15.75" thickBot="1" x14ac:dyDescent="0.3">
      <c r="A369" s="1172"/>
      <c r="B369" s="159">
        <v>10</v>
      </c>
      <c r="C369" s="148"/>
      <c r="D369" s="147"/>
      <c r="E369" s="147"/>
      <c r="F369" s="148"/>
      <c r="G369" s="519"/>
      <c r="H369" s="148"/>
      <c r="I369" s="520"/>
      <c r="J369" s="521"/>
      <c r="K369" s="522"/>
      <c r="L369" s="520"/>
      <c r="M369" s="522"/>
      <c r="N369" s="156"/>
      <c r="O369" s="156"/>
      <c r="P369" s="520"/>
      <c r="Q369" s="520"/>
      <c r="R369" s="520"/>
      <c r="S369" s="520"/>
      <c r="T369" s="523"/>
      <c r="U369" s="507"/>
    </row>
    <row r="370" spans="1:21" ht="25.5" thickBot="1" x14ac:dyDescent="0.3">
      <c r="A370" s="654"/>
      <c r="C370" s="655"/>
      <c r="D370" s="656"/>
      <c r="E370" s="484" t="s">
        <v>379</v>
      </c>
      <c r="F370" s="485">
        <f>COUNTA(F360:F369)</f>
        <v>0</v>
      </c>
      <c r="G370" s="486">
        <f>COUNTA(G360:G369)</f>
        <v>0</v>
      </c>
      <c r="H370" s="655"/>
      <c r="I370" s="501"/>
      <c r="J370" s="657"/>
      <c r="K370" s="658"/>
      <c r="L370" s="1096" t="s">
        <v>655</v>
      </c>
      <c r="M370" s="1097"/>
      <c r="N370" s="659">
        <f>SUM(N360:N369)</f>
        <v>0</v>
      </c>
      <c r="O370" s="660">
        <f>SUM(O360:O369)</f>
        <v>0</v>
      </c>
      <c r="P370" s="501"/>
      <c r="R370" s="128"/>
      <c r="S370" s="132"/>
      <c r="T370" s="603"/>
      <c r="U370" s="527"/>
    </row>
    <row r="371" spans="1:21" ht="21.95" customHeight="1" x14ac:dyDescent="0.25">
      <c r="A371" s="149"/>
      <c r="B371" s="128"/>
      <c r="C371" s="128"/>
      <c r="D371" s="128"/>
      <c r="H371" s="524"/>
      <c r="I371" s="524"/>
      <c r="J371" s="525"/>
      <c r="K371" s="524"/>
      <c r="L371" s="1098" t="s">
        <v>656</v>
      </c>
      <c r="M371" s="1099"/>
      <c r="N371" s="661">
        <f>SUMIF(M360:M369,"&lt;=31/12/2025",N360:N369)</f>
        <v>0</v>
      </c>
      <c r="O371" s="662">
        <f>SUMIF(M360:M369,"&lt;=31/12/2025",O360:O369)</f>
        <v>0</v>
      </c>
      <c r="P371" s="128"/>
      <c r="R371" s="128"/>
      <c r="S371" s="132"/>
      <c r="T371" s="603"/>
      <c r="U371" s="527"/>
    </row>
    <row r="372" spans="1:21" ht="21.95" customHeight="1" thickBot="1" x14ac:dyDescent="0.3">
      <c r="A372" s="149"/>
      <c r="L372" s="1100" t="s">
        <v>659</v>
      </c>
      <c r="M372" s="1101"/>
      <c r="N372" s="663">
        <f>SUMIF(M360:M369,"&gt;31/12/2025",N360:N369)</f>
        <v>0</v>
      </c>
      <c r="O372" s="664">
        <f>SUMIF(M360:M369,"&gt;31/12/2025",O360:O369)</f>
        <v>0</v>
      </c>
      <c r="R372" s="128"/>
      <c r="S372" s="132"/>
      <c r="T372" s="603"/>
      <c r="U372" s="527"/>
    </row>
    <row r="373" spans="1:21" ht="15.75" thickBot="1" x14ac:dyDescent="0.3">
      <c r="A373" s="528"/>
      <c r="B373" s="529"/>
      <c r="C373" s="455"/>
      <c r="D373" s="455"/>
      <c r="E373" s="455"/>
      <c r="F373" s="529"/>
      <c r="G373" s="455"/>
      <c r="H373" s="455"/>
      <c r="I373" s="529"/>
      <c r="J373" s="529"/>
      <c r="K373" s="455"/>
      <c r="L373" s="455"/>
      <c r="M373" s="455"/>
      <c r="N373" s="455"/>
      <c r="O373" s="455"/>
      <c r="P373" s="455"/>
      <c r="Q373" s="455"/>
      <c r="R373" s="455"/>
      <c r="S373" s="530"/>
      <c r="T373" s="455"/>
      <c r="U373" s="531"/>
    </row>
    <row r="374" spans="1:21" ht="15.75" thickBot="1" x14ac:dyDescent="0.3">
      <c r="A374" s="502"/>
      <c r="B374" s="503"/>
      <c r="C374" s="504"/>
      <c r="D374" s="504"/>
      <c r="E374" s="504"/>
      <c r="F374" s="503"/>
      <c r="G374" s="504"/>
      <c r="H374" s="504"/>
      <c r="I374" s="503"/>
      <c r="J374" s="503"/>
      <c r="K374" s="504"/>
      <c r="L374" s="504"/>
      <c r="M374" s="504"/>
      <c r="N374" s="504"/>
      <c r="O374" s="504"/>
      <c r="P374" s="504"/>
      <c r="Q374" s="504"/>
      <c r="R374" s="504"/>
      <c r="S374" s="504"/>
      <c r="T374" s="504"/>
      <c r="U374" s="505"/>
    </row>
    <row r="375" spans="1:21" ht="30.95" customHeight="1" thickBot="1" x14ac:dyDescent="0.3">
      <c r="A375" s="163" t="s">
        <v>9</v>
      </c>
      <c r="B375" s="1116" t="s">
        <v>70</v>
      </c>
      <c r="C375" s="1117"/>
      <c r="E375" s="1182" t="s">
        <v>342</v>
      </c>
      <c r="F375" s="1183"/>
      <c r="G375" s="1120">
        <f>VLOOKUP(B375,'Urbano.Piano inv. forn'!$D$72:$H$111,3,FALSE)</f>
        <v>0</v>
      </c>
      <c r="H375" s="1121"/>
      <c r="I375" s="115"/>
      <c r="J375" s="1182" t="s">
        <v>343</v>
      </c>
      <c r="K375" s="1183"/>
      <c r="L375" s="1120">
        <f>VLOOKUP(B375,'Urbano.Piano inv. forn'!$D$72:$H$111,4,FALSE)</f>
        <v>0</v>
      </c>
      <c r="M375" s="1121"/>
      <c r="O375" s="169" t="s">
        <v>344</v>
      </c>
      <c r="P375" s="506"/>
      <c r="R375" s="170" t="s">
        <v>345</v>
      </c>
      <c r="S375" s="1108"/>
      <c r="T375" s="1109"/>
      <c r="U375" s="507"/>
    </row>
    <row r="376" spans="1:21" ht="15.75" thickBot="1" x14ac:dyDescent="0.3">
      <c r="A376" s="149"/>
      <c r="B376" s="129"/>
      <c r="C376" s="129"/>
      <c r="E376" s="130"/>
      <c r="F376" s="130"/>
      <c r="G376" s="131"/>
      <c r="H376" s="131"/>
      <c r="I376" s="115"/>
      <c r="J376" s="130"/>
      <c r="K376" s="130"/>
      <c r="L376" s="131"/>
      <c r="M376" s="131"/>
      <c r="O376" s="132"/>
      <c r="R376" s="128"/>
      <c r="S376" s="501"/>
      <c r="U376" s="150"/>
    </row>
    <row r="377" spans="1:21" ht="31.5" customHeight="1" thickBot="1" x14ac:dyDescent="0.3">
      <c r="A377" s="1173" t="s">
        <v>346</v>
      </c>
      <c r="B377" s="1174"/>
      <c r="C377" s="1174"/>
      <c r="D377" s="1175"/>
      <c r="E377" s="1105">
        <f>VLOOKUP(B375,'Urbano.Piano inv. forn'!$D$72:$V$111,17,FALSE)</f>
        <v>0</v>
      </c>
      <c r="F377" s="1106"/>
      <c r="G377" s="1106"/>
      <c r="H377" s="1107"/>
      <c r="I377" s="115"/>
      <c r="J377" s="1173" t="s">
        <v>60</v>
      </c>
      <c r="K377" s="1174"/>
      <c r="L377" s="1105">
        <f>VLOOKUP(B375,'Urbano.Piano inv. forn'!$D$72:$V$111,19,FALSE)</f>
        <v>0</v>
      </c>
      <c r="M377" s="1107"/>
      <c r="N377" s="146"/>
      <c r="O377" s="170" t="s">
        <v>347</v>
      </c>
      <c r="P377" s="151">
        <f>L377+E377</f>
        <v>0</v>
      </c>
      <c r="R377" s="170" t="s">
        <v>348</v>
      </c>
      <c r="S377" s="1108"/>
      <c r="T377" s="1109"/>
      <c r="U377" s="150"/>
    </row>
    <row r="378" spans="1:21" ht="15.75" thickBot="1" x14ac:dyDescent="0.3">
      <c r="A378" s="152"/>
      <c r="B378" s="153"/>
      <c r="C378" s="153"/>
      <c r="D378" s="153"/>
      <c r="E378" s="154"/>
      <c r="F378" s="154"/>
      <c r="G378" s="154"/>
      <c r="H378" s="154"/>
      <c r="I378" s="115"/>
      <c r="J378" s="130"/>
      <c r="K378" s="130"/>
      <c r="L378" s="154"/>
      <c r="M378" s="154"/>
      <c r="N378" s="146"/>
      <c r="O378" s="128"/>
      <c r="P378" s="146"/>
      <c r="R378" s="128"/>
      <c r="S378" s="129"/>
      <c r="T378" s="129"/>
      <c r="U378" s="507"/>
    </row>
    <row r="379" spans="1:21" ht="60" x14ac:dyDescent="0.25">
      <c r="A379" s="1176" t="s">
        <v>349</v>
      </c>
      <c r="B379" s="1178" t="s">
        <v>350</v>
      </c>
      <c r="C379" s="1178" t="s">
        <v>351</v>
      </c>
      <c r="D379" s="165" t="s">
        <v>352</v>
      </c>
      <c r="E379" s="166" t="s">
        <v>353</v>
      </c>
      <c r="F379" s="165" t="s">
        <v>354</v>
      </c>
      <c r="G379" s="165" t="s">
        <v>355</v>
      </c>
      <c r="H379" s="167" t="s">
        <v>312</v>
      </c>
      <c r="I379" s="167" t="s">
        <v>356</v>
      </c>
      <c r="J379" s="167" t="s">
        <v>357</v>
      </c>
      <c r="K379" s="167" t="s">
        <v>358</v>
      </c>
      <c r="L379" s="167" t="s">
        <v>359</v>
      </c>
      <c r="M379" s="167" t="s">
        <v>360</v>
      </c>
      <c r="N379" s="167" t="s">
        <v>361</v>
      </c>
      <c r="O379" s="167" t="s">
        <v>362</v>
      </c>
      <c r="P379" s="167" t="s">
        <v>363</v>
      </c>
      <c r="Q379" s="167" t="s">
        <v>364</v>
      </c>
      <c r="R379" s="167" t="s">
        <v>365</v>
      </c>
      <c r="S379" s="167" t="s">
        <v>366</v>
      </c>
      <c r="T379" s="1180" t="s">
        <v>367</v>
      </c>
      <c r="U379" s="508"/>
    </row>
    <row r="380" spans="1:21" ht="24.75" thickBot="1" x14ac:dyDescent="0.3">
      <c r="A380" s="1177"/>
      <c r="B380" s="1179"/>
      <c r="C380" s="1179"/>
      <c r="D380" s="168" t="s">
        <v>368</v>
      </c>
      <c r="E380" s="168" t="s">
        <v>369</v>
      </c>
      <c r="F380" s="168" t="s">
        <v>370</v>
      </c>
      <c r="G380" s="168" t="s">
        <v>370</v>
      </c>
      <c r="H380" s="168" t="s">
        <v>65</v>
      </c>
      <c r="I380" s="168" t="s">
        <v>33</v>
      </c>
      <c r="J380" s="168" t="s">
        <v>371</v>
      </c>
      <c r="K380" s="168" t="s">
        <v>372</v>
      </c>
      <c r="L380" s="168" t="s">
        <v>373</v>
      </c>
      <c r="M380" s="168" t="s">
        <v>372</v>
      </c>
      <c r="N380" s="168" t="s">
        <v>374</v>
      </c>
      <c r="O380" s="168" t="s">
        <v>341</v>
      </c>
      <c r="P380" s="168" t="s">
        <v>375</v>
      </c>
      <c r="Q380" s="168" t="s">
        <v>376</v>
      </c>
      <c r="R380" s="168" t="s">
        <v>377</v>
      </c>
      <c r="S380" s="168" t="s">
        <v>377</v>
      </c>
      <c r="T380" s="1181"/>
      <c r="U380" s="508"/>
    </row>
    <row r="381" spans="1:21" x14ac:dyDescent="0.25">
      <c r="A381" s="1171" t="str">
        <f>B375</f>
        <v>urb.e.5</v>
      </c>
      <c r="B381" s="157">
        <v>1</v>
      </c>
      <c r="C381" s="208"/>
      <c r="D381" s="134"/>
      <c r="E381" s="134"/>
      <c r="F381" s="208"/>
      <c r="G381" s="510"/>
      <c r="H381" s="135"/>
      <c r="I381" s="511"/>
      <c r="J381" s="512"/>
      <c r="K381" s="513"/>
      <c r="L381" s="511"/>
      <c r="M381" s="513"/>
      <c r="N381" s="164"/>
      <c r="O381" s="164"/>
      <c r="P381" s="511"/>
      <c r="Q381" s="511"/>
      <c r="R381" s="511"/>
      <c r="S381" s="511"/>
      <c r="T381" s="514"/>
      <c r="U381" s="507"/>
    </row>
    <row r="382" spans="1:21" x14ac:dyDescent="0.25">
      <c r="A382" s="1171"/>
      <c r="B382" s="158">
        <v>2</v>
      </c>
      <c r="C382" s="133"/>
      <c r="D382" s="127"/>
      <c r="E382" s="127"/>
      <c r="F382" s="133"/>
      <c r="G382" s="515"/>
      <c r="H382" s="133"/>
      <c r="I382" s="495"/>
      <c r="J382" s="516"/>
      <c r="K382" s="517"/>
      <c r="L382" s="495"/>
      <c r="M382" s="517"/>
      <c r="N382" s="155"/>
      <c r="O382" s="155"/>
      <c r="P382" s="495"/>
      <c r="Q382" s="495" t="s">
        <v>378</v>
      </c>
      <c r="R382" s="495"/>
      <c r="S382" s="495"/>
      <c r="T382" s="518"/>
      <c r="U382" s="507"/>
    </row>
    <row r="383" spans="1:21" x14ac:dyDescent="0.25">
      <c r="A383" s="1171"/>
      <c r="B383" s="158">
        <v>3</v>
      </c>
      <c r="C383" s="133"/>
      <c r="D383" s="127"/>
      <c r="E383" s="127"/>
      <c r="F383" s="133"/>
      <c r="G383" s="515"/>
      <c r="H383" s="133"/>
      <c r="I383" s="495"/>
      <c r="J383" s="516"/>
      <c r="K383" s="517"/>
      <c r="L383" s="495"/>
      <c r="M383" s="517"/>
      <c r="N383" s="155"/>
      <c r="O383" s="155"/>
      <c r="P383" s="495"/>
      <c r="Q383" s="495"/>
      <c r="R383" s="495"/>
      <c r="S383" s="495"/>
      <c r="T383" s="518"/>
      <c r="U383" s="507"/>
    </row>
    <row r="384" spans="1:21" x14ac:dyDescent="0.25">
      <c r="A384" s="1171"/>
      <c r="B384" s="158">
        <v>4</v>
      </c>
      <c r="C384" s="133"/>
      <c r="D384" s="127"/>
      <c r="E384" s="127"/>
      <c r="F384" s="133"/>
      <c r="G384" s="515"/>
      <c r="H384" s="133"/>
      <c r="I384" s="495"/>
      <c r="J384" s="516"/>
      <c r="K384" s="517"/>
      <c r="L384" s="495"/>
      <c r="M384" s="517"/>
      <c r="N384" s="155"/>
      <c r="O384" s="155"/>
      <c r="P384" s="495"/>
      <c r="Q384" s="495"/>
      <c r="R384" s="495"/>
      <c r="S384" s="495"/>
      <c r="T384" s="518"/>
      <c r="U384" s="507"/>
    </row>
    <row r="385" spans="1:21" x14ac:dyDescent="0.25">
      <c r="A385" s="1171"/>
      <c r="B385" s="158">
        <v>5</v>
      </c>
      <c r="C385" s="133"/>
      <c r="D385" s="127"/>
      <c r="E385" s="127"/>
      <c r="F385" s="133"/>
      <c r="G385" s="515"/>
      <c r="H385" s="133"/>
      <c r="I385" s="495"/>
      <c r="J385" s="516"/>
      <c r="K385" s="517"/>
      <c r="L385" s="495"/>
      <c r="M385" s="517"/>
      <c r="N385" s="155"/>
      <c r="O385" s="155"/>
      <c r="P385" s="495"/>
      <c r="Q385" s="495"/>
      <c r="R385" s="495"/>
      <c r="S385" s="495"/>
      <c r="T385" s="518"/>
      <c r="U385" s="507"/>
    </row>
    <row r="386" spans="1:21" x14ac:dyDescent="0.25">
      <c r="A386" s="1171"/>
      <c r="B386" s="158">
        <v>6</v>
      </c>
      <c r="C386" s="133"/>
      <c r="D386" s="127"/>
      <c r="E386" s="127"/>
      <c r="F386" s="133"/>
      <c r="G386" s="515"/>
      <c r="H386" s="133"/>
      <c r="I386" s="495"/>
      <c r="J386" s="516"/>
      <c r="K386" s="517"/>
      <c r="L386" s="495"/>
      <c r="M386" s="517"/>
      <c r="N386" s="155"/>
      <c r="O386" s="155"/>
      <c r="P386" s="495"/>
      <c r="Q386" s="495"/>
      <c r="R386" s="495"/>
      <c r="S386" s="495"/>
      <c r="T386" s="518"/>
      <c r="U386" s="507"/>
    </row>
    <row r="387" spans="1:21" x14ac:dyDescent="0.25">
      <c r="A387" s="1171"/>
      <c r="B387" s="158">
        <v>7</v>
      </c>
      <c r="C387" s="133"/>
      <c r="D387" s="127"/>
      <c r="E387" s="127"/>
      <c r="F387" s="133"/>
      <c r="G387" s="515"/>
      <c r="H387" s="133"/>
      <c r="I387" s="495"/>
      <c r="J387" s="516"/>
      <c r="K387" s="517"/>
      <c r="L387" s="495"/>
      <c r="M387" s="517"/>
      <c r="N387" s="155"/>
      <c r="O387" s="155"/>
      <c r="P387" s="495"/>
      <c r="Q387" s="495"/>
      <c r="R387" s="495"/>
      <c r="S387" s="495"/>
      <c r="T387" s="518"/>
      <c r="U387" s="507"/>
    </row>
    <row r="388" spans="1:21" x14ac:dyDescent="0.25">
      <c r="A388" s="1171"/>
      <c r="B388" s="158">
        <v>8</v>
      </c>
      <c r="C388" s="133"/>
      <c r="D388" s="127"/>
      <c r="E388" s="127"/>
      <c r="F388" s="133"/>
      <c r="G388" s="515"/>
      <c r="H388" s="133"/>
      <c r="I388" s="495"/>
      <c r="J388" s="516"/>
      <c r="K388" s="517"/>
      <c r="L388" s="495"/>
      <c r="M388" s="517"/>
      <c r="N388" s="155"/>
      <c r="O388" s="155"/>
      <c r="P388" s="495"/>
      <c r="Q388" s="495"/>
      <c r="R388" s="495"/>
      <c r="S388" s="495"/>
      <c r="T388" s="518"/>
      <c r="U388" s="507"/>
    </row>
    <row r="389" spans="1:21" x14ac:dyDescent="0.25">
      <c r="A389" s="1171"/>
      <c r="B389" s="158">
        <v>9</v>
      </c>
      <c r="C389" s="133"/>
      <c r="D389" s="127"/>
      <c r="E389" s="127"/>
      <c r="F389" s="133"/>
      <c r="G389" s="515"/>
      <c r="H389" s="133"/>
      <c r="I389" s="495"/>
      <c r="J389" s="516"/>
      <c r="K389" s="517"/>
      <c r="L389" s="495"/>
      <c r="M389" s="517"/>
      <c r="N389" s="155"/>
      <c r="O389" s="155"/>
      <c r="P389" s="495"/>
      <c r="Q389" s="495"/>
      <c r="R389" s="495"/>
      <c r="S389" s="495"/>
      <c r="T389" s="518"/>
      <c r="U389" s="507"/>
    </row>
    <row r="390" spans="1:21" ht="15.75" thickBot="1" x14ac:dyDescent="0.3">
      <c r="A390" s="1172"/>
      <c r="B390" s="159">
        <v>10</v>
      </c>
      <c r="C390" s="148"/>
      <c r="D390" s="147"/>
      <c r="E390" s="147"/>
      <c r="F390" s="148"/>
      <c r="G390" s="519"/>
      <c r="H390" s="148"/>
      <c r="I390" s="520"/>
      <c r="J390" s="521"/>
      <c r="K390" s="522"/>
      <c r="L390" s="520"/>
      <c r="M390" s="522"/>
      <c r="N390" s="156"/>
      <c r="O390" s="156"/>
      <c r="P390" s="520"/>
      <c r="Q390" s="520"/>
      <c r="R390" s="520"/>
      <c r="S390" s="520"/>
      <c r="T390" s="523"/>
      <c r="U390" s="507"/>
    </row>
    <row r="391" spans="1:21" ht="25.5" thickBot="1" x14ac:dyDescent="0.3">
      <c r="A391" s="654"/>
      <c r="C391" s="655"/>
      <c r="D391" s="656"/>
      <c r="E391" s="484" t="s">
        <v>379</v>
      </c>
      <c r="F391" s="485">
        <f>COUNTA(F381:F390)</f>
        <v>0</v>
      </c>
      <c r="G391" s="486">
        <f>COUNTA(G381:G390)</f>
        <v>0</v>
      </c>
      <c r="H391" s="655"/>
      <c r="I391" s="501"/>
      <c r="J391" s="657"/>
      <c r="K391" s="658"/>
      <c r="L391" s="1096" t="s">
        <v>655</v>
      </c>
      <c r="M391" s="1097"/>
      <c r="N391" s="659">
        <f>SUM(N381:N390)</f>
        <v>0</v>
      </c>
      <c r="O391" s="660">
        <f>SUM(O381:O390)</f>
        <v>0</v>
      </c>
      <c r="P391" s="501"/>
      <c r="R391" s="128"/>
      <c r="S391" s="132"/>
      <c r="T391" s="603"/>
      <c r="U391" s="527"/>
    </row>
    <row r="392" spans="1:21" ht="21.95" customHeight="1" x14ac:dyDescent="0.25">
      <c r="A392" s="149"/>
      <c r="B392" s="128"/>
      <c r="C392" s="128"/>
      <c r="D392" s="128"/>
      <c r="H392" s="524"/>
      <c r="I392" s="524"/>
      <c r="J392" s="525"/>
      <c r="K392" s="524"/>
      <c r="L392" s="1098" t="s">
        <v>656</v>
      </c>
      <c r="M392" s="1099"/>
      <c r="N392" s="661">
        <f>SUMIF(M381:M390,"&lt;=31/12/2025",N381:N390)</f>
        <v>0</v>
      </c>
      <c r="O392" s="662">
        <f>SUMIF(M381:M390,"&lt;=31/12/2025",O381:O390)</f>
        <v>0</v>
      </c>
      <c r="P392" s="128"/>
      <c r="R392" s="128"/>
      <c r="S392" s="132"/>
      <c r="T392" s="603"/>
      <c r="U392" s="527"/>
    </row>
    <row r="393" spans="1:21" ht="21.95" customHeight="1" thickBot="1" x14ac:dyDescent="0.3">
      <c r="A393" s="149"/>
      <c r="L393" s="1100" t="s">
        <v>659</v>
      </c>
      <c r="M393" s="1101"/>
      <c r="N393" s="663">
        <f>SUMIF(M381:M390,"&gt;31/12/2025",N381:N390)</f>
        <v>0</v>
      </c>
      <c r="O393" s="664">
        <f>SUMIF(M381:M390,"&gt;31/12/2025",O381:O390)</f>
        <v>0</v>
      </c>
      <c r="R393" s="128"/>
      <c r="S393" s="132"/>
      <c r="T393" s="603"/>
      <c r="U393" s="527"/>
    </row>
    <row r="394" spans="1:21" ht="15.75" thickBot="1" x14ac:dyDescent="0.3">
      <c r="A394" s="528"/>
      <c r="B394" s="529"/>
      <c r="C394" s="455"/>
      <c r="D394" s="455"/>
      <c r="E394" s="455"/>
      <c r="F394" s="529"/>
      <c r="G394" s="455"/>
      <c r="H394" s="455"/>
      <c r="I394" s="529"/>
      <c r="J394" s="529"/>
      <c r="K394" s="455"/>
      <c r="L394" s="455"/>
      <c r="M394" s="455"/>
      <c r="N394" s="455"/>
      <c r="O394" s="455"/>
      <c r="P394" s="455"/>
      <c r="Q394" s="455"/>
      <c r="R394" s="455"/>
      <c r="S394" s="530"/>
      <c r="T394" s="455"/>
      <c r="U394" s="531"/>
    </row>
    <row r="395" spans="1:21" ht="15.75" thickBot="1" x14ac:dyDescent="0.3">
      <c r="A395" s="502"/>
      <c r="B395" s="503"/>
      <c r="C395" s="504"/>
      <c r="D395" s="504"/>
      <c r="E395" s="504"/>
      <c r="F395" s="503"/>
      <c r="G395" s="504"/>
      <c r="H395" s="504"/>
      <c r="I395" s="503"/>
      <c r="J395" s="503"/>
      <c r="K395" s="504"/>
      <c r="L395" s="504"/>
      <c r="M395" s="504"/>
      <c r="N395" s="504"/>
      <c r="O395" s="504"/>
      <c r="P395" s="504"/>
      <c r="Q395" s="504"/>
      <c r="R395" s="504"/>
      <c r="S395" s="504"/>
      <c r="T395" s="504"/>
      <c r="U395" s="505"/>
    </row>
    <row r="396" spans="1:21" ht="30.95" customHeight="1" thickBot="1" x14ac:dyDescent="0.3">
      <c r="A396" s="163" t="s">
        <v>9</v>
      </c>
      <c r="B396" s="1116" t="s">
        <v>70</v>
      </c>
      <c r="C396" s="1117"/>
      <c r="E396" s="1182" t="s">
        <v>342</v>
      </c>
      <c r="F396" s="1183"/>
      <c r="G396" s="1120">
        <f>VLOOKUP(B396,'Urbano.Piano inv. forn'!$D$72:$H$111,3,FALSE)</f>
        <v>0</v>
      </c>
      <c r="H396" s="1121"/>
      <c r="I396" s="115"/>
      <c r="J396" s="1182" t="s">
        <v>343</v>
      </c>
      <c r="K396" s="1183"/>
      <c r="L396" s="1120">
        <f>VLOOKUP(B396,'Urbano.Piano inv. forn'!$D$72:$H$111,4,FALSE)</f>
        <v>0</v>
      </c>
      <c r="M396" s="1121"/>
      <c r="O396" s="169" t="s">
        <v>344</v>
      </c>
      <c r="P396" s="506"/>
      <c r="R396" s="170" t="s">
        <v>345</v>
      </c>
      <c r="S396" s="1108"/>
      <c r="T396" s="1109"/>
      <c r="U396" s="507"/>
    </row>
    <row r="397" spans="1:21" ht="15.75" thickBot="1" x14ac:dyDescent="0.3">
      <c r="A397" s="149"/>
      <c r="B397" s="129"/>
      <c r="C397" s="129"/>
      <c r="E397" s="130"/>
      <c r="F397" s="130"/>
      <c r="G397" s="131"/>
      <c r="H397" s="131"/>
      <c r="I397" s="115"/>
      <c r="J397" s="130"/>
      <c r="K397" s="130"/>
      <c r="L397" s="131"/>
      <c r="M397" s="131"/>
      <c r="O397" s="132"/>
      <c r="R397" s="128"/>
      <c r="S397" s="501"/>
      <c r="U397" s="150"/>
    </row>
    <row r="398" spans="1:21" ht="31.5" customHeight="1" thickBot="1" x14ac:dyDescent="0.3">
      <c r="A398" s="1173" t="s">
        <v>346</v>
      </c>
      <c r="B398" s="1174"/>
      <c r="C398" s="1174"/>
      <c r="D398" s="1175"/>
      <c r="E398" s="1105">
        <f>VLOOKUP(B396,'Urbano.Piano inv. forn'!$D$72:$V$111,17,FALSE)</f>
        <v>0</v>
      </c>
      <c r="F398" s="1106"/>
      <c r="G398" s="1106"/>
      <c r="H398" s="1107"/>
      <c r="I398" s="115"/>
      <c r="J398" s="1173" t="s">
        <v>60</v>
      </c>
      <c r="K398" s="1174"/>
      <c r="L398" s="1105">
        <f>VLOOKUP(B396,'Urbano.Piano inv. forn'!$D$72:$V$111,19,FALSE)</f>
        <v>0</v>
      </c>
      <c r="M398" s="1107"/>
      <c r="N398" s="146"/>
      <c r="O398" s="170" t="s">
        <v>347</v>
      </c>
      <c r="P398" s="151">
        <f>L398+E398</f>
        <v>0</v>
      </c>
      <c r="R398" s="170" t="s">
        <v>348</v>
      </c>
      <c r="S398" s="1108"/>
      <c r="T398" s="1109"/>
      <c r="U398" s="150"/>
    </row>
    <row r="399" spans="1:21" ht="15.75" thickBot="1" x14ac:dyDescent="0.3">
      <c r="A399" s="152"/>
      <c r="B399" s="153"/>
      <c r="C399" s="153"/>
      <c r="D399" s="153"/>
      <c r="E399" s="154"/>
      <c r="F399" s="154"/>
      <c r="G399" s="154"/>
      <c r="H399" s="154"/>
      <c r="I399" s="115"/>
      <c r="J399" s="130"/>
      <c r="K399" s="130"/>
      <c r="L399" s="154"/>
      <c r="M399" s="154"/>
      <c r="N399" s="146"/>
      <c r="O399" s="128"/>
      <c r="P399" s="146"/>
      <c r="R399" s="128"/>
      <c r="S399" s="129"/>
      <c r="T399" s="129"/>
      <c r="U399" s="507"/>
    </row>
    <row r="400" spans="1:21" ht="60" x14ac:dyDescent="0.25">
      <c r="A400" s="1176" t="s">
        <v>349</v>
      </c>
      <c r="B400" s="1178" t="s">
        <v>350</v>
      </c>
      <c r="C400" s="1178" t="s">
        <v>351</v>
      </c>
      <c r="D400" s="165" t="s">
        <v>352</v>
      </c>
      <c r="E400" s="166" t="s">
        <v>353</v>
      </c>
      <c r="F400" s="165" t="s">
        <v>354</v>
      </c>
      <c r="G400" s="165" t="s">
        <v>355</v>
      </c>
      <c r="H400" s="167" t="s">
        <v>312</v>
      </c>
      <c r="I400" s="167" t="s">
        <v>356</v>
      </c>
      <c r="J400" s="167" t="s">
        <v>357</v>
      </c>
      <c r="K400" s="167" t="s">
        <v>358</v>
      </c>
      <c r="L400" s="167" t="s">
        <v>359</v>
      </c>
      <c r="M400" s="167" t="s">
        <v>360</v>
      </c>
      <c r="N400" s="167" t="s">
        <v>361</v>
      </c>
      <c r="O400" s="167" t="s">
        <v>362</v>
      </c>
      <c r="P400" s="167" t="s">
        <v>363</v>
      </c>
      <c r="Q400" s="167" t="s">
        <v>364</v>
      </c>
      <c r="R400" s="167" t="s">
        <v>365</v>
      </c>
      <c r="S400" s="167" t="s">
        <v>366</v>
      </c>
      <c r="T400" s="1180" t="s">
        <v>367</v>
      </c>
      <c r="U400" s="508"/>
    </row>
    <row r="401" spans="1:21" ht="24.75" thickBot="1" x14ac:dyDescent="0.3">
      <c r="A401" s="1177"/>
      <c r="B401" s="1179"/>
      <c r="C401" s="1179"/>
      <c r="D401" s="168" t="s">
        <v>368</v>
      </c>
      <c r="E401" s="168" t="s">
        <v>369</v>
      </c>
      <c r="F401" s="168" t="s">
        <v>370</v>
      </c>
      <c r="G401" s="168" t="s">
        <v>370</v>
      </c>
      <c r="H401" s="168" t="s">
        <v>65</v>
      </c>
      <c r="I401" s="168" t="s">
        <v>33</v>
      </c>
      <c r="J401" s="168" t="s">
        <v>371</v>
      </c>
      <c r="K401" s="168" t="s">
        <v>372</v>
      </c>
      <c r="L401" s="168" t="s">
        <v>373</v>
      </c>
      <c r="M401" s="168" t="s">
        <v>372</v>
      </c>
      <c r="N401" s="168" t="s">
        <v>374</v>
      </c>
      <c r="O401" s="168" t="s">
        <v>341</v>
      </c>
      <c r="P401" s="168" t="s">
        <v>375</v>
      </c>
      <c r="Q401" s="168" t="s">
        <v>376</v>
      </c>
      <c r="R401" s="168" t="s">
        <v>377</v>
      </c>
      <c r="S401" s="168" t="s">
        <v>377</v>
      </c>
      <c r="T401" s="1181"/>
      <c r="U401" s="508"/>
    </row>
    <row r="402" spans="1:21" x14ac:dyDescent="0.25">
      <c r="A402" s="1171" t="str">
        <f>B396</f>
        <v>urb.e.5</v>
      </c>
      <c r="B402" s="157">
        <v>1</v>
      </c>
      <c r="C402" s="208"/>
      <c r="D402" s="134"/>
      <c r="E402" s="134"/>
      <c r="F402" s="208"/>
      <c r="G402" s="510"/>
      <c r="H402" s="135"/>
      <c r="I402" s="511"/>
      <c r="J402" s="512"/>
      <c r="K402" s="513"/>
      <c r="L402" s="511"/>
      <c r="M402" s="513"/>
      <c r="N402" s="164"/>
      <c r="O402" s="164"/>
      <c r="P402" s="511"/>
      <c r="Q402" s="511"/>
      <c r="R402" s="511"/>
      <c r="S402" s="511"/>
      <c r="T402" s="514"/>
      <c r="U402" s="507"/>
    </row>
    <row r="403" spans="1:21" x14ac:dyDescent="0.25">
      <c r="A403" s="1171"/>
      <c r="B403" s="158">
        <v>2</v>
      </c>
      <c r="C403" s="133"/>
      <c r="D403" s="127"/>
      <c r="E403" s="127"/>
      <c r="F403" s="133"/>
      <c r="G403" s="515"/>
      <c r="H403" s="133"/>
      <c r="I403" s="495"/>
      <c r="J403" s="516"/>
      <c r="K403" s="517"/>
      <c r="L403" s="495"/>
      <c r="M403" s="517"/>
      <c r="N403" s="155"/>
      <c r="O403" s="155"/>
      <c r="P403" s="495"/>
      <c r="Q403" s="495" t="s">
        <v>378</v>
      </c>
      <c r="R403" s="495"/>
      <c r="S403" s="495"/>
      <c r="T403" s="518"/>
      <c r="U403" s="507"/>
    </row>
    <row r="404" spans="1:21" x14ac:dyDescent="0.25">
      <c r="A404" s="1171"/>
      <c r="B404" s="158">
        <v>3</v>
      </c>
      <c r="C404" s="133"/>
      <c r="D404" s="127"/>
      <c r="E404" s="127"/>
      <c r="F404" s="133"/>
      <c r="G404" s="515"/>
      <c r="H404" s="133"/>
      <c r="I404" s="495"/>
      <c r="J404" s="516"/>
      <c r="K404" s="517"/>
      <c r="L404" s="495"/>
      <c r="M404" s="517"/>
      <c r="N404" s="155"/>
      <c r="O404" s="155"/>
      <c r="P404" s="495"/>
      <c r="Q404" s="495"/>
      <c r="R404" s="495"/>
      <c r="S404" s="495"/>
      <c r="T404" s="518"/>
      <c r="U404" s="507"/>
    </row>
    <row r="405" spans="1:21" x14ac:dyDescent="0.25">
      <c r="A405" s="1171"/>
      <c r="B405" s="158">
        <v>4</v>
      </c>
      <c r="C405" s="133"/>
      <c r="D405" s="127"/>
      <c r="E405" s="127"/>
      <c r="F405" s="133"/>
      <c r="G405" s="515"/>
      <c r="H405" s="133"/>
      <c r="I405" s="495"/>
      <c r="J405" s="516"/>
      <c r="K405" s="517"/>
      <c r="L405" s="495"/>
      <c r="M405" s="517"/>
      <c r="N405" s="155"/>
      <c r="O405" s="155"/>
      <c r="P405" s="495"/>
      <c r="Q405" s="495"/>
      <c r="R405" s="495"/>
      <c r="S405" s="495"/>
      <c r="T405" s="518"/>
      <c r="U405" s="507"/>
    </row>
    <row r="406" spans="1:21" x14ac:dyDescent="0.25">
      <c r="A406" s="1171"/>
      <c r="B406" s="158">
        <v>5</v>
      </c>
      <c r="C406" s="133"/>
      <c r="D406" s="127"/>
      <c r="E406" s="127"/>
      <c r="F406" s="133"/>
      <c r="G406" s="515"/>
      <c r="H406" s="133"/>
      <c r="I406" s="495"/>
      <c r="J406" s="516"/>
      <c r="K406" s="517"/>
      <c r="L406" s="495"/>
      <c r="M406" s="517"/>
      <c r="N406" s="155"/>
      <c r="O406" s="155"/>
      <c r="P406" s="495"/>
      <c r="Q406" s="495"/>
      <c r="R406" s="495"/>
      <c r="S406" s="495"/>
      <c r="T406" s="518"/>
      <c r="U406" s="507"/>
    </row>
    <row r="407" spans="1:21" x14ac:dyDescent="0.25">
      <c r="A407" s="1171"/>
      <c r="B407" s="158">
        <v>6</v>
      </c>
      <c r="C407" s="133"/>
      <c r="D407" s="127"/>
      <c r="E407" s="127"/>
      <c r="F407" s="133"/>
      <c r="G407" s="515"/>
      <c r="H407" s="133"/>
      <c r="I407" s="495"/>
      <c r="J407" s="516"/>
      <c r="K407" s="517"/>
      <c r="L407" s="495"/>
      <c r="M407" s="517"/>
      <c r="N407" s="155"/>
      <c r="O407" s="155"/>
      <c r="P407" s="495"/>
      <c r="Q407" s="495"/>
      <c r="R407" s="495"/>
      <c r="S407" s="495"/>
      <c r="T407" s="518"/>
      <c r="U407" s="507"/>
    </row>
    <row r="408" spans="1:21" x14ac:dyDescent="0.25">
      <c r="A408" s="1171"/>
      <c r="B408" s="158">
        <v>7</v>
      </c>
      <c r="C408" s="133"/>
      <c r="D408" s="127"/>
      <c r="E408" s="127"/>
      <c r="F408" s="133"/>
      <c r="G408" s="515"/>
      <c r="H408" s="133"/>
      <c r="I408" s="495"/>
      <c r="J408" s="516"/>
      <c r="K408" s="517"/>
      <c r="L408" s="495"/>
      <c r="M408" s="517"/>
      <c r="N408" s="155"/>
      <c r="O408" s="155"/>
      <c r="P408" s="495"/>
      <c r="Q408" s="495"/>
      <c r="R408" s="495"/>
      <c r="S408" s="495"/>
      <c r="T408" s="518"/>
      <c r="U408" s="507"/>
    </row>
    <row r="409" spans="1:21" x14ac:dyDescent="0.25">
      <c r="A409" s="1171"/>
      <c r="B409" s="158">
        <v>8</v>
      </c>
      <c r="C409" s="133"/>
      <c r="D409" s="127"/>
      <c r="E409" s="127"/>
      <c r="F409" s="133"/>
      <c r="G409" s="515"/>
      <c r="H409" s="133"/>
      <c r="I409" s="495"/>
      <c r="J409" s="516"/>
      <c r="K409" s="517"/>
      <c r="L409" s="495"/>
      <c r="M409" s="517"/>
      <c r="N409" s="155"/>
      <c r="O409" s="155"/>
      <c r="P409" s="495"/>
      <c r="Q409" s="495"/>
      <c r="R409" s="495"/>
      <c r="S409" s="495"/>
      <c r="T409" s="518"/>
      <c r="U409" s="507"/>
    </row>
    <row r="410" spans="1:21" x14ac:dyDescent="0.25">
      <c r="A410" s="1171"/>
      <c r="B410" s="158">
        <v>9</v>
      </c>
      <c r="C410" s="133"/>
      <c r="D410" s="127"/>
      <c r="E410" s="127"/>
      <c r="F410" s="133"/>
      <c r="G410" s="515"/>
      <c r="H410" s="133"/>
      <c r="I410" s="495"/>
      <c r="J410" s="516"/>
      <c r="K410" s="517"/>
      <c r="L410" s="495"/>
      <c r="M410" s="517"/>
      <c r="N410" s="155"/>
      <c r="O410" s="155"/>
      <c r="P410" s="495"/>
      <c r="Q410" s="495"/>
      <c r="R410" s="495"/>
      <c r="S410" s="495"/>
      <c r="T410" s="518"/>
      <c r="U410" s="507"/>
    </row>
    <row r="411" spans="1:21" ht="15.75" thickBot="1" x14ac:dyDescent="0.3">
      <c r="A411" s="1172"/>
      <c r="B411" s="159">
        <v>10</v>
      </c>
      <c r="C411" s="148"/>
      <c r="D411" s="147"/>
      <c r="E411" s="147"/>
      <c r="F411" s="148"/>
      <c r="G411" s="519"/>
      <c r="H411" s="148"/>
      <c r="I411" s="520"/>
      <c r="J411" s="521"/>
      <c r="K411" s="522"/>
      <c r="L411" s="520"/>
      <c r="M411" s="522"/>
      <c r="N411" s="156"/>
      <c r="O411" s="156"/>
      <c r="P411" s="520"/>
      <c r="Q411" s="520"/>
      <c r="R411" s="520"/>
      <c r="S411" s="520"/>
      <c r="T411" s="523"/>
      <c r="U411" s="507"/>
    </row>
    <row r="412" spans="1:21" ht="25.5" thickBot="1" x14ac:dyDescent="0.3">
      <c r="A412" s="654"/>
      <c r="C412" s="655"/>
      <c r="D412" s="656"/>
      <c r="E412" s="484" t="s">
        <v>379</v>
      </c>
      <c r="F412" s="485">
        <f>COUNTA(F402:F411)</f>
        <v>0</v>
      </c>
      <c r="G412" s="486">
        <f>COUNTA(G402:G411)</f>
        <v>0</v>
      </c>
      <c r="H412" s="655"/>
      <c r="I412" s="501"/>
      <c r="J412" s="657"/>
      <c r="K412" s="658"/>
      <c r="L412" s="1096" t="s">
        <v>655</v>
      </c>
      <c r="M412" s="1097"/>
      <c r="N412" s="659">
        <f>SUM(N402:N411)</f>
        <v>0</v>
      </c>
      <c r="O412" s="660">
        <f>SUM(O402:O411)</f>
        <v>0</v>
      </c>
      <c r="P412" s="501"/>
      <c r="R412" s="128"/>
      <c r="S412" s="132"/>
      <c r="T412" s="603"/>
      <c r="U412" s="527"/>
    </row>
    <row r="413" spans="1:21" ht="21.95" customHeight="1" x14ac:dyDescent="0.25">
      <c r="A413" s="149"/>
      <c r="B413" s="128"/>
      <c r="C413" s="128"/>
      <c r="D413" s="128"/>
      <c r="H413" s="524"/>
      <c r="I413" s="524"/>
      <c r="J413" s="525"/>
      <c r="K413" s="524"/>
      <c r="L413" s="1098" t="s">
        <v>656</v>
      </c>
      <c r="M413" s="1099"/>
      <c r="N413" s="661">
        <f>SUMIF(M402:M411,"&lt;=31/12/2025",N402:N411)</f>
        <v>0</v>
      </c>
      <c r="O413" s="662">
        <f>SUMIF(M402:M411,"&lt;=31/12/2025",O402:O411)</f>
        <v>0</v>
      </c>
      <c r="P413" s="128"/>
      <c r="R413" s="128"/>
      <c r="S413" s="132"/>
      <c r="T413" s="603"/>
      <c r="U413" s="527"/>
    </row>
    <row r="414" spans="1:21" ht="21.95" customHeight="1" thickBot="1" x14ac:dyDescent="0.3">
      <c r="A414" s="149"/>
      <c r="L414" s="1100" t="s">
        <v>659</v>
      </c>
      <c r="M414" s="1101"/>
      <c r="N414" s="663">
        <f>SUMIF(M402:M411,"&gt;31/12/2025",N402:N411)</f>
        <v>0</v>
      </c>
      <c r="O414" s="664">
        <f>SUMIF(M402:M411,"&gt;31/12/2025",O402:O411)</f>
        <v>0</v>
      </c>
      <c r="R414" s="128"/>
      <c r="S414" s="132"/>
      <c r="T414" s="603"/>
      <c r="U414" s="527"/>
    </row>
    <row r="415" spans="1:21" ht="15.75" thickBot="1" x14ac:dyDescent="0.3">
      <c r="A415" s="528"/>
      <c r="B415" s="529"/>
      <c r="C415" s="455"/>
      <c r="D415" s="455"/>
      <c r="E415" s="455"/>
      <c r="F415" s="529"/>
      <c r="G415" s="455"/>
      <c r="H415" s="455"/>
      <c r="I415" s="529"/>
      <c r="J415" s="529"/>
      <c r="K415" s="455"/>
      <c r="L415" s="455"/>
      <c r="M415" s="455"/>
      <c r="N415" s="455"/>
      <c r="O415" s="455"/>
      <c r="P415" s="455"/>
      <c r="Q415" s="455"/>
      <c r="R415" s="455"/>
      <c r="S415" s="530"/>
      <c r="T415" s="455"/>
      <c r="U415" s="531"/>
    </row>
    <row r="416" spans="1:21" ht="15.75" thickBot="1" x14ac:dyDescent="0.3">
      <c r="A416" s="502"/>
      <c r="B416" s="503"/>
      <c r="C416" s="504"/>
      <c r="D416" s="504"/>
      <c r="E416" s="504"/>
      <c r="F416" s="503"/>
      <c r="G416" s="504"/>
      <c r="H416" s="504"/>
      <c r="I416" s="503"/>
      <c r="J416" s="503"/>
      <c r="K416" s="504"/>
      <c r="L416" s="504"/>
      <c r="M416" s="504"/>
      <c r="N416" s="504"/>
      <c r="O416" s="504"/>
      <c r="P416" s="504"/>
      <c r="Q416" s="504"/>
      <c r="R416" s="504"/>
      <c r="S416" s="504"/>
      <c r="T416" s="504"/>
      <c r="U416" s="505"/>
    </row>
    <row r="417" spans="1:21" ht="39.6" customHeight="1" thickBot="1" x14ac:dyDescent="0.3">
      <c r="A417" s="163" t="s">
        <v>9</v>
      </c>
      <c r="B417" s="1116" t="s">
        <v>70</v>
      </c>
      <c r="C417" s="1117"/>
      <c r="E417" s="1182" t="s">
        <v>342</v>
      </c>
      <c r="F417" s="1183"/>
      <c r="G417" s="1120">
        <f>VLOOKUP(B417,'Urbano.Piano inv. forn'!$D$72:$H$111,3,FALSE)</f>
        <v>0</v>
      </c>
      <c r="H417" s="1121"/>
      <c r="I417" s="115"/>
      <c r="J417" s="1182" t="s">
        <v>343</v>
      </c>
      <c r="K417" s="1183"/>
      <c r="L417" s="1120">
        <f>VLOOKUP(B417,'Urbano.Piano inv. forn'!$D$72:$H$111,4,FALSE)</f>
        <v>0</v>
      </c>
      <c r="M417" s="1121"/>
      <c r="O417" s="169" t="s">
        <v>344</v>
      </c>
      <c r="P417" s="506"/>
      <c r="R417" s="170" t="s">
        <v>345</v>
      </c>
      <c r="S417" s="1108"/>
      <c r="T417" s="1109"/>
      <c r="U417" s="507"/>
    </row>
    <row r="418" spans="1:21" ht="15.75" thickBot="1" x14ac:dyDescent="0.3">
      <c r="A418" s="149"/>
      <c r="B418" s="129"/>
      <c r="C418" s="129"/>
      <c r="E418" s="130"/>
      <c r="F418" s="130"/>
      <c r="G418" s="131"/>
      <c r="H418" s="131"/>
      <c r="I418" s="115"/>
      <c r="J418" s="130"/>
      <c r="K418" s="130"/>
      <c r="L418" s="131"/>
      <c r="M418" s="131"/>
      <c r="O418" s="132"/>
      <c r="R418" s="128"/>
      <c r="S418" s="501"/>
      <c r="U418" s="150"/>
    </row>
    <row r="419" spans="1:21" ht="31.5" customHeight="1" thickBot="1" x14ac:dyDescent="0.3">
      <c r="A419" s="1173" t="s">
        <v>346</v>
      </c>
      <c r="B419" s="1174"/>
      <c r="C419" s="1174"/>
      <c r="D419" s="1175"/>
      <c r="E419" s="1105">
        <f>VLOOKUP(B417,'Urbano.Piano inv. forn'!$D$72:$V$111,17,FALSE)</f>
        <v>0</v>
      </c>
      <c r="F419" s="1106"/>
      <c r="G419" s="1106"/>
      <c r="H419" s="1107"/>
      <c r="I419" s="115"/>
      <c r="J419" s="1173" t="s">
        <v>60</v>
      </c>
      <c r="K419" s="1174"/>
      <c r="L419" s="1105">
        <f>VLOOKUP(B417,'Urbano.Piano inv. forn'!$D$72:$V$111,19,FALSE)</f>
        <v>0</v>
      </c>
      <c r="M419" s="1107"/>
      <c r="N419" s="146"/>
      <c r="O419" s="170" t="s">
        <v>347</v>
      </c>
      <c r="P419" s="151">
        <f>L419+E419</f>
        <v>0</v>
      </c>
      <c r="R419" s="170" t="s">
        <v>348</v>
      </c>
      <c r="S419" s="1108"/>
      <c r="T419" s="1109"/>
      <c r="U419" s="150"/>
    </row>
    <row r="420" spans="1:21" ht="15.75" thickBot="1" x14ac:dyDescent="0.3">
      <c r="A420" s="152"/>
      <c r="B420" s="153"/>
      <c r="C420" s="153"/>
      <c r="D420" s="153"/>
      <c r="E420" s="154"/>
      <c r="F420" s="154"/>
      <c r="G420" s="154"/>
      <c r="H420" s="154"/>
      <c r="I420" s="115"/>
      <c r="J420" s="130"/>
      <c r="K420" s="130"/>
      <c r="L420" s="154"/>
      <c r="M420" s="154"/>
      <c r="N420" s="146"/>
      <c r="O420" s="128"/>
      <c r="P420" s="146"/>
      <c r="R420" s="128"/>
      <c r="S420" s="129"/>
      <c r="T420" s="129"/>
      <c r="U420" s="507"/>
    </row>
    <row r="421" spans="1:21" ht="60" x14ac:dyDescent="0.25">
      <c r="A421" s="1176" t="s">
        <v>349</v>
      </c>
      <c r="B421" s="1178" t="s">
        <v>350</v>
      </c>
      <c r="C421" s="1178" t="s">
        <v>351</v>
      </c>
      <c r="D421" s="165" t="s">
        <v>352</v>
      </c>
      <c r="E421" s="166" t="s">
        <v>353</v>
      </c>
      <c r="F421" s="165" t="s">
        <v>354</v>
      </c>
      <c r="G421" s="165" t="s">
        <v>355</v>
      </c>
      <c r="H421" s="167" t="s">
        <v>312</v>
      </c>
      <c r="I421" s="167" t="s">
        <v>356</v>
      </c>
      <c r="J421" s="167" t="s">
        <v>357</v>
      </c>
      <c r="K421" s="167" t="s">
        <v>358</v>
      </c>
      <c r="L421" s="167" t="s">
        <v>359</v>
      </c>
      <c r="M421" s="167" t="s">
        <v>360</v>
      </c>
      <c r="N421" s="167" t="s">
        <v>361</v>
      </c>
      <c r="O421" s="167" t="s">
        <v>362</v>
      </c>
      <c r="P421" s="167" t="s">
        <v>363</v>
      </c>
      <c r="Q421" s="167" t="s">
        <v>364</v>
      </c>
      <c r="R421" s="167" t="s">
        <v>365</v>
      </c>
      <c r="S421" s="167" t="s">
        <v>366</v>
      </c>
      <c r="T421" s="1180" t="s">
        <v>367</v>
      </c>
      <c r="U421" s="508"/>
    </row>
    <row r="422" spans="1:21" ht="24.75" thickBot="1" x14ac:dyDescent="0.3">
      <c r="A422" s="1177"/>
      <c r="B422" s="1179"/>
      <c r="C422" s="1179"/>
      <c r="D422" s="168" t="s">
        <v>368</v>
      </c>
      <c r="E422" s="168" t="s">
        <v>369</v>
      </c>
      <c r="F422" s="168" t="s">
        <v>370</v>
      </c>
      <c r="G422" s="168" t="s">
        <v>370</v>
      </c>
      <c r="H422" s="168" t="s">
        <v>65</v>
      </c>
      <c r="I422" s="168" t="s">
        <v>33</v>
      </c>
      <c r="J422" s="168" t="s">
        <v>371</v>
      </c>
      <c r="K422" s="168" t="s">
        <v>372</v>
      </c>
      <c r="L422" s="168" t="s">
        <v>373</v>
      </c>
      <c r="M422" s="168" t="s">
        <v>372</v>
      </c>
      <c r="N422" s="168" t="s">
        <v>374</v>
      </c>
      <c r="O422" s="168" t="s">
        <v>341</v>
      </c>
      <c r="P422" s="168" t="s">
        <v>375</v>
      </c>
      <c r="Q422" s="168" t="s">
        <v>376</v>
      </c>
      <c r="R422" s="168" t="s">
        <v>377</v>
      </c>
      <c r="S422" s="168" t="s">
        <v>377</v>
      </c>
      <c r="T422" s="1181"/>
      <c r="U422" s="508"/>
    </row>
    <row r="423" spans="1:21" x14ac:dyDescent="0.25">
      <c r="A423" s="1171" t="str">
        <f>B417</f>
        <v>urb.e.5</v>
      </c>
      <c r="B423" s="157">
        <v>1</v>
      </c>
      <c r="C423" s="208"/>
      <c r="D423" s="134"/>
      <c r="E423" s="134"/>
      <c r="F423" s="208"/>
      <c r="G423" s="510"/>
      <c r="H423" s="135"/>
      <c r="I423" s="511"/>
      <c r="J423" s="512"/>
      <c r="K423" s="513"/>
      <c r="L423" s="511"/>
      <c r="M423" s="513"/>
      <c r="N423" s="164"/>
      <c r="O423" s="164"/>
      <c r="P423" s="511"/>
      <c r="Q423" s="511"/>
      <c r="R423" s="511"/>
      <c r="S423" s="511"/>
      <c r="T423" s="514"/>
      <c r="U423" s="507"/>
    </row>
    <row r="424" spans="1:21" x14ac:dyDescent="0.25">
      <c r="A424" s="1171"/>
      <c r="B424" s="158">
        <v>2</v>
      </c>
      <c r="C424" s="133"/>
      <c r="D424" s="127"/>
      <c r="E424" s="127"/>
      <c r="F424" s="133"/>
      <c r="G424" s="515"/>
      <c r="H424" s="133"/>
      <c r="I424" s="495"/>
      <c r="J424" s="516"/>
      <c r="K424" s="517"/>
      <c r="L424" s="495"/>
      <c r="M424" s="517"/>
      <c r="N424" s="155"/>
      <c r="O424" s="155"/>
      <c r="P424" s="495"/>
      <c r="Q424" s="495" t="s">
        <v>378</v>
      </c>
      <c r="R424" s="495"/>
      <c r="S424" s="495"/>
      <c r="T424" s="518"/>
      <c r="U424" s="507"/>
    </row>
    <row r="425" spans="1:21" x14ac:dyDescent="0.25">
      <c r="A425" s="1171"/>
      <c r="B425" s="158">
        <v>3</v>
      </c>
      <c r="C425" s="133"/>
      <c r="D425" s="127"/>
      <c r="E425" s="127"/>
      <c r="F425" s="133"/>
      <c r="G425" s="515"/>
      <c r="H425" s="133"/>
      <c r="I425" s="495"/>
      <c r="J425" s="516"/>
      <c r="K425" s="517"/>
      <c r="L425" s="495"/>
      <c r="M425" s="517"/>
      <c r="N425" s="155"/>
      <c r="O425" s="155"/>
      <c r="P425" s="495"/>
      <c r="Q425" s="495"/>
      <c r="R425" s="495"/>
      <c r="S425" s="495"/>
      <c r="T425" s="518"/>
      <c r="U425" s="507"/>
    </row>
    <row r="426" spans="1:21" x14ac:dyDescent="0.25">
      <c r="A426" s="1171"/>
      <c r="B426" s="158">
        <v>4</v>
      </c>
      <c r="C426" s="133"/>
      <c r="D426" s="127"/>
      <c r="E426" s="127"/>
      <c r="F426" s="133"/>
      <c r="G426" s="515"/>
      <c r="H426" s="133"/>
      <c r="I426" s="495"/>
      <c r="J426" s="516"/>
      <c r="K426" s="517"/>
      <c r="L426" s="495"/>
      <c r="M426" s="517"/>
      <c r="N426" s="155"/>
      <c r="O426" s="155"/>
      <c r="P426" s="495"/>
      <c r="Q426" s="495"/>
      <c r="R426" s="495"/>
      <c r="S426" s="495"/>
      <c r="T426" s="518"/>
      <c r="U426" s="507"/>
    </row>
    <row r="427" spans="1:21" x14ac:dyDescent="0.25">
      <c r="A427" s="1171"/>
      <c r="B427" s="158">
        <v>5</v>
      </c>
      <c r="C427" s="133"/>
      <c r="D427" s="127"/>
      <c r="E427" s="127"/>
      <c r="F427" s="133"/>
      <c r="G427" s="515"/>
      <c r="H427" s="133"/>
      <c r="I427" s="495"/>
      <c r="J427" s="516"/>
      <c r="K427" s="517"/>
      <c r="L427" s="495"/>
      <c r="M427" s="517"/>
      <c r="N427" s="155"/>
      <c r="O427" s="155"/>
      <c r="P427" s="495"/>
      <c r="Q427" s="495"/>
      <c r="R427" s="495"/>
      <c r="S427" s="495"/>
      <c r="T427" s="518"/>
      <c r="U427" s="507"/>
    </row>
    <row r="428" spans="1:21" x14ac:dyDescent="0.25">
      <c r="A428" s="1171"/>
      <c r="B428" s="158">
        <v>6</v>
      </c>
      <c r="C428" s="133"/>
      <c r="D428" s="127"/>
      <c r="E428" s="127"/>
      <c r="F428" s="133"/>
      <c r="G428" s="515"/>
      <c r="H428" s="133"/>
      <c r="I428" s="495"/>
      <c r="J428" s="516"/>
      <c r="K428" s="517"/>
      <c r="L428" s="495"/>
      <c r="M428" s="517"/>
      <c r="N428" s="155"/>
      <c r="O428" s="155"/>
      <c r="P428" s="495"/>
      <c r="Q428" s="495"/>
      <c r="R428" s="495"/>
      <c r="S428" s="495"/>
      <c r="T428" s="518"/>
      <c r="U428" s="507"/>
    </row>
    <row r="429" spans="1:21" x14ac:dyDescent="0.25">
      <c r="A429" s="1171"/>
      <c r="B429" s="158">
        <v>7</v>
      </c>
      <c r="C429" s="133"/>
      <c r="D429" s="127"/>
      <c r="E429" s="127"/>
      <c r="F429" s="133"/>
      <c r="G429" s="515"/>
      <c r="H429" s="133"/>
      <c r="I429" s="495"/>
      <c r="J429" s="516"/>
      <c r="K429" s="517"/>
      <c r="L429" s="495"/>
      <c r="M429" s="517"/>
      <c r="N429" s="155"/>
      <c r="O429" s="155"/>
      <c r="P429" s="495"/>
      <c r="Q429" s="495"/>
      <c r="R429" s="495"/>
      <c r="S429" s="495"/>
      <c r="T429" s="518"/>
      <c r="U429" s="507"/>
    </row>
    <row r="430" spans="1:21" x14ac:dyDescent="0.25">
      <c r="A430" s="1171"/>
      <c r="B430" s="158">
        <v>8</v>
      </c>
      <c r="C430" s="133"/>
      <c r="D430" s="127"/>
      <c r="E430" s="127"/>
      <c r="F430" s="133"/>
      <c r="G430" s="515"/>
      <c r="H430" s="133"/>
      <c r="I430" s="495"/>
      <c r="J430" s="516"/>
      <c r="K430" s="517"/>
      <c r="L430" s="495"/>
      <c r="M430" s="517"/>
      <c r="N430" s="155"/>
      <c r="O430" s="155"/>
      <c r="P430" s="495"/>
      <c r="Q430" s="495"/>
      <c r="R430" s="495"/>
      <c r="S430" s="495"/>
      <c r="T430" s="518"/>
      <c r="U430" s="507"/>
    </row>
    <row r="431" spans="1:21" x14ac:dyDescent="0.25">
      <c r="A431" s="1171"/>
      <c r="B431" s="158">
        <v>9</v>
      </c>
      <c r="C431" s="133"/>
      <c r="D431" s="127"/>
      <c r="E431" s="127"/>
      <c r="F431" s="133"/>
      <c r="G431" s="515"/>
      <c r="H431" s="133"/>
      <c r="I431" s="495"/>
      <c r="J431" s="516"/>
      <c r="K431" s="517"/>
      <c r="L431" s="495"/>
      <c r="M431" s="517"/>
      <c r="N431" s="155"/>
      <c r="O431" s="155"/>
      <c r="P431" s="495"/>
      <c r="Q431" s="495"/>
      <c r="R431" s="495"/>
      <c r="S431" s="495"/>
      <c r="T431" s="518"/>
      <c r="U431" s="507"/>
    </row>
    <row r="432" spans="1:21" ht="15.75" thickBot="1" x14ac:dyDescent="0.3">
      <c r="A432" s="1172"/>
      <c r="B432" s="159">
        <v>10</v>
      </c>
      <c r="C432" s="148"/>
      <c r="D432" s="147"/>
      <c r="E432" s="147"/>
      <c r="F432" s="148"/>
      <c r="G432" s="519"/>
      <c r="H432" s="148"/>
      <c r="I432" s="520"/>
      <c r="J432" s="521"/>
      <c r="K432" s="522"/>
      <c r="L432" s="520"/>
      <c r="M432" s="522"/>
      <c r="N432" s="156"/>
      <c r="O432" s="156"/>
      <c r="P432" s="520"/>
      <c r="Q432" s="520"/>
      <c r="R432" s="520"/>
      <c r="S432" s="520"/>
      <c r="T432" s="523"/>
      <c r="U432" s="507"/>
    </row>
    <row r="433" spans="1:21" ht="25.5" thickBot="1" x14ac:dyDescent="0.3">
      <c r="A433" s="654"/>
      <c r="C433" s="655"/>
      <c r="D433" s="656"/>
      <c r="E433" s="484" t="s">
        <v>379</v>
      </c>
      <c r="F433" s="485">
        <f>COUNTA(F423:F432)</f>
        <v>0</v>
      </c>
      <c r="G433" s="486">
        <f>COUNTA(G423:G432)</f>
        <v>0</v>
      </c>
      <c r="H433" s="655"/>
      <c r="I433" s="501"/>
      <c r="J433" s="657"/>
      <c r="K433" s="658"/>
      <c r="L433" s="1096" t="s">
        <v>655</v>
      </c>
      <c r="M433" s="1097"/>
      <c r="N433" s="659">
        <f>SUM(N423:N432)</f>
        <v>0</v>
      </c>
      <c r="O433" s="660">
        <f>SUM(O423:O432)</f>
        <v>0</v>
      </c>
      <c r="P433" s="501"/>
      <c r="R433" s="128"/>
      <c r="S433" s="132"/>
      <c r="T433" s="603"/>
      <c r="U433" s="527"/>
    </row>
    <row r="434" spans="1:21" ht="21.95" customHeight="1" x14ac:dyDescent="0.25">
      <c r="A434" s="149"/>
      <c r="B434" s="128"/>
      <c r="C434" s="128"/>
      <c r="D434" s="128"/>
      <c r="H434" s="524"/>
      <c r="I434" s="524"/>
      <c r="J434" s="525"/>
      <c r="K434" s="524"/>
      <c r="L434" s="1098" t="s">
        <v>656</v>
      </c>
      <c r="M434" s="1099"/>
      <c r="N434" s="661">
        <f>SUMIF(M423:M432,"&lt;=31/12/2025",N423:N432)</f>
        <v>0</v>
      </c>
      <c r="O434" s="662">
        <f>SUMIF(M423:M432,"&lt;=31/12/2025",O423:O432)</f>
        <v>0</v>
      </c>
      <c r="P434" s="128"/>
      <c r="R434" s="128"/>
      <c r="S434" s="132"/>
      <c r="T434" s="603"/>
      <c r="U434" s="527"/>
    </row>
    <row r="435" spans="1:21" ht="21.95" customHeight="1" thickBot="1" x14ac:dyDescent="0.3">
      <c r="A435" s="149"/>
      <c r="L435" s="1100" t="s">
        <v>659</v>
      </c>
      <c r="M435" s="1101"/>
      <c r="N435" s="663">
        <f>SUMIF(M423:M432,"&gt;31/12/2025",N423:N432)</f>
        <v>0</v>
      </c>
      <c r="O435" s="664">
        <f>SUMIF(M423:M432,"&gt;31/12/2025",O423:O432)</f>
        <v>0</v>
      </c>
      <c r="R435" s="128"/>
      <c r="S435" s="132"/>
      <c r="T435" s="603"/>
      <c r="U435" s="527"/>
    </row>
    <row r="436" spans="1:21" ht="15.75" thickBot="1" x14ac:dyDescent="0.3">
      <c r="A436" s="528"/>
      <c r="B436" s="529"/>
      <c r="C436" s="455"/>
      <c r="D436" s="455"/>
      <c r="E436" s="455"/>
      <c r="F436" s="529"/>
      <c r="G436" s="455"/>
      <c r="H436" s="455"/>
      <c r="I436" s="529"/>
      <c r="J436" s="529"/>
      <c r="K436" s="455"/>
      <c r="L436" s="455"/>
      <c r="M436" s="455"/>
      <c r="N436" s="455"/>
      <c r="O436" s="455"/>
      <c r="P436" s="455"/>
      <c r="Q436" s="455"/>
      <c r="R436" s="455"/>
      <c r="S436" s="530"/>
      <c r="T436" s="455"/>
      <c r="U436" s="531"/>
    </row>
    <row r="437" spans="1:21" ht="15.75" thickBot="1" x14ac:dyDescent="0.3">
      <c r="A437" s="502"/>
      <c r="B437" s="503"/>
      <c r="C437" s="504"/>
      <c r="D437" s="504"/>
      <c r="E437" s="504"/>
      <c r="F437" s="503"/>
      <c r="G437" s="504"/>
      <c r="H437" s="504"/>
      <c r="I437" s="503"/>
      <c r="J437" s="503"/>
      <c r="K437" s="504"/>
      <c r="L437" s="504"/>
      <c r="M437" s="504"/>
      <c r="N437" s="504"/>
      <c r="O437" s="504"/>
      <c r="P437" s="504"/>
      <c r="Q437" s="504"/>
      <c r="R437" s="504"/>
      <c r="S437" s="504"/>
      <c r="T437" s="504"/>
      <c r="U437" s="505"/>
    </row>
    <row r="438" spans="1:21" ht="25.5" customHeight="1" thickBot="1" x14ac:dyDescent="0.3">
      <c r="A438" s="163" t="s">
        <v>9</v>
      </c>
      <c r="B438" s="1116" t="s">
        <v>70</v>
      </c>
      <c r="C438" s="1117"/>
      <c r="E438" s="1182" t="s">
        <v>342</v>
      </c>
      <c r="F438" s="1183"/>
      <c r="G438" s="1120">
        <f>VLOOKUP(B438,'Urbano.Piano inv. forn'!$D$72:$H$111,3,FALSE)</f>
        <v>0</v>
      </c>
      <c r="H438" s="1121"/>
      <c r="I438" s="115"/>
      <c r="J438" s="1182" t="s">
        <v>343</v>
      </c>
      <c r="K438" s="1183"/>
      <c r="L438" s="1120">
        <f>VLOOKUP(B438,'Urbano.Piano inv. forn'!$D$72:$H$111,4,FALSE)</f>
        <v>0</v>
      </c>
      <c r="M438" s="1121"/>
      <c r="O438" s="169" t="s">
        <v>344</v>
      </c>
      <c r="P438" s="506"/>
      <c r="R438" s="170" t="s">
        <v>345</v>
      </c>
      <c r="S438" s="1108"/>
      <c r="T438" s="1109"/>
      <c r="U438" s="507"/>
    </row>
    <row r="439" spans="1:21" ht="15.75" thickBot="1" x14ac:dyDescent="0.3">
      <c r="A439" s="149"/>
      <c r="B439" s="129"/>
      <c r="C439" s="129"/>
      <c r="E439" s="130"/>
      <c r="F439" s="130"/>
      <c r="G439" s="131"/>
      <c r="H439" s="131"/>
      <c r="I439" s="115"/>
      <c r="J439" s="130"/>
      <c r="K439" s="130"/>
      <c r="L439" s="131"/>
      <c r="M439" s="131"/>
      <c r="O439" s="132"/>
      <c r="R439" s="128"/>
      <c r="S439" s="501"/>
      <c r="U439" s="150"/>
    </row>
    <row r="440" spans="1:21" ht="31.5" customHeight="1" thickBot="1" x14ac:dyDescent="0.3">
      <c r="A440" s="1173" t="s">
        <v>346</v>
      </c>
      <c r="B440" s="1174"/>
      <c r="C440" s="1174"/>
      <c r="D440" s="1175"/>
      <c r="E440" s="1105">
        <f>VLOOKUP(B438,'Urbano.Piano inv. forn'!$D$72:$V$111,17,FALSE)</f>
        <v>0</v>
      </c>
      <c r="F440" s="1106"/>
      <c r="G440" s="1106"/>
      <c r="H440" s="1107"/>
      <c r="I440" s="115"/>
      <c r="J440" s="1173" t="s">
        <v>60</v>
      </c>
      <c r="K440" s="1174"/>
      <c r="L440" s="1105">
        <f>VLOOKUP(B438,'Urbano.Piano inv. forn'!$D$72:$V$111,19,FALSE)</f>
        <v>0</v>
      </c>
      <c r="M440" s="1107"/>
      <c r="N440" s="146"/>
      <c r="O440" s="170" t="s">
        <v>347</v>
      </c>
      <c r="P440" s="151">
        <f>L440+E440</f>
        <v>0</v>
      </c>
      <c r="R440" s="170" t="s">
        <v>348</v>
      </c>
      <c r="S440" s="1108"/>
      <c r="T440" s="1109"/>
      <c r="U440" s="150"/>
    </row>
    <row r="441" spans="1:21" ht="15.75" thickBot="1" x14ac:dyDescent="0.3">
      <c r="A441" s="152"/>
      <c r="B441" s="153"/>
      <c r="C441" s="153"/>
      <c r="D441" s="153"/>
      <c r="E441" s="154"/>
      <c r="F441" s="154"/>
      <c r="G441" s="154"/>
      <c r="H441" s="154"/>
      <c r="I441" s="115"/>
      <c r="J441" s="130"/>
      <c r="K441" s="130"/>
      <c r="L441" s="154"/>
      <c r="M441" s="154"/>
      <c r="N441" s="146"/>
      <c r="O441" s="128"/>
      <c r="P441" s="146"/>
      <c r="R441" s="128"/>
      <c r="S441" s="129"/>
      <c r="T441" s="129"/>
      <c r="U441" s="507"/>
    </row>
    <row r="442" spans="1:21" ht="60" x14ac:dyDescent="0.25">
      <c r="A442" s="1176" t="s">
        <v>349</v>
      </c>
      <c r="B442" s="1178" t="s">
        <v>350</v>
      </c>
      <c r="C442" s="1178" t="s">
        <v>351</v>
      </c>
      <c r="D442" s="165" t="s">
        <v>352</v>
      </c>
      <c r="E442" s="166" t="s">
        <v>353</v>
      </c>
      <c r="F442" s="165" t="s">
        <v>354</v>
      </c>
      <c r="G442" s="165" t="s">
        <v>355</v>
      </c>
      <c r="H442" s="167" t="s">
        <v>312</v>
      </c>
      <c r="I442" s="167" t="s">
        <v>356</v>
      </c>
      <c r="J442" s="167" t="s">
        <v>357</v>
      </c>
      <c r="K442" s="167" t="s">
        <v>358</v>
      </c>
      <c r="L442" s="167" t="s">
        <v>359</v>
      </c>
      <c r="M442" s="167" t="s">
        <v>360</v>
      </c>
      <c r="N442" s="167" t="s">
        <v>361</v>
      </c>
      <c r="O442" s="167" t="s">
        <v>362</v>
      </c>
      <c r="P442" s="167" t="s">
        <v>363</v>
      </c>
      <c r="Q442" s="167" t="s">
        <v>364</v>
      </c>
      <c r="R442" s="167" t="s">
        <v>365</v>
      </c>
      <c r="S442" s="167" t="s">
        <v>366</v>
      </c>
      <c r="T442" s="1180" t="s">
        <v>367</v>
      </c>
      <c r="U442" s="508"/>
    </row>
    <row r="443" spans="1:21" ht="24.75" thickBot="1" x14ac:dyDescent="0.3">
      <c r="A443" s="1177"/>
      <c r="B443" s="1179"/>
      <c r="C443" s="1179"/>
      <c r="D443" s="168" t="s">
        <v>368</v>
      </c>
      <c r="E443" s="168" t="s">
        <v>369</v>
      </c>
      <c r="F443" s="168" t="s">
        <v>370</v>
      </c>
      <c r="G443" s="168" t="s">
        <v>370</v>
      </c>
      <c r="H443" s="168" t="s">
        <v>65</v>
      </c>
      <c r="I443" s="168" t="s">
        <v>33</v>
      </c>
      <c r="J443" s="168" t="s">
        <v>371</v>
      </c>
      <c r="K443" s="168" t="s">
        <v>372</v>
      </c>
      <c r="L443" s="168" t="s">
        <v>373</v>
      </c>
      <c r="M443" s="168" t="s">
        <v>372</v>
      </c>
      <c r="N443" s="168" t="s">
        <v>374</v>
      </c>
      <c r="O443" s="168" t="s">
        <v>341</v>
      </c>
      <c r="P443" s="168" t="s">
        <v>375</v>
      </c>
      <c r="Q443" s="168" t="s">
        <v>376</v>
      </c>
      <c r="R443" s="168" t="s">
        <v>377</v>
      </c>
      <c r="S443" s="168" t="s">
        <v>377</v>
      </c>
      <c r="T443" s="1181"/>
      <c r="U443" s="508"/>
    </row>
    <row r="444" spans="1:21" x14ac:dyDescent="0.25">
      <c r="A444" s="1171" t="str">
        <f>B438</f>
        <v>urb.e.5</v>
      </c>
      <c r="B444" s="157">
        <v>1</v>
      </c>
      <c r="C444" s="208"/>
      <c r="D444" s="134"/>
      <c r="E444" s="134"/>
      <c r="F444" s="208"/>
      <c r="G444" s="510"/>
      <c r="H444" s="135"/>
      <c r="I444" s="511"/>
      <c r="J444" s="512"/>
      <c r="K444" s="513"/>
      <c r="L444" s="511"/>
      <c r="M444" s="513"/>
      <c r="N444" s="164"/>
      <c r="O444" s="164"/>
      <c r="P444" s="511"/>
      <c r="Q444" s="511"/>
      <c r="R444" s="511"/>
      <c r="S444" s="511"/>
      <c r="T444" s="514"/>
      <c r="U444" s="507"/>
    </row>
    <row r="445" spans="1:21" x14ac:dyDescent="0.25">
      <c r="A445" s="1171"/>
      <c r="B445" s="158">
        <v>2</v>
      </c>
      <c r="C445" s="133"/>
      <c r="D445" s="127"/>
      <c r="E445" s="127"/>
      <c r="F445" s="133"/>
      <c r="G445" s="515"/>
      <c r="H445" s="133"/>
      <c r="I445" s="495"/>
      <c r="J445" s="516"/>
      <c r="K445" s="517"/>
      <c r="L445" s="495"/>
      <c r="M445" s="517"/>
      <c r="N445" s="155"/>
      <c r="O445" s="155"/>
      <c r="P445" s="495"/>
      <c r="Q445" s="495" t="s">
        <v>378</v>
      </c>
      <c r="R445" s="495"/>
      <c r="S445" s="495"/>
      <c r="T445" s="518"/>
      <c r="U445" s="507"/>
    </row>
    <row r="446" spans="1:21" x14ac:dyDescent="0.25">
      <c r="A446" s="1171"/>
      <c r="B446" s="158">
        <v>3</v>
      </c>
      <c r="C446" s="133"/>
      <c r="D446" s="127"/>
      <c r="E446" s="127"/>
      <c r="F446" s="133"/>
      <c r="G446" s="515"/>
      <c r="H446" s="133"/>
      <c r="I446" s="495"/>
      <c r="J446" s="516"/>
      <c r="K446" s="517"/>
      <c r="L446" s="495"/>
      <c r="M446" s="517"/>
      <c r="N446" s="155"/>
      <c r="O446" s="155"/>
      <c r="P446" s="495"/>
      <c r="Q446" s="495"/>
      <c r="R446" s="495"/>
      <c r="S446" s="495"/>
      <c r="T446" s="518"/>
      <c r="U446" s="507"/>
    </row>
    <row r="447" spans="1:21" x14ac:dyDescent="0.25">
      <c r="A447" s="1171"/>
      <c r="B447" s="158">
        <v>4</v>
      </c>
      <c r="C447" s="133"/>
      <c r="D447" s="127"/>
      <c r="E447" s="127"/>
      <c r="F447" s="133"/>
      <c r="G447" s="515"/>
      <c r="H447" s="133"/>
      <c r="I447" s="495"/>
      <c r="J447" s="516"/>
      <c r="K447" s="517"/>
      <c r="L447" s="495"/>
      <c r="M447" s="517"/>
      <c r="N447" s="155"/>
      <c r="O447" s="155"/>
      <c r="P447" s="495"/>
      <c r="Q447" s="495"/>
      <c r="R447" s="495"/>
      <c r="S447" s="495"/>
      <c r="T447" s="518"/>
      <c r="U447" s="507"/>
    </row>
    <row r="448" spans="1:21" x14ac:dyDescent="0.25">
      <c r="A448" s="1171"/>
      <c r="B448" s="158">
        <v>5</v>
      </c>
      <c r="C448" s="133"/>
      <c r="D448" s="127"/>
      <c r="E448" s="127"/>
      <c r="F448" s="133"/>
      <c r="G448" s="515"/>
      <c r="H448" s="133"/>
      <c r="I448" s="495"/>
      <c r="J448" s="516"/>
      <c r="K448" s="517"/>
      <c r="L448" s="495"/>
      <c r="M448" s="517"/>
      <c r="N448" s="155"/>
      <c r="O448" s="155"/>
      <c r="P448" s="495"/>
      <c r="Q448" s="495"/>
      <c r="R448" s="495"/>
      <c r="S448" s="495"/>
      <c r="T448" s="518"/>
      <c r="U448" s="507"/>
    </row>
    <row r="449" spans="1:21" x14ac:dyDescent="0.25">
      <c r="A449" s="1171"/>
      <c r="B449" s="158">
        <v>6</v>
      </c>
      <c r="C449" s="133"/>
      <c r="D449" s="127"/>
      <c r="E449" s="127"/>
      <c r="F449" s="133"/>
      <c r="G449" s="515"/>
      <c r="H449" s="133"/>
      <c r="I449" s="495"/>
      <c r="J449" s="516"/>
      <c r="K449" s="517"/>
      <c r="L449" s="495"/>
      <c r="M449" s="517"/>
      <c r="N449" s="155"/>
      <c r="O449" s="155"/>
      <c r="P449" s="495"/>
      <c r="Q449" s="495"/>
      <c r="R449" s="495"/>
      <c r="S449" s="495"/>
      <c r="T449" s="518"/>
      <c r="U449" s="507"/>
    </row>
    <row r="450" spans="1:21" x14ac:dyDescent="0.25">
      <c r="A450" s="1171"/>
      <c r="B450" s="158">
        <v>7</v>
      </c>
      <c r="C450" s="133"/>
      <c r="D450" s="127"/>
      <c r="E450" s="127"/>
      <c r="F450" s="133"/>
      <c r="G450" s="515"/>
      <c r="H450" s="133"/>
      <c r="I450" s="495"/>
      <c r="J450" s="516"/>
      <c r="K450" s="517"/>
      <c r="L450" s="495"/>
      <c r="M450" s="517"/>
      <c r="N450" s="155"/>
      <c r="O450" s="155"/>
      <c r="P450" s="495"/>
      <c r="Q450" s="495"/>
      <c r="R450" s="495"/>
      <c r="S450" s="495"/>
      <c r="T450" s="518"/>
      <c r="U450" s="507"/>
    </row>
    <row r="451" spans="1:21" x14ac:dyDescent="0.25">
      <c r="A451" s="1171"/>
      <c r="B451" s="158">
        <v>8</v>
      </c>
      <c r="C451" s="133"/>
      <c r="D451" s="127"/>
      <c r="E451" s="127"/>
      <c r="F451" s="133"/>
      <c r="G451" s="515"/>
      <c r="H451" s="133"/>
      <c r="I451" s="495"/>
      <c r="J451" s="516"/>
      <c r="K451" s="517"/>
      <c r="L451" s="495"/>
      <c r="M451" s="517"/>
      <c r="N451" s="155"/>
      <c r="O451" s="155"/>
      <c r="P451" s="495"/>
      <c r="Q451" s="495"/>
      <c r="R451" s="495"/>
      <c r="S451" s="495"/>
      <c r="T451" s="518"/>
      <c r="U451" s="507"/>
    </row>
    <row r="452" spans="1:21" x14ac:dyDescent="0.25">
      <c r="A452" s="1171"/>
      <c r="B452" s="158">
        <v>9</v>
      </c>
      <c r="C452" s="133"/>
      <c r="D452" s="127"/>
      <c r="E452" s="127"/>
      <c r="F452" s="133"/>
      <c r="G452" s="515"/>
      <c r="H452" s="133"/>
      <c r="I452" s="495"/>
      <c r="J452" s="516"/>
      <c r="K452" s="517"/>
      <c r="L452" s="495"/>
      <c r="M452" s="517"/>
      <c r="N452" s="155"/>
      <c r="O452" s="155"/>
      <c r="P452" s="495"/>
      <c r="Q452" s="495"/>
      <c r="R452" s="495"/>
      <c r="S452" s="495"/>
      <c r="T452" s="518"/>
      <c r="U452" s="507"/>
    </row>
    <row r="453" spans="1:21" ht="15.75" thickBot="1" x14ac:dyDescent="0.3">
      <c r="A453" s="1172"/>
      <c r="B453" s="159">
        <v>10</v>
      </c>
      <c r="C453" s="148"/>
      <c r="D453" s="147"/>
      <c r="E453" s="147"/>
      <c r="F453" s="148"/>
      <c r="G453" s="519"/>
      <c r="H453" s="148"/>
      <c r="I453" s="520"/>
      <c r="J453" s="521"/>
      <c r="K453" s="522"/>
      <c r="L453" s="520"/>
      <c r="M453" s="522"/>
      <c r="N453" s="156"/>
      <c r="O453" s="156"/>
      <c r="P453" s="520"/>
      <c r="Q453" s="520"/>
      <c r="R453" s="520"/>
      <c r="S453" s="520"/>
      <c r="T453" s="523"/>
      <c r="U453" s="507"/>
    </row>
    <row r="454" spans="1:21" ht="25.5" thickBot="1" x14ac:dyDescent="0.3">
      <c r="A454" s="654"/>
      <c r="C454" s="655"/>
      <c r="D454" s="656"/>
      <c r="E454" s="484" t="s">
        <v>379</v>
      </c>
      <c r="F454" s="485">
        <f>COUNTA(F444:F453)</f>
        <v>0</v>
      </c>
      <c r="G454" s="486">
        <f>COUNTA(G444:G453)</f>
        <v>0</v>
      </c>
      <c r="H454" s="655"/>
      <c r="I454" s="501"/>
      <c r="J454" s="657"/>
      <c r="K454" s="658"/>
      <c r="L454" s="1096" t="s">
        <v>655</v>
      </c>
      <c r="M454" s="1097"/>
      <c r="N454" s="659">
        <f>SUM(N444:N453)</f>
        <v>0</v>
      </c>
      <c r="O454" s="660">
        <f>SUM(O444:O453)</f>
        <v>0</v>
      </c>
      <c r="P454" s="501"/>
      <c r="R454" s="128"/>
      <c r="S454" s="132"/>
      <c r="T454" s="603"/>
      <c r="U454" s="527"/>
    </row>
    <row r="455" spans="1:21" ht="21.95" customHeight="1" x14ac:dyDescent="0.25">
      <c r="A455" s="149"/>
      <c r="B455" s="128"/>
      <c r="C455" s="128"/>
      <c r="D455" s="128"/>
      <c r="H455" s="524"/>
      <c r="I455" s="524"/>
      <c r="J455" s="525"/>
      <c r="K455" s="524"/>
      <c r="L455" s="1098" t="s">
        <v>656</v>
      </c>
      <c r="M455" s="1099"/>
      <c r="N455" s="661">
        <f>SUMIF(M444:M453,"&lt;=31/12/2025",N444:N453)</f>
        <v>0</v>
      </c>
      <c r="O455" s="662">
        <f>SUMIF(M444:M453,"&lt;=31/12/2025",O444:O453)</f>
        <v>0</v>
      </c>
      <c r="P455" s="128"/>
      <c r="R455" s="128"/>
      <c r="S455" s="132"/>
      <c r="T455" s="603"/>
      <c r="U455" s="527"/>
    </row>
    <row r="456" spans="1:21" ht="21.95" customHeight="1" thickBot="1" x14ac:dyDescent="0.3">
      <c r="A456" s="149"/>
      <c r="L456" s="1100" t="s">
        <v>659</v>
      </c>
      <c r="M456" s="1101"/>
      <c r="N456" s="663">
        <f>SUMIF(M444:M453,"&gt;31/12/2025",N444:N453)</f>
        <v>0</v>
      </c>
      <c r="O456" s="664">
        <f>SUMIF(M444:M453,"&gt;31/12/2025",O444:O453)</f>
        <v>0</v>
      </c>
      <c r="R456" s="128"/>
      <c r="S456" s="132"/>
      <c r="T456" s="603"/>
      <c r="U456" s="527"/>
    </row>
    <row r="457" spans="1:21" ht="15.75" thickBot="1" x14ac:dyDescent="0.3">
      <c r="A457" s="528"/>
      <c r="B457" s="529"/>
      <c r="C457" s="455"/>
      <c r="D457" s="455"/>
      <c r="E457" s="455"/>
      <c r="F457" s="529"/>
      <c r="G457" s="455"/>
      <c r="H457" s="455"/>
      <c r="I457" s="529"/>
      <c r="J457" s="529"/>
      <c r="K457" s="455"/>
      <c r="L457" s="455"/>
      <c r="M457" s="455"/>
      <c r="N457" s="455"/>
      <c r="O457" s="455"/>
      <c r="P457" s="455"/>
      <c r="Q457" s="455"/>
      <c r="R457" s="455"/>
      <c r="S457" s="530"/>
      <c r="T457" s="455"/>
      <c r="U457" s="531"/>
    </row>
    <row r="458" spans="1:21" ht="15.75" thickBot="1" x14ac:dyDescent="0.3">
      <c r="A458" s="502"/>
      <c r="B458" s="503"/>
      <c r="C458" s="504"/>
      <c r="D458" s="504"/>
      <c r="E458" s="504"/>
      <c r="F458" s="503"/>
      <c r="G458" s="504"/>
      <c r="H458" s="504"/>
      <c r="I458" s="503"/>
      <c r="J458" s="503"/>
      <c r="K458" s="504"/>
      <c r="L458" s="504"/>
      <c r="M458" s="504"/>
      <c r="N458" s="504"/>
      <c r="O458" s="504"/>
      <c r="P458" s="504"/>
      <c r="Q458" s="504"/>
      <c r="R458" s="504"/>
      <c r="S458" s="504"/>
      <c r="T458" s="504"/>
      <c r="U458" s="505"/>
    </row>
    <row r="459" spans="1:21" ht="15.75" thickBot="1" x14ac:dyDescent="0.3">
      <c r="A459" s="163" t="s">
        <v>9</v>
      </c>
      <c r="B459" s="1116" t="s">
        <v>70</v>
      </c>
      <c r="C459" s="1117"/>
      <c r="E459" s="1182" t="s">
        <v>342</v>
      </c>
      <c r="F459" s="1183"/>
      <c r="G459" s="1120">
        <f>VLOOKUP(B459,'Urbano.Piano inv. forn'!$D$72:$H$111,3,FALSE)</f>
        <v>0</v>
      </c>
      <c r="H459" s="1121"/>
      <c r="I459" s="115"/>
      <c r="J459" s="1182" t="s">
        <v>343</v>
      </c>
      <c r="K459" s="1183"/>
      <c r="L459" s="1120">
        <f>VLOOKUP(B459,'Urbano.Piano inv. forn'!$D$72:$H$111,4,FALSE)</f>
        <v>0</v>
      </c>
      <c r="M459" s="1121"/>
      <c r="O459" s="169" t="s">
        <v>344</v>
      </c>
      <c r="P459" s="506"/>
      <c r="R459" s="170" t="s">
        <v>345</v>
      </c>
      <c r="S459" s="1108"/>
      <c r="T459" s="1109"/>
      <c r="U459" s="507"/>
    </row>
    <row r="460" spans="1:21" ht="15.75" thickBot="1" x14ac:dyDescent="0.3">
      <c r="A460" s="149"/>
      <c r="B460" s="129"/>
      <c r="C460" s="129"/>
      <c r="E460" s="130"/>
      <c r="F460" s="130"/>
      <c r="G460" s="131"/>
      <c r="H460" s="131"/>
      <c r="I460" s="115"/>
      <c r="J460" s="130"/>
      <c r="K460" s="130"/>
      <c r="L460" s="131"/>
      <c r="M460" s="131"/>
      <c r="O460" s="132"/>
      <c r="R460" s="128"/>
      <c r="S460" s="501"/>
      <c r="U460" s="150"/>
    </row>
    <row r="461" spans="1:21" ht="31.5" customHeight="1" thickBot="1" x14ac:dyDescent="0.3">
      <c r="A461" s="1173" t="s">
        <v>346</v>
      </c>
      <c r="B461" s="1174"/>
      <c r="C461" s="1174"/>
      <c r="D461" s="1175"/>
      <c r="E461" s="1105">
        <f>VLOOKUP(B459,'Urbano.Piano inv. forn'!$D$72:$V$111,17,FALSE)</f>
        <v>0</v>
      </c>
      <c r="F461" s="1106"/>
      <c r="G461" s="1106"/>
      <c r="H461" s="1107"/>
      <c r="I461" s="115"/>
      <c r="J461" s="1173" t="s">
        <v>60</v>
      </c>
      <c r="K461" s="1174"/>
      <c r="L461" s="1105">
        <f>VLOOKUP(B459,'Urbano.Piano inv. forn'!$D$72:$V$111,19,FALSE)</f>
        <v>0</v>
      </c>
      <c r="M461" s="1107"/>
      <c r="N461" s="146"/>
      <c r="O461" s="170" t="s">
        <v>347</v>
      </c>
      <c r="P461" s="151">
        <f>L461+E461</f>
        <v>0</v>
      </c>
      <c r="R461" s="170" t="s">
        <v>348</v>
      </c>
      <c r="S461" s="1108"/>
      <c r="T461" s="1109"/>
      <c r="U461" s="150"/>
    </row>
    <row r="462" spans="1:21" ht="15.75" thickBot="1" x14ac:dyDescent="0.3">
      <c r="A462" s="152"/>
      <c r="B462" s="153"/>
      <c r="C462" s="153"/>
      <c r="D462" s="153"/>
      <c r="E462" s="154"/>
      <c r="F462" s="154"/>
      <c r="G462" s="154"/>
      <c r="H462" s="154"/>
      <c r="I462" s="115"/>
      <c r="J462" s="130"/>
      <c r="K462" s="130"/>
      <c r="L462" s="154"/>
      <c r="M462" s="154"/>
      <c r="N462" s="146"/>
      <c r="O462" s="128"/>
      <c r="P462" s="146"/>
      <c r="R462" s="128"/>
      <c r="S462" s="129"/>
      <c r="T462" s="129"/>
      <c r="U462" s="507"/>
    </row>
    <row r="463" spans="1:21" ht="60" x14ac:dyDescent="0.25">
      <c r="A463" s="1176" t="s">
        <v>349</v>
      </c>
      <c r="B463" s="1178" t="s">
        <v>350</v>
      </c>
      <c r="C463" s="1178" t="s">
        <v>351</v>
      </c>
      <c r="D463" s="165" t="s">
        <v>352</v>
      </c>
      <c r="E463" s="166" t="s">
        <v>353</v>
      </c>
      <c r="F463" s="165" t="s">
        <v>354</v>
      </c>
      <c r="G463" s="165" t="s">
        <v>355</v>
      </c>
      <c r="H463" s="167" t="s">
        <v>312</v>
      </c>
      <c r="I463" s="167" t="s">
        <v>356</v>
      </c>
      <c r="J463" s="167" t="s">
        <v>357</v>
      </c>
      <c r="K463" s="167" t="s">
        <v>358</v>
      </c>
      <c r="L463" s="167" t="s">
        <v>359</v>
      </c>
      <c r="M463" s="167" t="s">
        <v>360</v>
      </c>
      <c r="N463" s="167" t="s">
        <v>361</v>
      </c>
      <c r="O463" s="167" t="s">
        <v>362</v>
      </c>
      <c r="P463" s="167" t="s">
        <v>363</v>
      </c>
      <c r="Q463" s="167" t="s">
        <v>364</v>
      </c>
      <c r="R463" s="167" t="s">
        <v>365</v>
      </c>
      <c r="S463" s="167" t="s">
        <v>366</v>
      </c>
      <c r="T463" s="1180" t="s">
        <v>367</v>
      </c>
      <c r="U463" s="508"/>
    </row>
    <row r="464" spans="1:21" ht="24.75" thickBot="1" x14ac:dyDescent="0.3">
      <c r="A464" s="1177"/>
      <c r="B464" s="1179"/>
      <c r="C464" s="1179"/>
      <c r="D464" s="168" t="s">
        <v>368</v>
      </c>
      <c r="E464" s="168" t="s">
        <v>369</v>
      </c>
      <c r="F464" s="168" t="s">
        <v>370</v>
      </c>
      <c r="G464" s="168" t="s">
        <v>370</v>
      </c>
      <c r="H464" s="168" t="s">
        <v>65</v>
      </c>
      <c r="I464" s="168" t="s">
        <v>33</v>
      </c>
      <c r="J464" s="168" t="s">
        <v>371</v>
      </c>
      <c r="K464" s="168" t="s">
        <v>372</v>
      </c>
      <c r="L464" s="168" t="s">
        <v>373</v>
      </c>
      <c r="M464" s="168" t="s">
        <v>372</v>
      </c>
      <c r="N464" s="168" t="s">
        <v>374</v>
      </c>
      <c r="O464" s="168" t="s">
        <v>341</v>
      </c>
      <c r="P464" s="168" t="s">
        <v>375</v>
      </c>
      <c r="Q464" s="168" t="s">
        <v>376</v>
      </c>
      <c r="R464" s="168" t="s">
        <v>377</v>
      </c>
      <c r="S464" s="168" t="s">
        <v>377</v>
      </c>
      <c r="T464" s="1181"/>
      <c r="U464" s="508"/>
    </row>
    <row r="465" spans="1:21" x14ac:dyDescent="0.25">
      <c r="A465" s="1171" t="str">
        <f>B459</f>
        <v>urb.e.5</v>
      </c>
      <c r="B465" s="157">
        <v>1</v>
      </c>
      <c r="C465" s="208"/>
      <c r="D465" s="134"/>
      <c r="E465" s="134"/>
      <c r="F465" s="208"/>
      <c r="G465" s="510"/>
      <c r="H465" s="135"/>
      <c r="I465" s="511"/>
      <c r="J465" s="512"/>
      <c r="K465" s="513"/>
      <c r="L465" s="511"/>
      <c r="M465" s="513"/>
      <c r="N465" s="164"/>
      <c r="O465" s="164"/>
      <c r="P465" s="511"/>
      <c r="Q465" s="511"/>
      <c r="R465" s="511"/>
      <c r="S465" s="511"/>
      <c r="T465" s="514"/>
      <c r="U465" s="507"/>
    </row>
    <row r="466" spans="1:21" x14ac:dyDescent="0.25">
      <c r="A466" s="1171"/>
      <c r="B466" s="158">
        <v>2</v>
      </c>
      <c r="C466" s="133"/>
      <c r="D466" s="127"/>
      <c r="E466" s="127"/>
      <c r="F466" s="133"/>
      <c r="G466" s="515"/>
      <c r="H466" s="133"/>
      <c r="I466" s="495"/>
      <c r="J466" s="516"/>
      <c r="K466" s="517"/>
      <c r="L466" s="495"/>
      <c r="M466" s="517"/>
      <c r="N466" s="155"/>
      <c r="O466" s="155"/>
      <c r="P466" s="495"/>
      <c r="Q466" s="495" t="s">
        <v>378</v>
      </c>
      <c r="R466" s="495"/>
      <c r="S466" s="495"/>
      <c r="T466" s="518"/>
      <c r="U466" s="507"/>
    </row>
    <row r="467" spans="1:21" x14ac:dyDescent="0.25">
      <c r="A467" s="1171"/>
      <c r="B467" s="158">
        <v>3</v>
      </c>
      <c r="C467" s="133"/>
      <c r="D467" s="127"/>
      <c r="E467" s="127"/>
      <c r="F467" s="133"/>
      <c r="G467" s="515"/>
      <c r="H467" s="133"/>
      <c r="I467" s="495"/>
      <c r="J467" s="516"/>
      <c r="K467" s="517"/>
      <c r="L467" s="495"/>
      <c r="M467" s="517"/>
      <c r="N467" s="155"/>
      <c r="O467" s="155"/>
      <c r="P467" s="495"/>
      <c r="Q467" s="495"/>
      <c r="R467" s="495"/>
      <c r="S467" s="495"/>
      <c r="T467" s="518"/>
      <c r="U467" s="507"/>
    </row>
    <row r="468" spans="1:21" x14ac:dyDescent="0.25">
      <c r="A468" s="1171"/>
      <c r="B468" s="158">
        <v>4</v>
      </c>
      <c r="C468" s="133"/>
      <c r="D468" s="127"/>
      <c r="E468" s="127"/>
      <c r="F468" s="133"/>
      <c r="G468" s="515"/>
      <c r="H468" s="133"/>
      <c r="I468" s="495"/>
      <c r="J468" s="516"/>
      <c r="K468" s="517"/>
      <c r="L468" s="495"/>
      <c r="M468" s="517"/>
      <c r="N468" s="155"/>
      <c r="O468" s="155"/>
      <c r="P468" s="495"/>
      <c r="Q468" s="495"/>
      <c r="R468" s="495"/>
      <c r="S468" s="495"/>
      <c r="T468" s="518"/>
      <c r="U468" s="507"/>
    </row>
    <row r="469" spans="1:21" x14ac:dyDescent="0.25">
      <c r="A469" s="1171"/>
      <c r="B469" s="158">
        <v>5</v>
      </c>
      <c r="C469" s="133"/>
      <c r="D469" s="127"/>
      <c r="E469" s="127"/>
      <c r="F469" s="133"/>
      <c r="G469" s="515"/>
      <c r="H469" s="133"/>
      <c r="I469" s="495"/>
      <c r="J469" s="516"/>
      <c r="K469" s="517"/>
      <c r="L469" s="495"/>
      <c r="M469" s="517"/>
      <c r="N469" s="155"/>
      <c r="O469" s="155"/>
      <c r="P469" s="495"/>
      <c r="Q469" s="495"/>
      <c r="R469" s="495"/>
      <c r="S469" s="495"/>
      <c r="T469" s="518"/>
      <c r="U469" s="507"/>
    </row>
    <row r="470" spans="1:21" x14ac:dyDescent="0.25">
      <c r="A470" s="1171"/>
      <c r="B470" s="158">
        <v>6</v>
      </c>
      <c r="C470" s="133"/>
      <c r="D470" s="127"/>
      <c r="E470" s="127"/>
      <c r="F470" s="133"/>
      <c r="G470" s="515"/>
      <c r="H470" s="133"/>
      <c r="I470" s="495"/>
      <c r="J470" s="516"/>
      <c r="K470" s="517"/>
      <c r="L470" s="495"/>
      <c r="M470" s="517"/>
      <c r="N470" s="155"/>
      <c r="O470" s="155"/>
      <c r="P470" s="495"/>
      <c r="Q470" s="495"/>
      <c r="R470" s="495"/>
      <c r="S470" s="495"/>
      <c r="T470" s="518"/>
      <c r="U470" s="507"/>
    </row>
    <row r="471" spans="1:21" x14ac:dyDescent="0.25">
      <c r="A471" s="1171"/>
      <c r="B471" s="158">
        <v>7</v>
      </c>
      <c r="C471" s="133"/>
      <c r="D471" s="127"/>
      <c r="E471" s="127"/>
      <c r="F471" s="133"/>
      <c r="G471" s="515"/>
      <c r="H471" s="133"/>
      <c r="I471" s="495"/>
      <c r="J471" s="516"/>
      <c r="K471" s="517"/>
      <c r="L471" s="495"/>
      <c r="M471" s="517"/>
      <c r="N471" s="155"/>
      <c r="O471" s="155"/>
      <c r="P471" s="495"/>
      <c r="Q471" s="495"/>
      <c r="R471" s="495"/>
      <c r="S471" s="495"/>
      <c r="T471" s="518"/>
      <c r="U471" s="507"/>
    </row>
    <row r="472" spans="1:21" x14ac:dyDescent="0.25">
      <c r="A472" s="1171"/>
      <c r="B472" s="158">
        <v>8</v>
      </c>
      <c r="C472" s="133"/>
      <c r="D472" s="127"/>
      <c r="E472" s="127"/>
      <c r="F472" s="133"/>
      <c r="G472" s="515"/>
      <c r="H472" s="133"/>
      <c r="I472" s="495"/>
      <c r="J472" s="516"/>
      <c r="K472" s="517"/>
      <c r="L472" s="495"/>
      <c r="M472" s="517"/>
      <c r="N472" s="155"/>
      <c r="O472" s="155"/>
      <c r="P472" s="495"/>
      <c r="Q472" s="495"/>
      <c r="R472" s="495"/>
      <c r="S472" s="495"/>
      <c r="T472" s="518"/>
      <c r="U472" s="507"/>
    </row>
    <row r="473" spans="1:21" x14ac:dyDescent="0.25">
      <c r="A473" s="1171"/>
      <c r="B473" s="158">
        <v>9</v>
      </c>
      <c r="C473" s="133"/>
      <c r="D473" s="127"/>
      <c r="E473" s="127"/>
      <c r="F473" s="133"/>
      <c r="G473" s="515"/>
      <c r="H473" s="133"/>
      <c r="I473" s="495"/>
      <c r="J473" s="516"/>
      <c r="K473" s="517"/>
      <c r="L473" s="495"/>
      <c r="M473" s="517"/>
      <c r="N473" s="155"/>
      <c r="O473" s="155"/>
      <c r="P473" s="495"/>
      <c r="Q473" s="495"/>
      <c r="R473" s="495"/>
      <c r="S473" s="495"/>
      <c r="T473" s="518"/>
      <c r="U473" s="507"/>
    </row>
    <row r="474" spans="1:21" ht="15.75" thickBot="1" x14ac:dyDescent="0.3">
      <c r="A474" s="1172"/>
      <c r="B474" s="159">
        <v>10</v>
      </c>
      <c r="C474" s="148"/>
      <c r="D474" s="147"/>
      <c r="E474" s="147"/>
      <c r="F474" s="148"/>
      <c r="G474" s="519"/>
      <c r="H474" s="148"/>
      <c r="I474" s="520"/>
      <c r="J474" s="521"/>
      <c r="K474" s="522"/>
      <c r="L474" s="520"/>
      <c r="M474" s="522"/>
      <c r="N474" s="156"/>
      <c r="O474" s="156"/>
      <c r="P474" s="520"/>
      <c r="Q474" s="520"/>
      <c r="R474" s="520"/>
      <c r="S474" s="520"/>
      <c r="T474" s="523"/>
      <c r="U474" s="507"/>
    </row>
    <row r="475" spans="1:21" ht="25.5" thickBot="1" x14ac:dyDescent="0.3">
      <c r="A475" s="654"/>
      <c r="C475" s="655"/>
      <c r="D475" s="656"/>
      <c r="E475" s="484" t="s">
        <v>379</v>
      </c>
      <c r="F475" s="485">
        <f>COUNTA(F465:F474)</f>
        <v>0</v>
      </c>
      <c r="G475" s="486">
        <f>COUNTA(G465:G474)</f>
        <v>0</v>
      </c>
      <c r="H475" s="655"/>
      <c r="I475" s="501"/>
      <c r="J475" s="657"/>
      <c r="K475" s="658"/>
      <c r="L475" s="1096" t="s">
        <v>655</v>
      </c>
      <c r="M475" s="1097"/>
      <c r="N475" s="659">
        <f>SUM(N465:N474)</f>
        <v>0</v>
      </c>
      <c r="O475" s="660">
        <f>SUM(O465:O474)</f>
        <v>0</v>
      </c>
      <c r="P475" s="501"/>
      <c r="R475" s="128"/>
      <c r="S475" s="132"/>
      <c r="T475" s="603"/>
      <c r="U475" s="527"/>
    </row>
    <row r="476" spans="1:21" x14ac:dyDescent="0.25">
      <c r="A476" s="149"/>
      <c r="B476" s="128"/>
      <c r="C476" s="128"/>
      <c r="D476" s="128"/>
      <c r="H476" s="524"/>
      <c r="I476" s="524"/>
      <c r="J476" s="525"/>
      <c r="K476" s="524"/>
      <c r="L476" s="1098" t="s">
        <v>656</v>
      </c>
      <c r="M476" s="1099"/>
      <c r="N476" s="661">
        <f>SUMIF(M465:M474,"&lt;=31/12/2025",N465:N474)</f>
        <v>0</v>
      </c>
      <c r="O476" s="662">
        <f>SUMIF(M465:M474,"&lt;=31/12/2025",O465:O474)</f>
        <v>0</v>
      </c>
      <c r="P476" s="128"/>
      <c r="R476" s="128"/>
      <c r="S476" s="132"/>
      <c r="T476" s="603"/>
      <c r="U476" s="527"/>
    </row>
    <row r="477" spans="1:21" ht="15.75" thickBot="1" x14ac:dyDescent="0.3">
      <c r="A477" s="149"/>
      <c r="L477" s="1100" t="s">
        <v>659</v>
      </c>
      <c r="M477" s="1101"/>
      <c r="N477" s="663">
        <f>SUMIF(M465:M474,"&gt;31/12/2025",N465:N474)</f>
        <v>0</v>
      </c>
      <c r="O477" s="664">
        <f>SUMIF(M465:M474,"&gt;31/12/2025",O465:O474)</f>
        <v>0</v>
      </c>
      <c r="R477" s="128"/>
      <c r="S477" s="132"/>
      <c r="T477" s="603"/>
      <c r="U477" s="527"/>
    </row>
    <row r="478" spans="1:21" ht="15.75" thickBot="1" x14ac:dyDescent="0.3">
      <c r="A478" s="528"/>
      <c r="B478" s="529"/>
      <c r="C478" s="455"/>
      <c r="D478" s="455"/>
      <c r="E478" s="455"/>
      <c r="F478" s="529"/>
      <c r="G478" s="455"/>
      <c r="H478" s="455"/>
      <c r="I478" s="529"/>
      <c r="J478" s="529"/>
      <c r="K478" s="455"/>
      <c r="L478" s="455"/>
      <c r="M478" s="455"/>
      <c r="N478" s="455"/>
      <c r="O478" s="455"/>
      <c r="P478" s="455"/>
      <c r="Q478" s="455"/>
      <c r="R478" s="455"/>
      <c r="S478" s="530"/>
      <c r="T478" s="455"/>
      <c r="U478" s="531"/>
    </row>
    <row r="479" spans="1:21" ht="15.75" thickBot="1" x14ac:dyDescent="0.3">
      <c r="A479" s="502"/>
      <c r="B479" s="503"/>
      <c r="C479" s="504"/>
      <c r="D479" s="504"/>
      <c r="E479" s="504"/>
      <c r="F479" s="503"/>
      <c r="G479" s="504"/>
      <c r="H479" s="504"/>
      <c r="I479" s="503"/>
      <c r="J479" s="503"/>
      <c r="K479" s="504"/>
      <c r="L479" s="504"/>
      <c r="M479" s="504"/>
      <c r="N479" s="504"/>
      <c r="O479" s="504"/>
      <c r="P479" s="504"/>
      <c r="Q479" s="504"/>
      <c r="R479" s="504"/>
      <c r="S479" s="504"/>
      <c r="T479" s="504"/>
      <c r="U479" s="505"/>
    </row>
    <row r="480" spans="1:21" ht="15.75" thickBot="1" x14ac:dyDescent="0.3">
      <c r="A480" s="163" t="s">
        <v>9</v>
      </c>
      <c r="B480" s="1116" t="s">
        <v>70</v>
      </c>
      <c r="C480" s="1117"/>
      <c r="E480" s="1182" t="s">
        <v>342</v>
      </c>
      <c r="F480" s="1183"/>
      <c r="G480" s="1120">
        <f>VLOOKUP(B480,'Urbano.Piano inv. forn'!$D$72:$H$111,3,FALSE)</f>
        <v>0</v>
      </c>
      <c r="H480" s="1121"/>
      <c r="I480" s="115"/>
      <c r="J480" s="1182" t="s">
        <v>343</v>
      </c>
      <c r="K480" s="1183"/>
      <c r="L480" s="1120">
        <f>VLOOKUP(B480,'Urbano.Piano inv. forn'!$D$72:$H$111,4,FALSE)</f>
        <v>0</v>
      </c>
      <c r="M480" s="1121"/>
      <c r="O480" s="169" t="s">
        <v>344</v>
      </c>
      <c r="P480" s="506"/>
      <c r="R480" s="170" t="s">
        <v>345</v>
      </c>
      <c r="S480" s="1108"/>
      <c r="T480" s="1109"/>
      <c r="U480" s="507"/>
    </row>
    <row r="481" spans="1:21" ht="15.75" thickBot="1" x14ac:dyDescent="0.3">
      <c r="A481" s="149"/>
      <c r="B481" s="129"/>
      <c r="C481" s="129"/>
      <c r="E481" s="130"/>
      <c r="F481" s="130"/>
      <c r="G481" s="131"/>
      <c r="H481" s="131"/>
      <c r="I481" s="115"/>
      <c r="J481" s="130"/>
      <c r="K481" s="130"/>
      <c r="L481" s="131"/>
      <c r="M481" s="131"/>
      <c r="O481" s="132"/>
      <c r="R481" s="128"/>
      <c r="S481" s="501"/>
      <c r="U481" s="150"/>
    </row>
    <row r="482" spans="1:21" ht="31.5" customHeight="1" thickBot="1" x14ac:dyDescent="0.3">
      <c r="A482" s="1173" t="s">
        <v>346</v>
      </c>
      <c r="B482" s="1174"/>
      <c r="C482" s="1174"/>
      <c r="D482" s="1175"/>
      <c r="E482" s="1105">
        <f>VLOOKUP(B480,'Urbano.Piano inv. forn'!$D$72:$V$111,17,FALSE)</f>
        <v>0</v>
      </c>
      <c r="F482" s="1106"/>
      <c r="G482" s="1106"/>
      <c r="H482" s="1107"/>
      <c r="I482" s="115"/>
      <c r="J482" s="1173" t="s">
        <v>60</v>
      </c>
      <c r="K482" s="1174"/>
      <c r="L482" s="1105">
        <f>VLOOKUP(B480,'Urbano.Piano inv. forn'!$D$72:$V$111,19,FALSE)</f>
        <v>0</v>
      </c>
      <c r="M482" s="1107"/>
      <c r="N482" s="146"/>
      <c r="O482" s="170" t="s">
        <v>347</v>
      </c>
      <c r="P482" s="151">
        <f>L482+E482</f>
        <v>0</v>
      </c>
      <c r="R482" s="170" t="s">
        <v>348</v>
      </c>
      <c r="S482" s="1108"/>
      <c r="T482" s="1109"/>
      <c r="U482" s="150"/>
    </row>
    <row r="483" spans="1:21" ht="15.75" thickBot="1" x14ac:dyDescent="0.3">
      <c r="A483" s="152"/>
      <c r="B483" s="153"/>
      <c r="C483" s="153"/>
      <c r="D483" s="153"/>
      <c r="E483" s="154"/>
      <c r="F483" s="154"/>
      <c r="G483" s="154"/>
      <c r="H483" s="154"/>
      <c r="I483" s="115"/>
      <c r="J483" s="130"/>
      <c r="K483" s="130"/>
      <c r="L483" s="154"/>
      <c r="M483" s="154"/>
      <c r="N483" s="146"/>
      <c r="O483" s="128"/>
      <c r="P483" s="146"/>
      <c r="R483" s="128"/>
      <c r="S483" s="129"/>
      <c r="T483" s="129"/>
      <c r="U483" s="507"/>
    </row>
    <row r="484" spans="1:21" ht="60" x14ac:dyDescent="0.25">
      <c r="A484" s="1176" t="s">
        <v>349</v>
      </c>
      <c r="B484" s="1178" t="s">
        <v>350</v>
      </c>
      <c r="C484" s="1178" t="s">
        <v>351</v>
      </c>
      <c r="D484" s="165" t="s">
        <v>352</v>
      </c>
      <c r="E484" s="166" t="s">
        <v>353</v>
      </c>
      <c r="F484" s="165" t="s">
        <v>354</v>
      </c>
      <c r="G484" s="165" t="s">
        <v>355</v>
      </c>
      <c r="H484" s="167" t="s">
        <v>312</v>
      </c>
      <c r="I484" s="167" t="s">
        <v>356</v>
      </c>
      <c r="J484" s="167" t="s">
        <v>357</v>
      </c>
      <c r="K484" s="167" t="s">
        <v>358</v>
      </c>
      <c r="L484" s="167" t="s">
        <v>359</v>
      </c>
      <c r="M484" s="167" t="s">
        <v>360</v>
      </c>
      <c r="N484" s="167" t="s">
        <v>361</v>
      </c>
      <c r="O484" s="167" t="s">
        <v>362</v>
      </c>
      <c r="P484" s="167" t="s">
        <v>363</v>
      </c>
      <c r="Q484" s="167" t="s">
        <v>364</v>
      </c>
      <c r="R484" s="167" t="s">
        <v>365</v>
      </c>
      <c r="S484" s="167" t="s">
        <v>366</v>
      </c>
      <c r="T484" s="1180" t="s">
        <v>367</v>
      </c>
      <c r="U484" s="508"/>
    </row>
    <row r="485" spans="1:21" ht="24.75" thickBot="1" x14ac:dyDescent="0.3">
      <c r="A485" s="1177"/>
      <c r="B485" s="1179"/>
      <c r="C485" s="1179"/>
      <c r="D485" s="168" t="s">
        <v>368</v>
      </c>
      <c r="E485" s="168" t="s">
        <v>369</v>
      </c>
      <c r="F485" s="168" t="s">
        <v>370</v>
      </c>
      <c r="G485" s="168" t="s">
        <v>370</v>
      </c>
      <c r="H485" s="168" t="s">
        <v>65</v>
      </c>
      <c r="I485" s="168" t="s">
        <v>33</v>
      </c>
      <c r="J485" s="168" t="s">
        <v>371</v>
      </c>
      <c r="K485" s="168" t="s">
        <v>372</v>
      </c>
      <c r="L485" s="168" t="s">
        <v>373</v>
      </c>
      <c r="M485" s="168" t="s">
        <v>372</v>
      </c>
      <c r="N485" s="168" t="s">
        <v>374</v>
      </c>
      <c r="O485" s="168" t="s">
        <v>341</v>
      </c>
      <c r="P485" s="168" t="s">
        <v>375</v>
      </c>
      <c r="Q485" s="168" t="s">
        <v>376</v>
      </c>
      <c r="R485" s="168" t="s">
        <v>377</v>
      </c>
      <c r="S485" s="168" t="s">
        <v>377</v>
      </c>
      <c r="T485" s="1181"/>
      <c r="U485" s="508"/>
    </row>
    <row r="486" spans="1:21" x14ac:dyDescent="0.25">
      <c r="A486" s="1171" t="str">
        <f>B480</f>
        <v>urb.e.5</v>
      </c>
      <c r="B486" s="157">
        <v>1</v>
      </c>
      <c r="C486" s="208"/>
      <c r="D486" s="134"/>
      <c r="E486" s="134"/>
      <c r="F486" s="208"/>
      <c r="G486" s="510"/>
      <c r="H486" s="135"/>
      <c r="I486" s="511"/>
      <c r="J486" s="512"/>
      <c r="K486" s="513"/>
      <c r="L486" s="511"/>
      <c r="M486" s="513"/>
      <c r="N486" s="164"/>
      <c r="O486" s="164"/>
      <c r="P486" s="511"/>
      <c r="Q486" s="511"/>
      <c r="R486" s="511"/>
      <c r="S486" s="511"/>
      <c r="T486" s="514"/>
      <c r="U486" s="507"/>
    </row>
    <row r="487" spans="1:21" x14ac:dyDescent="0.25">
      <c r="A487" s="1171"/>
      <c r="B487" s="158">
        <v>2</v>
      </c>
      <c r="C487" s="133"/>
      <c r="D487" s="127"/>
      <c r="E487" s="127"/>
      <c r="F487" s="133"/>
      <c r="G487" s="515"/>
      <c r="H487" s="133"/>
      <c r="I487" s="495"/>
      <c r="J487" s="516"/>
      <c r="K487" s="517"/>
      <c r="L487" s="495"/>
      <c r="M487" s="517"/>
      <c r="N487" s="155"/>
      <c r="O487" s="155"/>
      <c r="P487" s="495"/>
      <c r="Q487" s="495" t="s">
        <v>378</v>
      </c>
      <c r="R487" s="495"/>
      <c r="S487" s="495"/>
      <c r="T487" s="518"/>
      <c r="U487" s="507"/>
    </row>
    <row r="488" spans="1:21" x14ac:dyDescent="0.25">
      <c r="A488" s="1171"/>
      <c r="B488" s="158">
        <v>3</v>
      </c>
      <c r="C488" s="133"/>
      <c r="D488" s="127"/>
      <c r="E488" s="127"/>
      <c r="F488" s="133"/>
      <c r="G488" s="515"/>
      <c r="H488" s="133"/>
      <c r="I488" s="495"/>
      <c r="J488" s="516"/>
      <c r="K488" s="517"/>
      <c r="L488" s="495"/>
      <c r="M488" s="517"/>
      <c r="N488" s="155"/>
      <c r="O488" s="155"/>
      <c r="P488" s="495"/>
      <c r="Q488" s="495"/>
      <c r="R488" s="495"/>
      <c r="S488" s="495"/>
      <c r="T488" s="518"/>
      <c r="U488" s="507"/>
    </row>
    <row r="489" spans="1:21" x14ac:dyDescent="0.25">
      <c r="A489" s="1171"/>
      <c r="B489" s="158">
        <v>4</v>
      </c>
      <c r="C489" s="133"/>
      <c r="D489" s="127"/>
      <c r="E489" s="127"/>
      <c r="F489" s="133"/>
      <c r="G489" s="515"/>
      <c r="H489" s="133"/>
      <c r="I489" s="495"/>
      <c r="J489" s="516"/>
      <c r="K489" s="517"/>
      <c r="L489" s="495"/>
      <c r="M489" s="517"/>
      <c r="N489" s="155"/>
      <c r="O489" s="155"/>
      <c r="P489" s="495"/>
      <c r="Q489" s="495"/>
      <c r="R489" s="495"/>
      <c r="S489" s="495"/>
      <c r="T489" s="518"/>
      <c r="U489" s="507"/>
    </row>
    <row r="490" spans="1:21" x14ac:dyDescent="0.25">
      <c r="A490" s="1171"/>
      <c r="B490" s="158">
        <v>5</v>
      </c>
      <c r="C490" s="133"/>
      <c r="D490" s="127"/>
      <c r="E490" s="127"/>
      <c r="F490" s="133"/>
      <c r="G490" s="515"/>
      <c r="H490" s="133"/>
      <c r="I490" s="495"/>
      <c r="J490" s="516"/>
      <c r="K490" s="517"/>
      <c r="L490" s="495"/>
      <c r="M490" s="517"/>
      <c r="N490" s="155"/>
      <c r="O490" s="155"/>
      <c r="P490" s="495"/>
      <c r="Q490" s="495"/>
      <c r="R490" s="495"/>
      <c r="S490" s="495"/>
      <c r="T490" s="518"/>
      <c r="U490" s="507"/>
    </row>
    <row r="491" spans="1:21" x14ac:dyDescent="0.25">
      <c r="A491" s="1171"/>
      <c r="B491" s="158">
        <v>6</v>
      </c>
      <c r="C491" s="133"/>
      <c r="D491" s="127"/>
      <c r="E491" s="127"/>
      <c r="F491" s="133"/>
      <c r="G491" s="515"/>
      <c r="H491" s="133"/>
      <c r="I491" s="495"/>
      <c r="J491" s="516"/>
      <c r="K491" s="517"/>
      <c r="L491" s="495"/>
      <c r="M491" s="517"/>
      <c r="N491" s="155"/>
      <c r="O491" s="155"/>
      <c r="P491" s="495"/>
      <c r="Q491" s="495"/>
      <c r="R491" s="495"/>
      <c r="S491" s="495"/>
      <c r="T491" s="518"/>
      <c r="U491" s="507"/>
    </row>
    <row r="492" spans="1:21" x14ac:dyDescent="0.25">
      <c r="A492" s="1171"/>
      <c r="B492" s="158">
        <v>7</v>
      </c>
      <c r="C492" s="133"/>
      <c r="D492" s="127"/>
      <c r="E492" s="127"/>
      <c r="F492" s="133"/>
      <c r="G492" s="515"/>
      <c r="H492" s="133"/>
      <c r="I492" s="495"/>
      <c r="J492" s="516"/>
      <c r="K492" s="517"/>
      <c r="L492" s="495"/>
      <c r="M492" s="517"/>
      <c r="N492" s="155"/>
      <c r="O492" s="155"/>
      <c r="P492" s="495"/>
      <c r="Q492" s="495"/>
      <c r="R492" s="495"/>
      <c r="S492" s="495"/>
      <c r="T492" s="518"/>
      <c r="U492" s="507"/>
    </row>
    <row r="493" spans="1:21" x14ac:dyDescent="0.25">
      <c r="A493" s="1171"/>
      <c r="B493" s="158">
        <v>8</v>
      </c>
      <c r="C493" s="133"/>
      <c r="D493" s="127"/>
      <c r="E493" s="127"/>
      <c r="F493" s="133"/>
      <c r="G493" s="515"/>
      <c r="H493" s="133"/>
      <c r="I493" s="495"/>
      <c r="J493" s="516"/>
      <c r="K493" s="517"/>
      <c r="L493" s="495"/>
      <c r="M493" s="517"/>
      <c r="N493" s="155"/>
      <c r="O493" s="155"/>
      <c r="P493" s="495"/>
      <c r="Q493" s="495"/>
      <c r="R493" s="495"/>
      <c r="S493" s="495"/>
      <c r="T493" s="518"/>
      <c r="U493" s="507"/>
    </row>
    <row r="494" spans="1:21" x14ac:dyDescent="0.25">
      <c r="A494" s="1171"/>
      <c r="B494" s="158">
        <v>9</v>
      </c>
      <c r="C494" s="133"/>
      <c r="D494" s="127"/>
      <c r="E494" s="127"/>
      <c r="F494" s="133"/>
      <c r="G494" s="515"/>
      <c r="H494" s="133"/>
      <c r="I494" s="495"/>
      <c r="J494" s="516"/>
      <c r="K494" s="517"/>
      <c r="L494" s="495"/>
      <c r="M494" s="517"/>
      <c r="N494" s="155"/>
      <c r="O494" s="155"/>
      <c r="P494" s="495"/>
      <c r="Q494" s="495"/>
      <c r="R494" s="495"/>
      <c r="S494" s="495"/>
      <c r="T494" s="518"/>
      <c r="U494" s="507"/>
    </row>
    <row r="495" spans="1:21" ht="15.75" thickBot="1" x14ac:dyDescent="0.3">
      <c r="A495" s="1172"/>
      <c r="B495" s="159">
        <v>10</v>
      </c>
      <c r="C495" s="148"/>
      <c r="D495" s="147"/>
      <c r="E495" s="147"/>
      <c r="F495" s="148"/>
      <c r="G495" s="519"/>
      <c r="H495" s="148"/>
      <c r="I495" s="520"/>
      <c r="J495" s="521"/>
      <c r="K495" s="522"/>
      <c r="L495" s="520"/>
      <c r="M495" s="522"/>
      <c r="N495" s="156"/>
      <c r="O495" s="156"/>
      <c r="P495" s="520"/>
      <c r="Q495" s="520"/>
      <c r="R495" s="520"/>
      <c r="S495" s="520"/>
      <c r="T495" s="523"/>
      <c r="U495" s="507"/>
    </row>
    <row r="496" spans="1:21" ht="25.5" thickBot="1" x14ac:dyDescent="0.3">
      <c r="A496" s="654"/>
      <c r="C496" s="655"/>
      <c r="D496" s="656"/>
      <c r="E496" s="484" t="s">
        <v>379</v>
      </c>
      <c r="F496" s="485">
        <f>COUNTA(F486:F495)</f>
        <v>0</v>
      </c>
      <c r="G496" s="486">
        <f>COUNTA(G486:G495)</f>
        <v>0</v>
      </c>
      <c r="H496" s="655"/>
      <c r="I496" s="501"/>
      <c r="J496" s="657"/>
      <c r="K496" s="658"/>
      <c r="L496" s="1096" t="s">
        <v>655</v>
      </c>
      <c r="M496" s="1097"/>
      <c r="N496" s="659">
        <f>SUM(N486:N495)</f>
        <v>0</v>
      </c>
      <c r="O496" s="660">
        <f>SUM(O486:O495)</f>
        <v>0</v>
      </c>
      <c r="P496" s="501"/>
      <c r="R496" s="128"/>
      <c r="S496" s="132"/>
      <c r="T496" s="603"/>
      <c r="U496" s="527"/>
    </row>
    <row r="497" spans="1:21" x14ac:dyDescent="0.25">
      <c r="A497" s="149"/>
      <c r="B497" s="128"/>
      <c r="C497" s="128"/>
      <c r="D497" s="128"/>
      <c r="H497" s="524"/>
      <c r="I497" s="524"/>
      <c r="J497" s="525"/>
      <c r="K497" s="524"/>
      <c r="L497" s="1098" t="s">
        <v>656</v>
      </c>
      <c r="M497" s="1099"/>
      <c r="N497" s="661">
        <f>SUMIF(M486:M495,"&lt;=31/12/2025",N486:N495)</f>
        <v>0</v>
      </c>
      <c r="O497" s="662">
        <f>SUMIF(M486:M495,"&lt;=31/12/2025",O486:O495)</f>
        <v>0</v>
      </c>
      <c r="P497" s="128"/>
      <c r="R497" s="128"/>
      <c r="S497" s="132"/>
      <c r="T497" s="603"/>
      <c r="U497" s="527"/>
    </row>
    <row r="498" spans="1:21" ht="15.75" thickBot="1" x14ac:dyDescent="0.3">
      <c r="A498" s="149"/>
      <c r="L498" s="1100" t="s">
        <v>659</v>
      </c>
      <c r="M498" s="1101"/>
      <c r="N498" s="663">
        <f>SUMIF(M486:M495,"&gt;31/12/2025",N486:N495)</f>
        <v>0</v>
      </c>
      <c r="O498" s="664">
        <f>SUMIF(M486:M495,"&gt;31/12/2025",O486:O495)</f>
        <v>0</v>
      </c>
      <c r="R498" s="128"/>
      <c r="S498" s="132"/>
      <c r="T498" s="603"/>
      <c r="U498" s="527"/>
    </row>
    <row r="499" spans="1:21" ht="15.75" thickBot="1" x14ac:dyDescent="0.3">
      <c r="A499" s="528"/>
      <c r="B499" s="529"/>
      <c r="C499" s="455"/>
      <c r="D499" s="455"/>
      <c r="E499" s="455"/>
      <c r="F499" s="529"/>
      <c r="G499" s="455"/>
      <c r="H499" s="455"/>
      <c r="I499" s="529"/>
      <c r="J499" s="529"/>
      <c r="K499" s="455"/>
      <c r="L499" s="455"/>
      <c r="M499" s="455"/>
      <c r="N499" s="455"/>
      <c r="O499" s="455"/>
      <c r="P499" s="455"/>
      <c r="Q499" s="455"/>
      <c r="R499" s="455"/>
      <c r="S499" s="530"/>
      <c r="T499" s="455"/>
      <c r="U499" s="531"/>
    </row>
    <row r="500" spans="1:21" ht="15.75" thickBot="1" x14ac:dyDescent="0.3">
      <c r="A500" s="502"/>
      <c r="B500" s="503"/>
      <c r="C500" s="504"/>
      <c r="D500" s="504"/>
      <c r="E500" s="504"/>
      <c r="F500" s="503"/>
      <c r="G500" s="504"/>
      <c r="H500" s="504"/>
      <c r="I500" s="503"/>
      <c r="J500" s="503"/>
      <c r="K500" s="504"/>
      <c r="L500" s="504"/>
      <c r="M500" s="504"/>
      <c r="N500" s="504"/>
      <c r="O500" s="504"/>
      <c r="P500" s="504"/>
      <c r="Q500" s="504"/>
      <c r="R500" s="504"/>
      <c r="S500" s="504"/>
      <c r="T500" s="504"/>
      <c r="U500" s="505"/>
    </row>
    <row r="501" spans="1:21" ht="15.75" thickBot="1" x14ac:dyDescent="0.3">
      <c r="A501" s="163" t="s">
        <v>9</v>
      </c>
      <c r="B501" s="1116" t="s">
        <v>70</v>
      </c>
      <c r="C501" s="1117"/>
      <c r="E501" s="1182" t="s">
        <v>342</v>
      </c>
      <c r="F501" s="1183"/>
      <c r="G501" s="1120">
        <f>VLOOKUP(B501,'Urbano.Piano inv. forn'!$D$72:$H$111,3,FALSE)</f>
        <v>0</v>
      </c>
      <c r="H501" s="1121"/>
      <c r="I501" s="115"/>
      <c r="J501" s="1182" t="s">
        <v>343</v>
      </c>
      <c r="K501" s="1183"/>
      <c r="L501" s="1120">
        <f>VLOOKUP(B501,'Urbano.Piano inv. forn'!$D$72:$H$111,4,FALSE)</f>
        <v>0</v>
      </c>
      <c r="M501" s="1121"/>
      <c r="O501" s="169" t="s">
        <v>344</v>
      </c>
      <c r="P501" s="506"/>
      <c r="R501" s="170" t="s">
        <v>345</v>
      </c>
      <c r="S501" s="1108"/>
      <c r="T501" s="1109"/>
      <c r="U501" s="507"/>
    </row>
    <row r="502" spans="1:21" ht="15.75" thickBot="1" x14ac:dyDescent="0.3">
      <c r="A502" s="149"/>
      <c r="B502" s="129"/>
      <c r="C502" s="129"/>
      <c r="E502" s="130"/>
      <c r="F502" s="130"/>
      <c r="G502" s="131"/>
      <c r="H502" s="131"/>
      <c r="I502" s="115"/>
      <c r="J502" s="130"/>
      <c r="K502" s="130"/>
      <c r="L502" s="131"/>
      <c r="M502" s="131"/>
      <c r="O502" s="132"/>
      <c r="R502" s="128"/>
      <c r="S502" s="501"/>
      <c r="U502" s="150"/>
    </row>
    <row r="503" spans="1:21" ht="31.5" customHeight="1" thickBot="1" x14ac:dyDescent="0.3">
      <c r="A503" s="1173" t="s">
        <v>346</v>
      </c>
      <c r="B503" s="1174"/>
      <c r="C503" s="1174"/>
      <c r="D503" s="1175"/>
      <c r="E503" s="1105">
        <f>VLOOKUP(B501,'Urbano.Piano inv. forn'!$D$72:$V$111,17,FALSE)</f>
        <v>0</v>
      </c>
      <c r="F503" s="1106"/>
      <c r="G503" s="1106"/>
      <c r="H503" s="1107"/>
      <c r="I503" s="115"/>
      <c r="J503" s="1173" t="s">
        <v>60</v>
      </c>
      <c r="K503" s="1174"/>
      <c r="L503" s="1105">
        <f>VLOOKUP(B501,'Urbano.Piano inv. forn'!$D$72:$V$111,19,FALSE)</f>
        <v>0</v>
      </c>
      <c r="M503" s="1107"/>
      <c r="N503" s="146"/>
      <c r="O503" s="170" t="s">
        <v>347</v>
      </c>
      <c r="P503" s="151">
        <f>L503+E503</f>
        <v>0</v>
      </c>
      <c r="R503" s="170" t="s">
        <v>348</v>
      </c>
      <c r="S503" s="1108"/>
      <c r="T503" s="1109"/>
      <c r="U503" s="150"/>
    </row>
    <row r="504" spans="1:21" ht="15.75" thickBot="1" x14ac:dyDescent="0.3">
      <c r="A504" s="152"/>
      <c r="B504" s="153"/>
      <c r="C504" s="153"/>
      <c r="D504" s="153"/>
      <c r="E504" s="154"/>
      <c r="F504" s="154"/>
      <c r="G504" s="154"/>
      <c r="H504" s="154"/>
      <c r="I504" s="115"/>
      <c r="J504" s="130"/>
      <c r="K504" s="130"/>
      <c r="L504" s="154"/>
      <c r="M504" s="154"/>
      <c r="N504" s="146"/>
      <c r="O504" s="128"/>
      <c r="P504" s="146"/>
      <c r="R504" s="128"/>
      <c r="S504" s="129"/>
      <c r="T504" s="129"/>
      <c r="U504" s="507"/>
    </row>
    <row r="505" spans="1:21" ht="60" x14ac:dyDescent="0.25">
      <c r="A505" s="1176" t="s">
        <v>349</v>
      </c>
      <c r="B505" s="1178" t="s">
        <v>350</v>
      </c>
      <c r="C505" s="1178" t="s">
        <v>351</v>
      </c>
      <c r="D505" s="165" t="s">
        <v>352</v>
      </c>
      <c r="E505" s="166" t="s">
        <v>353</v>
      </c>
      <c r="F505" s="165" t="s">
        <v>354</v>
      </c>
      <c r="G505" s="165" t="s">
        <v>355</v>
      </c>
      <c r="H505" s="167" t="s">
        <v>312</v>
      </c>
      <c r="I505" s="167" t="s">
        <v>356</v>
      </c>
      <c r="J505" s="167" t="s">
        <v>357</v>
      </c>
      <c r="K505" s="167" t="s">
        <v>358</v>
      </c>
      <c r="L505" s="167" t="s">
        <v>359</v>
      </c>
      <c r="M505" s="167" t="s">
        <v>360</v>
      </c>
      <c r="N505" s="167" t="s">
        <v>361</v>
      </c>
      <c r="O505" s="167" t="s">
        <v>362</v>
      </c>
      <c r="P505" s="167" t="s">
        <v>363</v>
      </c>
      <c r="Q505" s="167" t="s">
        <v>364</v>
      </c>
      <c r="R505" s="167" t="s">
        <v>365</v>
      </c>
      <c r="S505" s="167" t="s">
        <v>366</v>
      </c>
      <c r="T505" s="1180" t="s">
        <v>367</v>
      </c>
      <c r="U505" s="508"/>
    </row>
    <row r="506" spans="1:21" ht="24.75" thickBot="1" x14ac:dyDescent="0.3">
      <c r="A506" s="1177"/>
      <c r="B506" s="1179"/>
      <c r="C506" s="1179"/>
      <c r="D506" s="168" t="s">
        <v>368</v>
      </c>
      <c r="E506" s="168" t="s">
        <v>369</v>
      </c>
      <c r="F506" s="168" t="s">
        <v>370</v>
      </c>
      <c r="G506" s="168" t="s">
        <v>370</v>
      </c>
      <c r="H506" s="168" t="s">
        <v>65</v>
      </c>
      <c r="I506" s="168" t="s">
        <v>33</v>
      </c>
      <c r="J506" s="168" t="s">
        <v>371</v>
      </c>
      <c r="K506" s="168" t="s">
        <v>372</v>
      </c>
      <c r="L506" s="168" t="s">
        <v>373</v>
      </c>
      <c r="M506" s="168" t="s">
        <v>372</v>
      </c>
      <c r="N506" s="168" t="s">
        <v>374</v>
      </c>
      <c r="O506" s="168" t="s">
        <v>341</v>
      </c>
      <c r="P506" s="168" t="s">
        <v>375</v>
      </c>
      <c r="Q506" s="168" t="s">
        <v>376</v>
      </c>
      <c r="R506" s="168" t="s">
        <v>377</v>
      </c>
      <c r="S506" s="168" t="s">
        <v>377</v>
      </c>
      <c r="T506" s="1181"/>
      <c r="U506" s="508"/>
    </row>
    <row r="507" spans="1:21" x14ac:dyDescent="0.25">
      <c r="A507" s="1171" t="str">
        <f>B501</f>
        <v>urb.e.5</v>
      </c>
      <c r="B507" s="157">
        <v>1</v>
      </c>
      <c r="C507" s="208"/>
      <c r="D507" s="134"/>
      <c r="E507" s="134"/>
      <c r="F507" s="208"/>
      <c r="G507" s="510"/>
      <c r="H507" s="135"/>
      <c r="I507" s="511"/>
      <c r="J507" s="512"/>
      <c r="K507" s="513"/>
      <c r="L507" s="511"/>
      <c r="M507" s="513"/>
      <c r="N507" s="164"/>
      <c r="O507" s="164"/>
      <c r="P507" s="511"/>
      <c r="Q507" s="511"/>
      <c r="R507" s="511"/>
      <c r="S507" s="511"/>
      <c r="T507" s="514"/>
      <c r="U507" s="507"/>
    </row>
    <row r="508" spans="1:21" x14ac:dyDescent="0.25">
      <c r="A508" s="1171"/>
      <c r="B508" s="158">
        <v>2</v>
      </c>
      <c r="C508" s="133"/>
      <c r="D508" s="127"/>
      <c r="E508" s="127"/>
      <c r="F508" s="133"/>
      <c r="G508" s="515"/>
      <c r="H508" s="133"/>
      <c r="I508" s="495"/>
      <c r="J508" s="516"/>
      <c r="K508" s="517"/>
      <c r="L508" s="495"/>
      <c r="M508" s="517"/>
      <c r="N508" s="155"/>
      <c r="O508" s="155"/>
      <c r="P508" s="495"/>
      <c r="Q508" s="495" t="s">
        <v>378</v>
      </c>
      <c r="R508" s="495"/>
      <c r="S508" s="495"/>
      <c r="T508" s="518"/>
      <c r="U508" s="507"/>
    </row>
    <row r="509" spans="1:21" x14ac:dyDescent="0.25">
      <c r="A509" s="1171"/>
      <c r="B509" s="158">
        <v>3</v>
      </c>
      <c r="C509" s="133"/>
      <c r="D509" s="127"/>
      <c r="E509" s="127"/>
      <c r="F509" s="133"/>
      <c r="G509" s="515"/>
      <c r="H509" s="133"/>
      <c r="I509" s="495"/>
      <c r="J509" s="516"/>
      <c r="K509" s="517"/>
      <c r="L509" s="495"/>
      <c r="M509" s="517"/>
      <c r="N509" s="155"/>
      <c r="O509" s="155"/>
      <c r="P509" s="495"/>
      <c r="Q509" s="495"/>
      <c r="R509" s="495"/>
      <c r="S509" s="495"/>
      <c r="T509" s="518"/>
      <c r="U509" s="507"/>
    </row>
    <row r="510" spans="1:21" x14ac:dyDescent="0.25">
      <c r="A510" s="1171"/>
      <c r="B510" s="158">
        <v>4</v>
      </c>
      <c r="C510" s="133"/>
      <c r="D510" s="127"/>
      <c r="E510" s="127"/>
      <c r="F510" s="133"/>
      <c r="G510" s="515"/>
      <c r="H510" s="133"/>
      <c r="I510" s="495"/>
      <c r="J510" s="516"/>
      <c r="K510" s="517"/>
      <c r="L510" s="495"/>
      <c r="M510" s="517"/>
      <c r="N510" s="155"/>
      <c r="O510" s="155"/>
      <c r="P510" s="495"/>
      <c r="Q510" s="495"/>
      <c r="R510" s="495"/>
      <c r="S510" s="495"/>
      <c r="T510" s="518"/>
      <c r="U510" s="507"/>
    </row>
    <row r="511" spans="1:21" x14ac:dyDescent="0.25">
      <c r="A511" s="1171"/>
      <c r="B511" s="158">
        <v>5</v>
      </c>
      <c r="C511" s="133"/>
      <c r="D511" s="127"/>
      <c r="E511" s="127"/>
      <c r="F511" s="133"/>
      <c r="G511" s="515"/>
      <c r="H511" s="133"/>
      <c r="I511" s="495"/>
      <c r="J511" s="516"/>
      <c r="K511" s="517"/>
      <c r="L511" s="495"/>
      <c r="M511" s="517"/>
      <c r="N511" s="155"/>
      <c r="O511" s="155"/>
      <c r="P511" s="495"/>
      <c r="Q511" s="495"/>
      <c r="R511" s="495"/>
      <c r="S511" s="495"/>
      <c r="T511" s="518"/>
      <c r="U511" s="507"/>
    </row>
    <row r="512" spans="1:21" x14ac:dyDescent="0.25">
      <c r="A512" s="1171"/>
      <c r="B512" s="158">
        <v>6</v>
      </c>
      <c r="C512" s="133"/>
      <c r="D512" s="127"/>
      <c r="E512" s="127"/>
      <c r="F512" s="133"/>
      <c r="G512" s="515"/>
      <c r="H512" s="133"/>
      <c r="I512" s="495"/>
      <c r="J512" s="516"/>
      <c r="K512" s="517"/>
      <c r="L512" s="495"/>
      <c r="M512" s="517"/>
      <c r="N512" s="155"/>
      <c r="O512" s="155"/>
      <c r="P512" s="495"/>
      <c r="Q512" s="495"/>
      <c r="R512" s="495"/>
      <c r="S512" s="495"/>
      <c r="T512" s="518"/>
      <c r="U512" s="507"/>
    </row>
    <row r="513" spans="1:21" x14ac:dyDescent="0.25">
      <c r="A513" s="1171"/>
      <c r="B513" s="158">
        <v>7</v>
      </c>
      <c r="C513" s="133"/>
      <c r="D513" s="127"/>
      <c r="E513" s="127"/>
      <c r="F513" s="133"/>
      <c r="G513" s="515"/>
      <c r="H513" s="133"/>
      <c r="I513" s="495"/>
      <c r="J513" s="516"/>
      <c r="K513" s="517"/>
      <c r="L513" s="495"/>
      <c r="M513" s="517"/>
      <c r="N513" s="155"/>
      <c r="O513" s="155"/>
      <c r="P513" s="495"/>
      <c r="Q513" s="495"/>
      <c r="R513" s="495"/>
      <c r="S513" s="495"/>
      <c r="T513" s="518"/>
      <c r="U513" s="507"/>
    </row>
    <row r="514" spans="1:21" x14ac:dyDescent="0.25">
      <c r="A514" s="1171"/>
      <c r="B514" s="158">
        <v>8</v>
      </c>
      <c r="C514" s="133"/>
      <c r="D514" s="127"/>
      <c r="E514" s="127"/>
      <c r="F514" s="133"/>
      <c r="G514" s="515"/>
      <c r="H514" s="133"/>
      <c r="I514" s="495"/>
      <c r="J514" s="516"/>
      <c r="K514" s="517"/>
      <c r="L514" s="495"/>
      <c r="M514" s="517"/>
      <c r="N514" s="155"/>
      <c r="O514" s="155"/>
      <c r="P514" s="495"/>
      <c r="Q514" s="495"/>
      <c r="R514" s="495"/>
      <c r="S514" s="495"/>
      <c r="T514" s="518"/>
      <c r="U514" s="507"/>
    </row>
    <row r="515" spans="1:21" x14ac:dyDescent="0.25">
      <c r="A515" s="1171"/>
      <c r="B515" s="158">
        <v>9</v>
      </c>
      <c r="C515" s="133"/>
      <c r="D515" s="127"/>
      <c r="E515" s="127"/>
      <c r="F515" s="133"/>
      <c r="G515" s="515"/>
      <c r="H515" s="133"/>
      <c r="I515" s="495"/>
      <c r="J515" s="516"/>
      <c r="K515" s="517"/>
      <c r="L515" s="495"/>
      <c r="M515" s="517"/>
      <c r="N515" s="155"/>
      <c r="O515" s="155"/>
      <c r="P515" s="495"/>
      <c r="Q515" s="495"/>
      <c r="R515" s="495"/>
      <c r="S515" s="495"/>
      <c r="T515" s="518"/>
      <c r="U515" s="507"/>
    </row>
    <row r="516" spans="1:21" ht="15.75" thickBot="1" x14ac:dyDescent="0.3">
      <c r="A516" s="1172"/>
      <c r="B516" s="159">
        <v>10</v>
      </c>
      <c r="C516" s="148"/>
      <c r="D516" s="147"/>
      <c r="E516" s="147"/>
      <c r="F516" s="148"/>
      <c r="G516" s="519"/>
      <c r="H516" s="148"/>
      <c r="I516" s="520"/>
      <c r="J516" s="521"/>
      <c r="K516" s="522"/>
      <c r="L516" s="520"/>
      <c r="M516" s="522"/>
      <c r="N516" s="156"/>
      <c r="O516" s="156"/>
      <c r="P516" s="520"/>
      <c r="Q516" s="520"/>
      <c r="R516" s="520"/>
      <c r="S516" s="520"/>
      <c r="T516" s="523"/>
      <c r="U516" s="507"/>
    </row>
    <row r="517" spans="1:21" ht="25.5" thickBot="1" x14ac:dyDescent="0.3">
      <c r="A517" s="654"/>
      <c r="C517" s="655"/>
      <c r="D517" s="656"/>
      <c r="E517" s="484" t="s">
        <v>379</v>
      </c>
      <c r="F517" s="485">
        <f>COUNTA(F507:F516)</f>
        <v>0</v>
      </c>
      <c r="G517" s="486">
        <f>COUNTA(G507:G516)</f>
        <v>0</v>
      </c>
      <c r="H517" s="655"/>
      <c r="I517" s="501"/>
      <c r="J517" s="657"/>
      <c r="K517" s="658"/>
      <c r="L517" s="1096" t="s">
        <v>655</v>
      </c>
      <c r="M517" s="1097"/>
      <c r="N517" s="659">
        <f>SUM(N507:N516)</f>
        <v>0</v>
      </c>
      <c r="O517" s="660">
        <f>SUM(O507:O516)</f>
        <v>0</v>
      </c>
      <c r="P517" s="501"/>
      <c r="R517" s="128"/>
      <c r="S517" s="132"/>
      <c r="T517" s="603"/>
      <c r="U517" s="527"/>
    </row>
    <row r="518" spans="1:21" x14ac:dyDescent="0.25">
      <c r="A518" s="149"/>
      <c r="B518" s="128"/>
      <c r="C518" s="128"/>
      <c r="D518" s="128"/>
      <c r="H518" s="524"/>
      <c r="I518" s="524"/>
      <c r="J518" s="525"/>
      <c r="K518" s="524"/>
      <c r="L518" s="1098" t="s">
        <v>656</v>
      </c>
      <c r="M518" s="1099"/>
      <c r="N518" s="661">
        <f>SUMIF(M507:M516,"&lt;=31/12/2025",N507:N516)</f>
        <v>0</v>
      </c>
      <c r="O518" s="662">
        <f>SUMIF(M507:M516,"&lt;=31/12/2025",O507:O516)</f>
        <v>0</v>
      </c>
      <c r="P518" s="128"/>
      <c r="R518" s="128"/>
      <c r="S518" s="132"/>
      <c r="T518" s="603"/>
      <c r="U518" s="527"/>
    </row>
    <row r="519" spans="1:21" ht="15.75" thickBot="1" x14ac:dyDescent="0.3">
      <c r="A519" s="149"/>
      <c r="L519" s="1100" t="s">
        <v>659</v>
      </c>
      <c r="M519" s="1101"/>
      <c r="N519" s="663">
        <f>SUMIF(M507:M516,"&gt;31/12/2025",N507:N516)</f>
        <v>0</v>
      </c>
      <c r="O519" s="664">
        <f>SUMIF(M507:M516,"&gt;31/12/2025",O507:O516)</f>
        <v>0</v>
      </c>
      <c r="R519" s="128"/>
      <c r="S519" s="132"/>
      <c r="T519" s="603"/>
      <c r="U519" s="527"/>
    </row>
    <row r="520" spans="1:21" ht="15.75" thickBot="1" x14ac:dyDescent="0.3">
      <c r="A520" s="528"/>
      <c r="B520" s="529"/>
      <c r="C520" s="455"/>
      <c r="D520" s="455"/>
      <c r="E520" s="455"/>
      <c r="F520" s="529"/>
      <c r="G520" s="455"/>
      <c r="H520" s="455"/>
      <c r="I520" s="529"/>
      <c r="J520" s="529"/>
      <c r="K520" s="455"/>
      <c r="L520" s="455"/>
      <c r="M520" s="455"/>
      <c r="N520" s="455"/>
      <c r="O520" s="455"/>
      <c r="P520" s="455"/>
      <c r="Q520" s="455"/>
      <c r="R520" s="455"/>
      <c r="S520" s="530"/>
      <c r="T520" s="455"/>
      <c r="U520" s="531"/>
    </row>
    <row r="521" spans="1:21" ht="15.75" thickBot="1" x14ac:dyDescent="0.3">
      <c r="A521" s="502"/>
      <c r="B521" s="503"/>
      <c r="C521" s="504"/>
      <c r="D521" s="504"/>
      <c r="E521" s="504"/>
      <c r="F521" s="503"/>
      <c r="G521" s="504"/>
      <c r="H521" s="504"/>
      <c r="I521" s="503"/>
      <c r="J521" s="503"/>
      <c r="K521" s="504"/>
      <c r="L521" s="504"/>
      <c r="M521" s="504"/>
      <c r="N521" s="504"/>
      <c r="O521" s="504"/>
      <c r="P521" s="504"/>
      <c r="Q521" s="504"/>
      <c r="R521" s="504"/>
      <c r="S521" s="504"/>
      <c r="T521" s="504"/>
      <c r="U521" s="505"/>
    </row>
    <row r="522" spans="1:21" ht="15.75" thickBot="1" x14ac:dyDescent="0.3">
      <c r="A522" s="163" t="s">
        <v>9</v>
      </c>
      <c r="B522" s="1116" t="s">
        <v>70</v>
      </c>
      <c r="C522" s="1117"/>
      <c r="E522" s="1182" t="s">
        <v>342</v>
      </c>
      <c r="F522" s="1183"/>
      <c r="G522" s="1120">
        <f>VLOOKUP(B522,'Urbano.Piano inv. forn'!$D$72:$H$111,3,FALSE)</f>
        <v>0</v>
      </c>
      <c r="H522" s="1121"/>
      <c r="I522" s="115"/>
      <c r="J522" s="1182" t="s">
        <v>343</v>
      </c>
      <c r="K522" s="1183"/>
      <c r="L522" s="1120">
        <f>VLOOKUP(B522,'Urbano.Piano inv. forn'!$D$72:$H$111,4,FALSE)</f>
        <v>0</v>
      </c>
      <c r="M522" s="1121"/>
      <c r="O522" s="169" t="s">
        <v>344</v>
      </c>
      <c r="P522" s="506"/>
      <c r="R522" s="170" t="s">
        <v>345</v>
      </c>
      <c r="S522" s="1108"/>
      <c r="T522" s="1109"/>
      <c r="U522" s="507"/>
    </row>
    <row r="523" spans="1:21" ht="15.75" thickBot="1" x14ac:dyDescent="0.3">
      <c r="A523" s="149"/>
      <c r="B523" s="129"/>
      <c r="C523" s="129"/>
      <c r="E523" s="130"/>
      <c r="F523" s="130"/>
      <c r="G523" s="131"/>
      <c r="H523" s="131"/>
      <c r="I523" s="115"/>
      <c r="J523" s="130"/>
      <c r="K523" s="130"/>
      <c r="L523" s="131"/>
      <c r="M523" s="131"/>
      <c r="O523" s="132"/>
      <c r="R523" s="128"/>
      <c r="S523" s="501"/>
      <c r="U523" s="150"/>
    </row>
    <row r="524" spans="1:21" ht="31.5" customHeight="1" thickBot="1" x14ac:dyDescent="0.3">
      <c r="A524" s="1173" t="s">
        <v>346</v>
      </c>
      <c r="B524" s="1174"/>
      <c r="C524" s="1174"/>
      <c r="D524" s="1175"/>
      <c r="E524" s="1105">
        <f>VLOOKUP(B522,'Urbano.Piano inv. forn'!$D$72:$V$111,17,FALSE)</f>
        <v>0</v>
      </c>
      <c r="F524" s="1106"/>
      <c r="G524" s="1106"/>
      <c r="H524" s="1107"/>
      <c r="I524" s="115"/>
      <c r="J524" s="1173" t="s">
        <v>60</v>
      </c>
      <c r="K524" s="1174"/>
      <c r="L524" s="1105">
        <f>VLOOKUP(B522,'Urbano.Piano inv. forn'!$D$72:$V$111,19,FALSE)</f>
        <v>0</v>
      </c>
      <c r="M524" s="1107"/>
      <c r="N524" s="146"/>
      <c r="O524" s="170" t="s">
        <v>347</v>
      </c>
      <c r="P524" s="151">
        <f>L524+E524</f>
        <v>0</v>
      </c>
      <c r="R524" s="170" t="s">
        <v>348</v>
      </c>
      <c r="S524" s="1108"/>
      <c r="T524" s="1109"/>
      <c r="U524" s="150"/>
    </row>
    <row r="525" spans="1:21" ht="15.75" thickBot="1" x14ac:dyDescent="0.3">
      <c r="A525" s="152"/>
      <c r="B525" s="153"/>
      <c r="C525" s="153"/>
      <c r="D525" s="153"/>
      <c r="E525" s="154"/>
      <c r="F525" s="154"/>
      <c r="G525" s="154"/>
      <c r="H525" s="154"/>
      <c r="I525" s="115"/>
      <c r="J525" s="130"/>
      <c r="K525" s="130"/>
      <c r="L525" s="154"/>
      <c r="M525" s="154"/>
      <c r="N525" s="146"/>
      <c r="O525" s="128"/>
      <c r="P525" s="146"/>
      <c r="R525" s="128"/>
      <c r="S525" s="129"/>
      <c r="T525" s="129"/>
      <c r="U525" s="507"/>
    </row>
    <row r="526" spans="1:21" ht="60" x14ac:dyDescent="0.25">
      <c r="A526" s="1176" t="s">
        <v>349</v>
      </c>
      <c r="B526" s="1178" t="s">
        <v>350</v>
      </c>
      <c r="C526" s="1178" t="s">
        <v>351</v>
      </c>
      <c r="D526" s="165" t="s">
        <v>352</v>
      </c>
      <c r="E526" s="166" t="s">
        <v>353</v>
      </c>
      <c r="F526" s="165" t="s">
        <v>354</v>
      </c>
      <c r="G526" s="165" t="s">
        <v>355</v>
      </c>
      <c r="H526" s="167" t="s">
        <v>312</v>
      </c>
      <c r="I526" s="167" t="s">
        <v>356</v>
      </c>
      <c r="J526" s="167" t="s">
        <v>357</v>
      </c>
      <c r="K526" s="167" t="s">
        <v>358</v>
      </c>
      <c r="L526" s="167" t="s">
        <v>359</v>
      </c>
      <c r="M526" s="167" t="s">
        <v>360</v>
      </c>
      <c r="N526" s="167" t="s">
        <v>361</v>
      </c>
      <c r="O526" s="167" t="s">
        <v>362</v>
      </c>
      <c r="P526" s="167" t="s">
        <v>363</v>
      </c>
      <c r="Q526" s="167" t="s">
        <v>364</v>
      </c>
      <c r="R526" s="167" t="s">
        <v>365</v>
      </c>
      <c r="S526" s="167" t="s">
        <v>366</v>
      </c>
      <c r="T526" s="1180" t="s">
        <v>367</v>
      </c>
      <c r="U526" s="508"/>
    </row>
    <row r="527" spans="1:21" ht="24.75" thickBot="1" x14ac:dyDescent="0.3">
      <c r="A527" s="1177"/>
      <c r="B527" s="1179"/>
      <c r="C527" s="1179"/>
      <c r="D527" s="168" t="s">
        <v>368</v>
      </c>
      <c r="E527" s="168" t="s">
        <v>369</v>
      </c>
      <c r="F527" s="168" t="s">
        <v>370</v>
      </c>
      <c r="G527" s="168" t="s">
        <v>370</v>
      </c>
      <c r="H527" s="168" t="s">
        <v>65</v>
      </c>
      <c r="I527" s="168" t="s">
        <v>33</v>
      </c>
      <c r="J527" s="168" t="s">
        <v>371</v>
      </c>
      <c r="K527" s="168" t="s">
        <v>372</v>
      </c>
      <c r="L527" s="168" t="s">
        <v>373</v>
      </c>
      <c r="M527" s="168" t="s">
        <v>372</v>
      </c>
      <c r="N527" s="168" t="s">
        <v>374</v>
      </c>
      <c r="O527" s="168" t="s">
        <v>341</v>
      </c>
      <c r="P527" s="168" t="s">
        <v>375</v>
      </c>
      <c r="Q527" s="168" t="s">
        <v>376</v>
      </c>
      <c r="R527" s="168" t="s">
        <v>377</v>
      </c>
      <c r="S527" s="168" t="s">
        <v>377</v>
      </c>
      <c r="T527" s="1181"/>
      <c r="U527" s="508"/>
    </row>
    <row r="528" spans="1:21" x14ac:dyDescent="0.25">
      <c r="A528" s="1171" t="str">
        <f>B522</f>
        <v>urb.e.5</v>
      </c>
      <c r="B528" s="157">
        <v>1</v>
      </c>
      <c r="C528" s="208"/>
      <c r="D528" s="134"/>
      <c r="E528" s="134"/>
      <c r="F528" s="208"/>
      <c r="G528" s="510"/>
      <c r="H528" s="135"/>
      <c r="I528" s="511"/>
      <c r="J528" s="512"/>
      <c r="K528" s="513"/>
      <c r="L528" s="511"/>
      <c r="M528" s="513"/>
      <c r="N528" s="164"/>
      <c r="O528" s="164"/>
      <c r="P528" s="511"/>
      <c r="Q528" s="511"/>
      <c r="R528" s="511"/>
      <c r="S528" s="511"/>
      <c r="T528" s="514"/>
      <c r="U528" s="507"/>
    </row>
    <row r="529" spans="1:21" x14ac:dyDescent="0.25">
      <c r="A529" s="1171"/>
      <c r="B529" s="158">
        <v>2</v>
      </c>
      <c r="C529" s="133"/>
      <c r="D529" s="127"/>
      <c r="E529" s="127"/>
      <c r="F529" s="133"/>
      <c r="G529" s="515"/>
      <c r="H529" s="133"/>
      <c r="I529" s="495"/>
      <c r="J529" s="516"/>
      <c r="K529" s="517"/>
      <c r="L529" s="495"/>
      <c r="M529" s="517"/>
      <c r="N529" s="155"/>
      <c r="O529" s="155"/>
      <c r="P529" s="495"/>
      <c r="Q529" s="495" t="s">
        <v>378</v>
      </c>
      <c r="R529" s="495"/>
      <c r="S529" s="495"/>
      <c r="T529" s="518"/>
      <c r="U529" s="507"/>
    </row>
    <row r="530" spans="1:21" x14ac:dyDescent="0.25">
      <c r="A530" s="1171"/>
      <c r="B530" s="158">
        <v>3</v>
      </c>
      <c r="C530" s="133"/>
      <c r="D530" s="127"/>
      <c r="E530" s="127"/>
      <c r="F530" s="133"/>
      <c r="G530" s="515"/>
      <c r="H530" s="133"/>
      <c r="I530" s="495"/>
      <c r="J530" s="516"/>
      <c r="K530" s="517"/>
      <c r="L530" s="495"/>
      <c r="M530" s="517"/>
      <c r="N530" s="155"/>
      <c r="O530" s="155"/>
      <c r="P530" s="495"/>
      <c r="Q530" s="495"/>
      <c r="R530" s="495"/>
      <c r="S530" s="495"/>
      <c r="T530" s="518"/>
      <c r="U530" s="507"/>
    </row>
    <row r="531" spans="1:21" x14ac:dyDescent="0.25">
      <c r="A531" s="1171"/>
      <c r="B531" s="158">
        <v>4</v>
      </c>
      <c r="C531" s="133"/>
      <c r="D531" s="127"/>
      <c r="E531" s="127"/>
      <c r="F531" s="133"/>
      <c r="G531" s="515"/>
      <c r="H531" s="133"/>
      <c r="I531" s="495"/>
      <c r="J531" s="516"/>
      <c r="K531" s="517"/>
      <c r="L531" s="495"/>
      <c r="M531" s="517"/>
      <c r="N531" s="155"/>
      <c r="O531" s="155"/>
      <c r="P531" s="495"/>
      <c r="Q531" s="495"/>
      <c r="R531" s="495"/>
      <c r="S531" s="495"/>
      <c r="T531" s="518"/>
      <c r="U531" s="507"/>
    </row>
    <row r="532" spans="1:21" x14ac:dyDescent="0.25">
      <c r="A532" s="1171"/>
      <c r="B532" s="158">
        <v>5</v>
      </c>
      <c r="C532" s="133"/>
      <c r="D532" s="127"/>
      <c r="E532" s="127"/>
      <c r="F532" s="133"/>
      <c r="G532" s="515"/>
      <c r="H532" s="133"/>
      <c r="I532" s="495"/>
      <c r="J532" s="516"/>
      <c r="K532" s="517"/>
      <c r="L532" s="495"/>
      <c r="M532" s="517"/>
      <c r="N532" s="155"/>
      <c r="O532" s="155"/>
      <c r="P532" s="495"/>
      <c r="Q532" s="495"/>
      <c r="R532" s="495"/>
      <c r="S532" s="495"/>
      <c r="T532" s="518"/>
      <c r="U532" s="507"/>
    </row>
    <row r="533" spans="1:21" x14ac:dyDescent="0.25">
      <c r="A533" s="1171"/>
      <c r="B533" s="158">
        <v>6</v>
      </c>
      <c r="C533" s="133"/>
      <c r="D533" s="127"/>
      <c r="E533" s="127"/>
      <c r="F533" s="133"/>
      <c r="G533" s="515"/>
      <c r="H533" s="133"/>
      <c r="I533" s="495"/>
      <c r="J533" s="516"/>
      <c r="K533" s="517"/>
      <c r="L533" s="495"/>
      <c r="M533" s="517"/>
      <c r="N533" s="155"/>
      <c r="O533" s="155"/>
      <c r="P533" s="495"/>
      <c r="Q533" s="495"/>
      <c r="R533" s="495"/>
      <c r="S533" s="495"/>
      <c r="T533" s="518"/>
      <c r="U533" s="507"/>
    </row>
    <row r="534" spans="1:21" x14ac:dyDescent="0.25">
      <c r="A534" s="1171"/>
      <c r="B534" s="158">
        <v>7</v>
      </c>
      <c r="C534" s="133"/>
      <c r="D534" s="127"/>
      <c r="E534" s="127"/>
      <c r="F534" s="133"/>
      <c r="G534" s="515"/>
      <c r="H534" s="133"/>
      <c r="I534" s="495"/>
      <c r="J534" s="516"/>
      <c r="K534" s="517"/>
      <c r="L534" s="495"/>
      <c r="M534" s="517"/>
      <c r="N534" s="155"/>
      <c r="O534" s="155"/>
      <c r="P534" s="495"/>
      <c r="Q534" s="495"/>
      <c r="R534" s="495"/>
      <c r="S534" s="495"/>
      <c r="T534" s="518"/>
      <c r="U534" s="507"/>
    </row>
    <row r="535" spans="1:21" x14ac:dyDescent="0.25">
      <c r="A535" s="1171"/>
      <c r="B535" s="158">
        <v>8</v>
      </c>
      <c r="C535" s="133"/>
      <c r="D535" s="127"/>
      <c r="E535" s="127"/>
      <c r="F535" s="133"/>
      <c r="G535" s="515"/>
      <c r="H535" s="133"/>
      <c r="I535" s="495"/>
      <c r="J535" s="516"/>
      <c r="K535" s="517"/>
      <c r="L535" s="495"/>
      <c r="M535" s="517"/>
      <c r="N535" s="155"/>
      <c r="O535" s="155"/>
      <c r="P535" s="495"/>
      <c r="Q535" s="495"/>
      <c r="R535" s="495"/>
      <c r="S535" s="495"/>
      <c r="T535" s="518"/>
      <c r="U535" s="507"/>
    </row>
    <row r="536" spans="1:21" x14ac:dyDescent="0.25">
      <c r="A536" s="1171"/>
      <c r="B536" s="158">
        <v>9</v>
      </c>
      <c r="C536" s="133"/>
      <c r="D536" s="127"/>
      <c r="E536" s="127"/>
      <c r="F536" s="133"/>
      <c r="G536" s="515"/>
      <c r="H536" s="133"/>
      <c r="I536" s="495"/>
      <c r="J536" s="516"/>
      <c r="K536" s="517"/>
      <c r="L536" s="495"/>
      <c r="M536" s="517"/>
      <c r="N536" s="155"/>
      <c r="O536" s="155"/>
      <c r="P536" s="495"/>
      <c r="Q536" s="495"/>
      <c r="R536" s="495"/>
      <c r="S536" s="495"/>
      <c r="T536" s="518"/>
      <c r="U536" s="507"/>
    </row>
    <row r="537" spans="1:21" ht="15.75" thickBot="1" x14ac:dyDescent="0.3">
      <c r="A537" s="1172"/>
      <c r="B537" s="159">
        <v>10</v>
      </c>
      <c r="C537" s="148"/>
      <c r="D537" s="147"/>
      <c r="E537" s="147"/>
      <c r="F537" s="148"/>
      <c r="G537" s="519"/>
      <c r="H537" s="148"/>
      <c r="I537" s="520"/>
      <c r="J537" s="521"/>
      <c r="K537" s="522"/>
      <c r="L537" s="520"/>
      <c r="M537" s="522"/>
      <c r="N537" s="156"/>
      <c r="O537" s="156"/>
      <c r="P537" s="520"/>
      <c r="Q537" s="520"/>
      <c r="R537" s="520"/>
      <c r="S537" s="520"/>
      <c r="T537" s="523"/>
      <c r="U537" s="507"/>
    </row>
    <row r="538" spans="1:21" ht="25.5" thickBot="1" x14ac:dyDescent="0.3">
      <c r="A538" s="654"/>
      <c r="C538" s="655"/>
      <c r="D538" s="656"/>
      <c r="E538" s="484" t="s">
        <v>379</v>
      </c>
      <c r="F538" s="485">
        <f>COUNTA(F528:F537)</f>
        <v>0</v>
      </c>
      <c r="G538" s="486">
        <f>COUNTA(G528:G537)</f>
        <v>0</v>
      </c>
      <c r="H538" s="655"/>
      <c r="I538" s="501"/>
      <c r="J538" s="657"/>
      <c r="K538" s="658"/>
      <c r="L538" s="1096" t="s">
        <v>655</v>
      </c>
      <c r="M538" s="1097"/>
      <c r="N538" s="659">
        <f>SUM(N528:N537)</f>
        <v>0</v>
      </c>
      <c r="O538" s="660">
        <f>SUM(O528:O537)</f>
        <v>0</v>
      </c>
      <c r="P538" s="501"/>
      <c r="R538" s="128"/>
      <c r="S538" s="132"/>
      <c r="T538" s="603"/>
      <c r="U538" s="527"/>
    </row>
    <row r="539" spans="1:21" x14ac:dyDescent="0.25">
      <c r="A539" s="149"/>
      <c r="B539" s="128"/>
      <c r="C539" s="128"/>
      <c r="D539" s="128"/>
      <c r="H539" s="524"/>
      <c r="I539" s="524"/>
      <c r="J539" s="525"/>
      <c r="K539" s="524"/>
      <c r="L539" s="1098" t="s">
        <v>656</v>
      </c>
      <c r="M539" s="1099"/>
      <c r="N539" s="661">
        <f>SUMIF(M528:M537,"&lt;=31/12/2025",N528:N537)</f>
        <v>0</v>
      </c>
      <c r="O539" s="662">
        <f>SUMIF(M528:M537,"&lt;=31/12/2025",O528:O537)</f>
        <v>0</v>
      </c>
      <c r="P539" s="128"/>
      <c r="R539" s="128"/>
      <c r="S539" s="132"/>
      <c r="T539" s="603"/>
      <c r="U539" s="527"/>
    </row>
    <row r="540" spans="1:21" ht="15.75" thickBot="1" x14ac:dyDescent="0.3">
      <c r="A540" s="149"/>
      <c r="L540" s="1100" t="s">
        <v>659</v>
      </c>
      <c r="M540" s="1101"/>
      <c r="N540" s="663">
        <f>SUMIF(M528:M537,"&gt;31/12/2025",N528:N537)</f>
        <v>0</v>
      </c>
      <c r="O540" s="664">
        <f>SUMIF(M528:M537,"&gt;31/12/2025",O528:O537)</f>
        <v>0</v>
      </c>
      <c r="R540" s="128"/>
      <c r="S540" s="132"/>
      <c r="T540" s="603"/>
      <c r="U540" s="527"/>
    </row>
    <row r="541" spans="1:21" ht="15.75" thickBot="1" x14ac:dyDescent="0.3">
      <c r="A541" s="528"/>
      <c r="B541" s="529"/>
      <c r="C541" s="455"/>
      <c r="D541" s="455"/>
      <c r="E541" s="455"/>
      <c r="F541" s="529"/>
      <c r="G541" s="455"/>
      <c r="H541" s="455"/>
      <c r="I541" s="529"/>
      <c r="J541" s="529"/>
      <c r="K541" s="455"/>
      <c r="L541" s="455"/>
      <c r="M541" s="455"/>
      <c r="N541" s="455"/>
      <c r="O541" s="455"/>
      <c r="P541" s="455"/>
      <c r="Q541" s="455"/>
      <c r="R541" s="455"/>
      <c r="S541" s="530"/>
      <c r="T541" s="455"/>
      <c r="U541" s="531"/>
    </row>
    <row r="542" spans="1:21" ht="15.75" thickBot="1" x14ac:dyDescent="0.3">
      <c r="A542" s="502"/>
      <c r="B542" s="503"/>
      <c r="C542" s="504"/>
      <c r="D542" s="504"/>
      <c r="E542" s="504"/>
      <c r="F542" s="503"/>
      <c r="G542" s="504"/>
      <c r="H542" s="504"/>
      <c r="I542" s="503"/>
      <c r="J542" s="503"/>
      <c r="K542" s="504"/>
      <c r="L542" s="504"/>
      <c r="M542" s="504"/>
      <c r="N542" s="504"/>
      <c r="O542" s="504"/>
      <c r="P542" s="504"/>
      <c r="Q542" s="504"/>
      <c r="R542" s="504"/>
      <c r="S542" s="504"/>
      <c r="T542" s="504"/>
      <c r="U542" s="505"/>
    </row>
    <row r="543" spans="1:21" ht="15.75" thickBot="1" x14ac:dyDescent="0.3">
      <c r="A543" s="163" t="s">
        <v>9</v>
      </c>
      <c r="B543" s="1116" t="s">
        <v>70</v>
      </c>
      <c r="C543" s="1117"/>
      <c r="E543" s="1182" t="s">
        <v>342</v>
      </c>
      <c r="F543" s="1183"/>
      <c r="G543" s="1120">
        <f>VLOOKUP(B543,'Urbano.Piano inv. forn'!$D$72:$H$111,3,FALSE)</f>
        <v>0</v>
      </c>
      <c r="H543" s="1121"/>
      <c r="I543" s="115"/>
      <c r="J543" s="1182" t="s">
        <v>343</v>
      </c>
      <c r="K543" s="1183"/>
      <c r="L543" s="1120">
        <f>VLOOKUP(B543,'Urbano.Piano inv. forn'!$D$72:$H$111,4,FALSE)</f>
        <v>0</v>
      </c>
      <c r="M543" s="1121"/>
      <c r="O543" s="169" t="s">
        <v>344</v>
      </c>
      <c r="P543" s="506"/>
      <c r="R543" s="170" t="s">
        <v>345</v>
      </c>
      <c r="S543" s="1108"/>
      <c r="T543" s="1109"/>
      <c r="U543" s="507"/>
    </row>
    <row r="544" spans="1:21" ht="15.75" thickBot="1" x14ac:dyDescent="0.3">
      <c r="A544" s="149"/>
      <c r="B544" s="129"/>
      <c r="C544" s="129"/>
      <c r="E544" s="130"/>
      <c r="F544" s="130"/>
      <c r="G544" s="131"/>
      <c r="H544" s="131"/>
      <c r="I544" s="115"/>
      <c r="J544" s="130"/>
      <c r="K544" s="130"/>
      <c r="L544" s="131"/>
      <c r="M544" s="131"/>
      <c r="O544" s="132"/>
      <c r="R544" s="128"/>
      <c r="S544" s="501"/>
      <c r="U544" s="150"/>
    </row>
    <row r="545" spans="1:21" ht="31.5" customHeight="1" thickBot="1" x14ac:dyDescent="0.3">
      <c r="A545" s="1173" t="s">
        <v>346</v>
      </c>
      <c r="B545" s="1174"/>
      <c r="C545" s="1174"/>
      <c r="D545" s="1175"/>
      <c r="E545" s="1105">
        <f>VLOOKUP(B543,'Urbano.Piano inv. forn'!$D$72:$V$111,17,FALSE)</f>
        <v>0</v>
      </c>
      <c r="F545" s="1106"/>
      <c r="G545" s="1106"/>
      <c r="H545" s="1107"/>
      <c r="I545" s="115"/>
      <c r="J545" s="1173" t="s">
        <v>60</v>
      </c>
      <c r="K545" s="1174"/>
      <c r="L545" s="1105">
        <f>VLOOKUP(B543,'Urbano.Piano inv. forn'!$D$72:$V$111,19,FALSE)</f>
        <v>0</v>
      </c>
      <c r="M545" s="1107"/>
      <c r="N545" s="146"/>
      <c r="O545" s="170" t="s">
        <v>347</v>
      </c>
      <c r="P545" s="151">
        <f>L545+E545</f>
        <v>0</v>
      </c>
      <c r="R545" s="170" t="s">
        <v>348</v>
      </c>
      <c r="S545" s="1108"/>
      <c r="T545" s="1109"/>
      <c r="U545" s="150"/>
    </row>
    <row r="546" spans="1:21" ht="15.75" thickBot="1" x14ac:dyDescent="0.3">
      <c r="A546" s="152"/>
      <c r="B546" s="153"/>
      <c r="C546" s="153"/>
      <c r="D546" s="153"/>
      <c r="E546" s="154"/>
      <c r="F546" s="154"/>
      <c r="G546" s="154"/>
      <c r="H546" s="154"/>
      <c r="I546" s="115"/>
      <c r="J546" s="130"/>
      <c r="K546" s="130"/>
      <c r="L546" s="154"/>
      <c r="M546" s="154"/>
      <c r="N546" s="146"/>
      <c r="O546" s="128"/>
      <c r="P546" s="146"/>
      <c r="R546" s="128"/>
      <c r="S546" s="129"/>
      <c r="T546" s="129"/>
      <c r="U546" s="507"/>
    </row>
    <row r="547" spans="1:21" ht="60" x14ac:dyDescent="0.25">
      <c r="A547" s="1176" t="s">
        <v>349</v>
      </c>
      <c r="B547" s="1178" t="s">
        <v>350</v>
      </c>
      <c r="C547" s="1178" t="s">
        <v>351</v>
      </c>
      <c r="D547" s="165" t="s">
        <v>352</v>
      </c>
      <c r="E547" s="166" t="s">
        <v>353</v>
      </c>
      <c r="F547" s="165" t="s">
        <v>354</v>
      </c>
      <c r="G547" s="165" t="s">
        <v>355</v>
      </c>
      <c r="H547" s="167" t="s">
        <v>312</v>
      </c>
      <c r="I547" s="167" t="s">
        <v>356</v>
      </c>
      <c r="J547" s="167" t="s">
        <v>357</v>
      </c>
      <c r="K547" s="167" t="s">
        <v>358</v>
      </c>
      <c r="L547" s="167" t="s">
        <v>359</v>
      </c>
      <c r="M547" s="167" t="s">
        <v>360</v>
      </c>
      <c r="N547" s="167" t="s">
        <v>361</v>
      </c>
      <c r="O547" s="167" t="s">
        <v>362</v>
      </c>
      <c r="P547" s="167" t="s">
        <v>363</v>
      </c>
      <c r="Q547" s="167" t="s">
        <v>364</v>
      </c>
      <c r="R547" s="167" t="s">
        <v>365</v>
      </c>
      <c r="S547" s="167" t="s">
        <v>366</v>
      </c>
      <c r="T547" s="1180" t="s">
        <v>367</v>
      </c>
      <c r="U547" s="508"/>
    </row>
    <row r="548" spans="1:21" ht="24.75" thickBot="1" x14ac:dyDescent="0.3">
      <c r="A548" s="1177"/>
      <c r="B548" s="1179"/>
      <c r="C548" s="1179"/>
      <c r="D548" s="168" t="s">
        <v>368</v>
      </c>
      <c r="E548" s="168" t="s">
        <v>369</v>
      </c>
      <c r="F548" s="168" t="s">
        <v>370</v>
      </c>
      <c r="G548" s="168" t="s">
        <v>370</v>
      </c>
      <c r="H548" s="168" t="s">
        <v>65</v>
      </c>
      <c r="I548" s="168" t="s">
        <v>33</v>
      </c>
      <c r="J548" s="168" t="s">
        <v>371</v>
      </c>
      <c r="K548" s="168" t="s">
        <v>372</v>
      </c>
      <c r="L548" s="168" t="s">
        <v>373</v>
      </c>
      <c r="M548" s="168" t="s">
        <v>372</v>
      </c>
      <c r="N548" s="168" t="s">
        <v>374</v>
      </c>
      <c r="O548" s="168" t="s">
        <v>341</v>
      </c>
      <c r="P548" s="168" t="s">
        <v>375</v>
      </c>
      <c r="Q548" s="168" t="s">
        <v>376</v>
      </c>
      <c r="R548" s="168" t="s">
        <v>377</v>
      </c>
      <c r="S548" s="168" t="s">
        <v>377</v>
      </c>
      <c r="T548" s="1181"/>
      <c r="U548" s="508"/>
    </row>
    <row r="549" spans="1:21" x14ac:dyDescent="0.25">
      <c r="A549" s="1171" t="str">
        <f>B543</f>
        <v>urb.e.5</v>
      </c>
      <c r="B549" s="157">
        <v>1</v>
      </c>
      <c r="C549" s="208"/>
      <c r="D549" s="134"/>
      <c r="E549" s="134"/>
      <c r="F549" s="208"/>
      <c r="G549" s="510"/>
      <c r="H549" s="135"/>
      <c r="I549" s="511"/>
      <c r="J549" s="512"/>
      <c r="K549" s="513"/>
      <c r="L549" s="511"/>
      <c r="M549" s="513"/>
      <c r="N549" s="164"/>
      <c r="O549" s="164"/>
      <c r="P549" s="511"/>
      <c r="Q549" s="511"/>
      <c r="R549" s="511"/>
      <c r="S549" s="511"/>
      <c r="T549" s="514"/>
      <c r="U549" s="507"/>
    </row>
    <row r="550" spans="1:21" x14ac:dyDescent="0.25">
      <c r="A550" s="1171"/>
      <c r="B550" s="158">
        <v>2</v>
      </c>
      <c r="C550" s="133"/>
      <c r="D550" s="127"/>
      <c r="E550" s="127"/>
      <c r="F550" s="133"/>
      <c r="G550" s="515"/>
      <c r="H550" s="133"/>
      <c r="I550" s="495"/>
      <c r="J550" s="516"/>
      <c r="K550" s="517"/>
      <c r="L550" s="495"/>
      <c r="M550" s="517"/>
      <c r="N550" s="155"/>
      <c r="O550" s="155"/>
      <c r="P550" s="495"/>
      <c r="Q550" s="495" t="s">
        <v>378</v>
      </c>
      <c r="R550" s="495"/>
      <c r="S550" s="495"/>
      <c r="T550" s="518"/>
      <c r="U550" s="507"/>
    </row>
    <row r="551" spans="1:21" x14ac:dyDescent="0.25">
      <c r="A551" s="1171"/>
      <c r="B551" s="158">
        <v>3</v>
      </c>
      <c r="C551" s="133"/>
      <c r="D551" s="127"/>
      <c r="E551" s="127"/>
      <c r="F551" s="133"/>
      <c r="G551" s="515"/>
      <c r="H551" s="133"/>
      <c r="I551" s="495"/>
      <c r="J551" s="516"/>
      <c r="K551" s="517"/>
      <c r="L551" s="495"/>
      <c r="M551" s="517"/>
      <c r="N551" s="155"/>
      <c r="O551" s="155"/>
      <c r="P551" s="495"/>
      <c r="Q551" s="495"/>
      <c r="R551" s="495"/>
      <c r="S551" s="495"/>
      <c r="T551" s="518"/>
      <c r="U551" s="507"/>
    </row>
    <row r="552" spans="1:21" x14ac:dyDescent="0.25">
      <c r="A552" s="1171"/>
      <c r="B552" s="158">
        <v>4</v>
      </c>
      <c r="C552" s="133"/>
      <c r="D552" s="127"/>
      <c r="E552" s="127"/>
      <c r="F552" s="133"/>
      <c r="G552" s="515"/>
      <c r="H552" s="133"/>
      <c r="I552" s="495"/>
      <c r="J552" s="516"/>
      <c r="K552" s="517"/>
      <c r="L552" s="495"/>
      <c r="M552" s="517"/>
      <c r="N552" s="155"/>
      <c r="O552" s="155"/>
      <c r="P552" s="495"/>
      <c r="Q552" s="495"/>
      <c r="R552" s="495"/>
      <c r="S552" s="495"/>
      <c r="T552" s="518"/>
      <c r="U552" s="507"/>
    </row>
    <row r="553" spans="1:21" x14ac:dyDescent="0.25">
      <c r="A553" s="1171"/>
      <c r="B553" s="158">
        <v>5</v>
      </c>
      <c r="C553" s="133"/>
      <c r="D553" s="127"/>
      <c r="E553" s="127"/>
      <c r="F553" s="133"/>
      <c r="G553" s="515"/>
      <c r="H553" s="133"/>
      <c r="I553" s="495"/>
      <c r="J553" s="516"/>
      <c r="K553" s="517"/>
      <c r="L553" s="495"/>
      <c r="M553" s="517"/>
      <c r="N553" s="155"/>
      <c r="O553" s="155"/>
      <c r="P553" s="495"/>
      <c r="Q553" s="495"/>
      <c r="R553" s="495"/>
      <c r="S553" s="495"/>
      <c r="T553" s="518"/>
      <c r="U553" s="507"/>
    </row>
    <row r="554" spans="1:21" x14ac:dyDescent="0.25">
      <c r="A554" s="1171"/>
      <c r="B554" s="158">
        <v>6</v>
      </c>
      <c r="C554" s="133"/>
      <c r="D554" s="127"/>
      <c r="E554" s="127"/>
      <c r="F554" s="133"/>
      <c r="G554" s="515"/>
      <c r="H554" s="133"/>
      <c r="I554" s="495"/>
      <c r="J554" s="516"/>
      <c r="K554" s="517"/>
      <c r="L554" s="495"/>
      <c r="M554" s="517"/>
      <c r="N554" s="155"/>
      <c r="O554" s="155"/>
      <c r="P554" s="495"/>
      <c r="Q554" s="495"/>
      <c r="R554" s="495"/>
      <c r="S554" s="495"/>
      <c r="T554" s="518"/>
      <c r="U554" s="507"/>
    </row>
    <row r="555" spans="1:21" x14ac:dyDescent="0.25">
      <c r="A555" s="1171"/>
      <c r="B555" s="158">
        <v>7</v>
      </c>
      <c r="C555" s="133"/>
      <c r="D555" s="127"/>
      <c r="E555" s="127"/>
      <c r="F555" s="133"/>
      <c r="G555" s="515"/>
      <c r="H555" s="133"/>
      <c r="I555" s="495"/>
      <c r="J555" s="516"/>
      <c r="K555" s="517"/>
      <c r="L555" s="495"/>
      <c r="M555" s="517"/>
      <c r="N555" s="155"/>
      <c r="O555" s="155"/>
      <c r="P555" s="495"/>
      <c r="Q555" s="495"/>
      <c r="R555" s="495"/>
      <c r="S555" s="495"/>
      <c r="T555" s="518"/>
      <c r="U555" s="507"/>
    </row>
    <row r="556" spans="1:21" x14ac:dyDescent="0.25">
      <c r="A556" s="1171"/>
      <c r="B556" s="158">
        <v>8</v>
      </c>
      <c r="C556" s="133"/>
      <c r="D556" s="127"/>
      <c r="E556" s="127"/>
      <c r="F556" s="133"/>
      <c r="G556" s="515"/>
      <c r="H556" s="133"/>
      <c r="I556" s="495"/>
      <c r="J556" s="516"/>
      <c r="K556" s="517"/>
      <c r="L556" s="495"/>
      <c r="M556" s="517"/>
      <c r="N556" s="155"/>
      <c r="O556" s="155"/>
      <c r="P556" s="495"/>
      <c r="Q556" s="495"/>
      <c r="R556" s="495"/>
      <c r="S556" s="495"/>
      <c r="T556" s="518"/>
      <c r="U556" s="507"/>
    </row>
    <row r="557" spans="1:21" x14ac:dyDescent="0.25">
      <c r="A557" s="1171"/>
      <c r="B557" s="158">
        <v>9</v>
      </c>
      <c r="C557" s="133"/>
      <c r="D557" s="127"/>
      <c r="E557" s="127"/>
      <c r="F557" s="133"/>
      <c r="G557" s="515"/>
      <c r="H557" s="133"/>
      <c r="I557" s="495"/>
      <c r="J557" s="516"/>
      <c r="K557" s="517"/>
      <c r="L557" s="495"/>
      <c r="M557" s="517"/>
      <c r="N557" s="155"/>
      <c r="O557" s="155"/>
      <c r="P557" s="495"/>
      <c r="Q557" s="495"/>
      <c r="R557" s="495"/>
      <c r="S557" s="495"/>
      <c r="T557" s="518"/>
      <c r="U557" s="507"/>
    </row>
    <row r="558" spans="1:21" ht="15.75" thickBot="1" x14ac:dyDescent="0.3">
      <c r="A558" s="1172"/>
      <c r="B558" s="159">
        <v>10</v>
      </c>
      <c r="C558" s="148"/>
      <c r="D558" s="147"/>
      <c r="E558" s="147"/>
      <c r="F558" s="148"/>
      <c r="G558" s="519"/>
      <c r="H558" s="148"/>
      <c r="I558" s="520"/>
      <c r="J558" s="521"/>
      <c r="K558" s="522"/>
      <c r="L558" s="520"/>
      <c r="M558" s="522"/>
      <c r="N558" s="156"/>
      <c r="O558" s="156"/>
      <c r="P558" s="520"/>
      <c r="Q558" s="520"/>
      <c r="R558" s="520"/>
      <c r="S558" s="520"/>
      <c r="T558" s="523"/>
      <c r="U558" s="507"/>
    </row>
    <row r="559" spans="1:21" ht="25.5" thickBot="1" x14ac:dyDescent="0.3">
      <c r="A559" s="654"/>
      <c r="C559" s="655"/>
      <c r="D559" s="656"/>
      <c r="E559" s="484" t="s">
        <v>379</v>
      </c>
      <c r="F559" s="485">
        <f>COUNTA(F549:F558)</f>
        <v>0</v>
      </c>
      <c r="G559" s="486">
        <f>COUNTA(G549:G558)</f>
        <v>0</v>
      </c>
      <c r="H559" s="655"/>
      <c r="I559" s="501"/>
      <c r="J559" s="657"/>
      <c r="K559" s="658"/>
      <c r="L559" s="1096" t="s">
        <v>655</v>
      </c>
      <c r="M559" s="1097"/>
      <c r="N559" s="659">
        <f>SUM(N549:N558)</f>
        <v>0</v>
      </c>
      <c r="O559" s="660">
        <f>SUM(O549:O558)</f>
        <v>0</v>
      </c>
      <c r="P559" s="501"/>
      <c r="R559" s="128"/>
      <c r="S559" s="132"/>
      <c r="T559" s="603"/>
      <c r="U559" s="527"/>
    </row>
    <row r="560" spans="1:21" x14ac:dyDescent="0.25">
      <c r="A560" s="149"/>
      <c r="B560" s="128"/>
      <c r="C560" s="128"/>
      <c r="D560" s="128"/>
      <c r="H560" s="524"/>
      <c r="I560" s="524"/>
      <c r="J560" s="525"/>
      <c r="K560" s="524"/>
      <c r="L560" s="1098" t="s">
        <v>656</v>
      </c>
      <c r="M560" s="1099"/>
      <c r="N560" s="661">
        <f>SUMIF(M549:M558,"&lt;=31/12/2025",N549:N558)</f>
        <v>0</v>
      </c>
      <c r="O560" s="662">
        <f>SUMIF(M549:M558,"&lt;=31/12/2025",O549:O558)</f>
        <v>0</v>
      </c>
      <c r="P560" s="128"/>
      <c r="R560" s="128"/>
      <c r="S560" s="132"/>
      <c r="T560" s="603"/>
      <c r="U560" s="527"/>
    </row>
    <row r="561" spans="1:21" ht="15.75" thickBot="1" x14ac:dyDescent="0.3">
      <c r="A561" s="149"/>
      <c r="L561" s="1100" t="s">
        <v>659</v>
      </c>
      <c r="M561" s="1101"/>
      <c r="N561" s="663">
        <f>SUMIF(M549:M558,"&gt;31/12/2025",N549:N558)</f>
        <v>0</v>
      </c>
      <c r="O561" s="664">
        <f>SUMIF(M549:M558,"&gt;31/12/2025",O549:O558)</f>
        <v>0</v>
      </c>
      <c r="R561" s="128"/>
      <c r="S561" s="132"/>
      <c r="T561" s="603"/>
      <c r="U561" s="527"/>
    </row>
    <row r="562" spans="1:21" ht="15.75" thickBot="1" x14ac:dyDescent="0.3">
      <c r="A562" s="528"/>
      <c r="B562" s="529"/>
      <c r="C562" s="455"/>
      <c r="D562" s="455"/>
      <c r="E562" s="455"/>
      <c r="F562" s="529"/>
      <c r="G562" s="455"/>
      <c r="H562" s="455"/>
      <c r="I562" s="529"/>
      <c r="J562" s="529"/>
      <c r="K562" s="455"/>
      <c r="L562" s="455"/>
      <c r="M562" s="455"/>
      <c r="N562" s="455"/>
      <c r="O562" s="455"/>
      <c r="P562" s="455"/>
      <c r="Q562" s="455"/>
      <c r="R562" s="455"/>
      <c r="S562" s="530"/>
      <c r="T562" s="455"/>
      <c r="U562" s="531"/>
    </row>
    <row r="563" spans="1:21" ht="15.75" thickBot="1" x14ac:dyDescent="0.3">
      <c r="A563" s="502"/>
      <c r="B563" s="503"/>
      <c r="C563" s="504"/>
      <c r="D563" s="504"/>
      <c r="E563" s="504"/>
      <c r="F563" s="503"/>
      <c r="G563" s="504"/>
      <c r="H563" s="504"/>
      <c r="I563" s="503"/>
      <c r="J563" s="503"/>
      <c r="K563" s="504"/>
      <c r="L563" s="504"/>
      <c r="M563" s="504"/>
      <c r="N563" s="504"/>
      <c r="O563" s="504"/>
      <c r="P563" s="504"/>
      <c r="Q563" s="504"/>
      <c r="R563" s="504"/>
      <c r="S563" s="504"/>
      <c r="T563" s="504"/>
      <c r="U563" s="505"/>
    </row>
    <row r="564" spans="1:21" ht="15.75" thickBot="1" x14ac:dyDescent="0.3">
      <c r="A564" s="163" t="s">
        <v>9</v>
      </c>
      <c r="B564" s="1116" t="s">
        <v>70</v>
      </c>
      <c r="C564" s="1117"/>
      <c r="E564" s="1182" t="s">
        <v>342</v>
      </c>
      <c r="F564" s="1183"/>
      <c r="G564" s="1120">
        <f>VLOOKUP(B564,'Urbano.Piano inv. forn'!$D$72:$H$111,3,FALSE)</f>
        <v>0</v>
      </c>
      <c r="H564" s="1121"/>
      <c r="I564" s="115"/>
      <c r="J564" s="1182" t="s">
        <v>343</v>
      </c>
      <c r="K564" s="1183"/>
      <c r="L564" s="1120">
        <f>VLOOKUP(B564,'Urbano.Piano inv. forn'!$D$72:$H$111,4,FALSE)</f>
        <v>0</v>
      </c>
      <c r="M564" s="1121"/>
      <c r="O564" s="169" t="s">
        <v>344</v>
      </c>
      <c r="P564" s="506"/>
      <c r="R564" s="170" t="s">
        <v>345</v>
      </c>
      <c r="S564" s="1108"/>
      <c r="T564" s="1109"/>
      <c r="U564" s="507"/>
    </row>
    <row r="565" spans="1:21" ht="15.75" thickBot="1" x14ac:dyDescent="0.3">
      <c r="A565" s="149"/>
      <c r="B565" s="129"/>
      <c r="C565" s="129"/>
      <c r="E565" s="130"/>
      <c r="F565" s="130"/>
      <c r="G565" s="131"/>
      <c r="H565" s="131"/>
      <c r="I565" s="115"/>
      <c r="J565" s="130"/>
      <c r="K565" s="130"/>
      <c r="L565" s="131"/>
      <c r="M565" s="131"/>
      <c r="O565" s="132"/>
      <c r="R565" s="128"/>
      <c r="S565" s="501"/>
      <c r="U565" s="150"/>
    </row>
    <row r="566" spans="1:21" ht="31.5" customHeight="1" thickBot="1" x14ac:dyDescent="0.3">
      <c r="A566" s="1173" t="s">
        <v>346</v>
      </c>
      <c r="B566" s="1174"/>
      <c r="C566" s="1174"/>
      <c r="D566" s="1175"/>
      <c r="E566" s="1105">
        <f>VLOOKUP(B564,'Urbano.Piano inv. forn'!$D$72:$V$111,17,FALSE)</f>
        <v>0</v>
      </c>
      <c r="F566" s="1106"/>
      <c r="G566" s="1106"/>
      <c r="H566" s="1107"/>
      <c r="I566" s="115"/>
      <c r="J566" s="1173" t="s">
        <v>60</v>
      </c>
      <c r="K566" s="1174"/>
      <c r="L566" s="1105">
        <f>VLOOKUP(B564,'Urbano.Piano inv. forn'!$D$72:$V$111,19,FALSE)</f>
        <v>0</v>
      </c>
      <c r="M566" s="1107"/>
      <c r="N566" s="146"/>
      <c r="O566" s="170" t="s">
        <v>347</v>
      </c>
      <c r="P566" s="151">
        <f>L566+E566</f>
        <v>0</v>
      </c>
      <c r="R566" s="170" t="s">
        <v>348</v>
      </c>
      <c r="S566" s="1108"/>
      <c r="T566" s="1109"/>
      <c r="U566" s="150"/>
    </row>
    <row r="567" spans="1:21" ht="15.75" thickBot="1" x14ac:dyDescent="0.3">
      <c r="A567" s="152"/>
      <c r="B567" s="153"/>
      <c r="C567" s="153"/>
      <c r="D567" s="153"/>
      <c r="E567" s="154"/>
      <c r="F567" s="154"/>
      <c r="G567" s="154"/>
      <c r="H567" s="154"/>
      <c r="I567" s="115"/>
      <c r="J567" s="130"/>
      <c r="K567" s="130"/>
      <c r="L567" s="154"/>
      <c r="M567" s="154"/>
      <c r="N567" s="146"/>
      <c r="O567" s="128"/>
      <c r="P567" s="146"/>
      <c r="R567" s="128"/>
      <c r="S567" s="129"/>
      <c r="T567" s="129"/>
      <c r="U567" s="507"/>
    </row>
    <row r="568" spans="1:21" ht="60" x14ac:dyDescent="0.25">
      <c r="A568" s="1176" t="s">
        <v>349</v>
      </c>
      <c r="B568" s="1178" t="s">
        <v>350</v>
      </c>
      <c r="C568" s="1178" t="s">
        <v>351</v>
      </c>
      <c r="D568" s="165" t="s">
        <v>352</v>
      </c>
      <c r="E568" s="166" t="s">
        <v>353</v>
      </c>
      <c r="F568" s="165" t="s">
        <v>354</v>
      </c>
      <c r="G568" s="165" t="s">
        <v>355</v>
      </c>
      <c r="H568" s="167" t="s">
        <v>312</v>
      </c>
      <c r="I568" s="167" t="s">
        <v>356</v>
      </c>
      <c r="J568" s="167" t="s">
        <v>357</v>
      </c>
      <c r="K568" s="167" t="s">
        <v>358</v>
      </c>
      <c r="L568" s="167" t="s">
        <v>359</v>
      </c>
      <c r="M568" s="167" t="s">
        <v>360</v>
      </c>
      <c r="N568" s="167" t="s">
        <v>361</v>
      </c>
      <c r="O568" s="167" t="s">
        <v>362</v>
      </c>
      <c r="P568" s="167" t="s">
        <v>363</v>
      </c>
      <c r="Q568" s="167" t="s">
        <v>364</v>
      </c>
      <c r="R568" s="167" t="s">
        <v>365</v>
      </c>
      <c r="S568" s="167" t="s">
        <v>366</v>
      </c>
      <c r="T568" s="1180" t="s">
        <v>367</v>
      </c>
      <c r="U568" s="508"/>
    </row>
    <row r="569" spans="1:21" ht="24.75" thickBot="1" x14ac:dyDescent="0.3">
      <c r="A569" s="1177"/>
      <c r="B569" s="1179"/>
      <c r="C569" s="1179"/>
      <c r="D569" s="168" t="s">
        <v>368</v>
      </c>
      <c r="E569" s="168" t="s">
        <v>369</v>
      </c>
      <c r="F569" s="168" t="s">
        <v>370</v>
      </c>
      <c r="G569" s="168" t="s">
        <v>370</v>
      </c>
      <c r="H569" s="168" t="s">
        <v>65</v>
      </c>
      <c r="I569" s="168" t="s">
        <v>33</v>
      </c>
      <c r="J569" s="168" t="s">
        <v>371</v>
      </c>
      <c r="K569" s="168" t="s">
        <v>372</v>
      </c>
      <c r="L569" s="168" t="s">
        <v>373</v>
      </c>
      <c r="M569" s="168" t="s">
        <v>372</v>
      </c>
      <c r="N569" s="168" t="s">
        <v>374</v>
      </c>
      <c r="O569" s="168" t="s">
        <v>341</v>
      </c>
      <c r="P569" s="168" t="s">
        <v>375</v>
      </c>
      <c r="Q569" s="168" t="s">
        <v>376</v>
      </c>
      <c r="R569" s="168" t="s">
        <v>377</v>
      </c>
      <c r="S569" s="168" t="s">
        <v>377</v>
      </c>
      <c r="T569" s="1181"/>
      <c r="U569" s="508"/>
    </row>
    <row r="570" spans="1:21" x14ac:dyDescent="0.25">
      <c r="A570" s="1171" t="str">
        <f>B564</f>
        <v>urb.e.5</v>
      </c>
      <c r="B570" s="157">
        <v>1</v>
      </c>
      <c r="C570" s="208"/>
      <c r="D570" s="134"/>
      <c r="E570" s="134"/>
      <c r="F570" s="208"/>
      <c r="G570" s="510"/>
      <c r="H570" s="135"/>
      <c r="I570" s="511"/>
      <c r="J570" s="512"/>
      <c r="K570" s="513"/>
      <c r="L570" s="511"/>
      <c r="M570" s="513"/>
      <c r="N570" s="164"/>
      <c r="O570" s="164"/>
      <c r="P570" s="511"/>
      <c r="Q570" s="511"/>
      <c r="R570" s="511"/>
      <c r="S570" s="511"/>
      <c r="T570" s="514"/>
      <c r="U570" s="507"/>
    </row>
    <row r="571" spans="1:21" x14ac:dyDescent="0.25">
      <c r="A571" s="1171"/>
      <c r="B571" s="158">
        <v>2</v>
      </c>
      <c r="C571" s="133"/>
      <c r="D571" s="127"/>
      <c r="E571" s="127"/>
      <c r="F571" s="133"/>
      <c r="G571" s="515"/>
      <c r="H571" s="133"/>
      <c r="I571" s="495"/>
      <c r="J571" s="516"/>
      <c r="K571" s="517"/>
      <c r="L571" s="495"/>
      <c r="M571" s="517"/>
      <c r="N571" s="155"/>
      <c r="O571" s="155"/>
      <c r="P571" s="495"/>
      <c r="Q571" s="495" t="s">
        <v>378</v>
      </c>
      <c r="R571" s="495"/>
      <c r="S571" s="495"/>
      <c r="T571" s="518"/>
      <c r="U571" s="507"/>
    </row>
    <row r="572" spans="1:21" x14ac:dyDescent="0.25">
      <c r="A572" s="1171"/>
      <c r="B572" s="158">
        <v>3</v>
      </c>
      <c r="C572" s="133"/>
      <c r="D572" s="127"/>
      <c r="E572" s="127"/>
      <c r="F572" s="133"/>
      <c r="G572" s="515"/>
      <c r="H572" s="133"/>
      <c r="I572" s="495"/>
      <c r="J572" s="516"/>
      <c r="K572" s="517"/>
      <c r="L572" s="495"/>
      <c r="M572" s="517"/>
      <c r="N572" s="155"/>
      <c r="O572" s="155"/>
      <c r="P572" s="495"/>
      <c r="Q572" s="495"/>
      <c r="R572" s="495"/>
      <c r="S572" s="495"/>
      <c r="T572" s="518"/>
      <c r="U572" s="507"/>
    </row>
    <row r="573" spans="1:21" x14ac:dyDescent="0.25">
      <c r="A573" s="1171"/>
      <c r="B573" s="158">
        <v>4</v>
      </c>
      <c r="C573" s="133"/>
      <c r="D573" s="127"/>
      <c r="E573" s="127"/>
      <c r="F573" s="133"/>
      <c r="G573" s="515"/>
      <c r="H573" s="133"/>
      <c r="I573" s="495"/>
      <c r="J573" s="516"/>
      <c r="K573" s="517"/>
      <c r="L573" s="495"/>
      <c r="M573" s="517"/>
      <c r="N573" s="155"/>
      <c r="O573" s="155"/>
      <c r="P573" s="495"/>
      <c r="Q573" s="495"/>
      <c r="R573" s="495"/>
      <c r="S573" s="495"/>
      <c r="T573" s="518"/>
      <c r="U573" s="507"/>
    </row>
    <row r="574" spans="1:21" x14ac:dyDescent="0.25">
      <c r="A574" s="1171"/>
      <c r="B574" s="158">
        <v>5</v>
      </c>
      <c r="C574" s="133"/>
      <c r="D574" s="127"/>
      <c r="E574" s="127"/>
      <c r="F574" s="133"/>
      <c r="G574" s="515"/>
      <c r="H574" s="133"/>
      <c r="I574" s="495"/>
      <c r="J574" s="516"/>
      <c r="K574" s="517"/>
      <c r="L574" s="495"/>
      <c r="M574" s="517"/>
      <c r="N574" s="155"/>
      <c r="O574" s="155"/>
      <c r="P574" s="495"/>
      <c r="Q574" s="495"/>
      <c r="R574" s="495"/>
      <c r="S574" s="495"/>
      <c r="T574" s="518"/>
      <c r="U574" s="507"/>
    </row>
    <row r="575" spans="1:21" x14ac:dyDescent="0.25">
      <c r="A575" s="1171"/>
      <c r="B575" s="158">
        <v>6</v>
      </c>
      <c r="C575" s="133"/>
      <c r="D575" s="127"/>
      <c r="E575" s="127"/>
      <c r="F575" s="133"/>
      <c r="G575" s="515"/>
      <c r="H575" s="133"/>
      <c r="I575" s="495"/>
      <c r="J575" s="516"/>
      <c r="K575" s="517"/>
      <c r="L575" s="495"/>
      <c r="M575" s="517"/>
      <c r="N575" s="155"/>
      <c r="O575" s="155"/>
      <c r="P575" s="495"/>
      <c r="Q575" s="495"/>
      <c r="R575" s="495"/>
      <c r="S575" s="495"/>
      <c r="T575" s="518"/>
      <c r="U575" s="507"/>
    </row>
    <row r="576" spans="1:21" x14ac:dyDescent="0.25">
      <c r="A576" s="1171"/>
      <c r="B576" s="158">
        <v>7</v>
      </c>
      <c r="C576" s="133"/>
      <c r="D576" s="127"/>
      <c r="E576" s="127"/>
      <c r="F576" s="133"/>
      <c r="G576" s="515"/>
      <c r="H576" s="133"/>
      <c r="I576" s="495"/>
      <c r="J576" s="516"/>
      <c r="K576" s="517"/>
      <c r="L576" s="495"/>
      <c r="M576" s="517"/>
      <c r="N576" s="155"/>
      <c r="O576" s="155"/>
      <c r="P576" s="495"/>
      <c r="Q576" s="495"/>
      <c r="R576" s="495"/>
      <c r="S576" s="495"/>
      <c r="T576" s="518"/>
      <c r="U576" s="507"/>
    </row>
    <row r="577" spans="1:21" x14ac:dyDescent="0.25">
      <c r="A577" s="1171"/>
      <c r="B577" s="158">
        <v>8</v>
      </c>
      <c r="C577" s="133"/>
      <c r="D577" s="127"/>
      <c r="E577" s="127"/>
      <c r="F577" s="133"/>
      <c r="G577" s="515"/>
      <c r="H577" s="133"/>
      <c r="I577" s="495"/>
      <c r="J577" s="516"/>
      <c r="K577" s="517"/>
      <c r="L577" s="495"/>
      <c r="M577" s="517"/>
      <c r="N577" s="155"/>
      <c r="O577" s="155"/>
      <c r="P577" s="495"/>
      <c r="Q577" s="495"/>
      <c r="R577" s="495"/>
      <c r="S577" s="495"/>
      <c r="T577" s="518"/>
      <c r="U577" s="507"/>
    </row>
    <row r="578" spans="1:21" x14ac:dyDescent="0.25">
      <c r="A578" s="1171"/>
      <c r="B578" s="158">
        <v>9</v>
      </c>
      <c r="C578" s="133"/>
      <c r="D578" s="127"/>
      <c r="E578" s="127"/>
      <c r="F578" s="133"/>
      <c r="G578" s="515"/>
      <c r="H578" s="133"/>
      <c r="I578" s="495"/>
      <c r="J578" s="516"/>
      <c r="K578" s="517"/>
      <c r="L578" s="495"/>
      <c r="M578" s="517"/>
      <c r="N578" s="155"/>
      <c r="O578" s="155"/>
      <c r="P578" s="495"/>
      <c r="Q578" s="495"/>
      <c r="R578" s="495"/>
      <c r="S578" s="495"/>
      <c r="T578" s="518"/>
      <c r="U578" s="507"/>
    </row>
    <row r="579" spans="1:21" ht="15.75" thickBot="1" x14ac:dyDescent="0.3">
      <c r="A579" s="1172"/>
      <c r="B579" s="159">
        <v>10</v>
      </c>
      <c r="C579" s="148"/>
      <c r="D579" s="147"/>
      <c r="E579" s="147"/>
      <c r="F579" s="148"/>
      <c r="G579" s="519"/>
      <c r="H579" s="148"/>
      <c r="I579" s="520"/>
      <c r="J579" s="521"/>
      <c r="K579" s="522"/>
      <c r="L579" s="520"/>
      <c r="M579" s="522"/>
      <c r="N579" s="156"/>
      <c r="O579" s="156"/>
      <c r="P579" s="520"/>
      <c r="Q579" s="520"/>
      <c r="R579" s="520"/>
      <c r="S579" s="520"/>
      <c r="T579" s="523"/>
      <c r="U579" s="507"/>
    </row>
    <row r="580" spans="1:21" ht="25.5" thickBot="1" x14ac:dyDescent="0.3">
      <c r="A580" s="654"/>
      <c r="C580" s="655"/>
      <c r="D580" s="656"/>
      <c r="E580" s="484" t="s">
        <v>379</v>
      </c>
      <c r="F580" s="485">
        <f>COUNTA(F570:F579)</f>
        <v>0</v>
      </c>
      <c r="G580" s="486">
        <f>COUNTA(G570:G579)</f>
        <v>0</v>
      </c>
      <c r="H580" s="655"/>
      <c r="I580" s="501"/>
      <c r="J580" s="657"/>
      <c r="K580" s="658"/>
      <c r="L580" s="1096" t="s">
        <v>655</v>
      </c>
      <c r="M580" s="1097"/>
      <c r="N580" s="659">
        <f>SUM(N570:N579)</f>
        <v>0</v>
      </c>
      <c r="O580" s="660">
        <f>SUM(O570:O579)</f>
        <v>0</v>
      </c>
      <c r="P580" s="501"/>
      <c r="R580" s="128"/>
      <c r="S580" s="132"/>
      <c r="T580" s="603"/>
      <c r="U580" s="527"/>
    </row>
    <row r="581" spans="1:21" x14ac:dyDescent="0.25">
      <c r="A581" s="149"/>
      <c r="B581" s="128"/>
      <c r="C581" s="128"/>
      <c r="D581" s="128"/>
      <c r="H581" s="524"/>
      <c r="I581" s="524"/>
      <c r="J581" s="525"/>
      <c r="K581" s="524"/>
      <c r="L581" s="1098" t="s">
        <v>656</v>
      </c>
      <c r="M581" s="1099"/>
      <c r="N581" s="661">
        <f>SUMIF(M570:M579,"&lt;=31/12/2025",N570:N579)</f>
        <v>0</v>
      </c>
      <c r="O581" s="662">
        <f>SUMIF(M570:M579,"&lt;=31/12/2025",O570:O579)</f>
        <v>0</v>
      </c>
      <c r="P581" s="128"/>
      <c r="R581" s="128"/>
      <c r="S581" s="132"/>
      <c r="T581" s="603"/>
      <c r="U581" s="527"/>
    </row>
    <row r="582" spans="1:21" ht="15.75" thickBot="1" x14ac:dyDescent="0.3">
      <c r="A582" s="149"/>
      <c r="L582" s="1100" t="s">
        <v>659</v>
      </c>
      <c r="M582" s="1101"/>
      <c r="N582" s="663">
        <f>SUMIF(M570:M579,"&gt;31/12/2025",N570:N579)</f>
        <v>0</v>
      </c>
      <c r="O582" s="664">
        <f>SUMIF(M570:M579,"&gt;31/12/2025",O570:O579)</f>
        <v>0</v>
      </c>
      <c r="R582" s="128"/>
      <c r="S582" s="132"/>
      <c r="T582" s="603"/>
      <c r="U582" s="527"/>
    </row>
    <row r="583" spans="1:21" ht="15.75" thickBot="1" x14ac:dyDescent="0.3">
      <c r="A583" s="528"/>
      <c r="B583" s="529"/>
      <c r="C583" s="455"/>
      <c r="D583" s="455"/>
      <c r="E583" s="455"/>
      <c r="F583" s="529"/>
      <c r="G583" s="455"/>
      <c r="H583" s="455"/>
      <c r="I583" s="529"/>
      <c r="J583" s="529"/>
      <c r="K583" s="455"/>
      <c r="L583" s="455"/>
      <c r="M583" s="455"/>
      <c r="N583" s="455"/>
      <c r="O583" s="455"/>
      <c r="P583" s="455"/>
      <c r="Q583" s="455"/>
      <c r="R583" s="455"/>
      <c r="S583" s="530"/>
      <c r="T583" s="455"/>
      <c r="U583" s="531"/>
    </row>
    <row r="584" spans="1:21" ht="15.75" thickBot="1" x14ac:dyDescent="0.3">
      <c r="A584" s="502"/>
      <c r="B584" s="503"/>
      <c r="C584" s="504"/>
      <c r="D584" s="504"/>
      <c r="E584" s="504"/>
      <c r="F584" s="503"/>
      <c r="G584" s="504"/>
      <c r="H584" s="504"/>
      <c r="I584" s="503"/>
      <c r="J584" s="503"/>
      <c r="K584" s="504"/>
      <c r="L584" s="504"/>
      <c r="M584" s="504"/>
      <c r="N584" s="504"/>
      <c r="O584" s="504"/>
      <c r="P584" s="504"/>
      <c r="Q584" s="504"/>
      <c r="R584" s="504"/>
      <c r="S584" s="504"/>
      <c r="T584" s="504"/>
      <c r="U584" s="505"/>
    </row>
    <row r="585" spans="1:21" ht="15.75" thickBot="1" x14ac:dyDescent="0.3">
      <c r="A585" s="163" t="s">
        <v>9</v>
      </c>
      <c r="B585" s="1116" t="s">
        <v>70</v>
      </c>
      <c r="C585" s="1117"/>
      <c r="E585" s="1182" t="s">
        <v>342</v>
      </c>
      <c r="F585" s="1183"/>
      <c r="G585" s="1120">
        <f>VLOOKUP(B585,'Urbano.Piano inv. forn'!$D$72:$H$111,3,FALSE)</f>
        <v>0</v>
      </c>
      <c r="H585" s="1121"/>
      <c r="I585" s="115"/>
      <c r="J585" s="1182" t="s">
        <v>343</v>
      </c>
      <c r="K585" s="1183"/>
      <c r="L585" s="1120">
        <f>VLOOKUP(B585,'Urbano.Piano inv. forn'!$D$72:$H$111,4,FALSE)</f>
        <v>0</v>
      </c>
      <c r="M585" s="1121"/>
      <c r="O585" s="169" t="s">
        <v>344</v>
      </c>
      <c r="P585" s="506"/>
      <c r="R585" s="170" t="s">
        <v>345</v>
      </c>
      <c r="S585" s="1108"/>
      <c r="T585" s="1109"/>
      <c r="U585" s="507"/>
    </row>
    <row r="586" spans="1:21" ht="15.75" thickBot="1" x14ac:dyDescent="0.3">
      <c r="A586" s="149"/>
      <c r="B586" s="129"/>
      <c r="C586" s="129"/>
      <c r="E586" s="130"/>
      <c r="F586" s="130"/>
      <c r="G586" s="131"/>
      <c r="H586" s="131"/>
      <c r="I586" s="115"/>
      <c r="J586" s="130"/>
      <c r="K586" s="130"/>
      <c r="L586" s="131"/>
      <c r="M586" s="131"/>
      <c r="O586" s="132"/>
      <c r="R586" s="128"/>
      <c r="S586" s="501"/>
      <c r="U586" s="150"/>
    </row>
    <row r="587" spans="1:21" ht="31.5" customHeight="1" thickBot="1" x14ac:dyDescent="0.3">
      <c r="A587" s="1173" t="s">
        <v>346</v>
      </c>
      <c r="B587" s="1174"/>
      <c r="C587" s="1174"/>
      <c r="D587" s="1175"/>
      <c r="E587" s="1105">
        <f>VLOOKUP(B585,'Urbano.Piano inv. forn'!$D$72:$V$111,17,FALSE)</f>
        <v>0</v>
      </c>
      <c r="F587" s="1106"/>
      <c r="G587" s="1106"/>
      <c r="H587" s="1107"/>
      <c r="I587" s="115"/>
      <c r="J587" s="1173" t="s">
        <v>60</v>
      </c>
      <c r="K587" s="1174"/>
      <c r="L587" s="1105">
        <f>VLOOKUP(B585,'Urbano.Piano inv. forn'!$D$72:$V$111,19,FALSE)</f>
        <v>0</v>
      </c>
      <c r="M587" s="1107"/>
      <c r="N587" s="146"/>
      <c r="O587" s="170" t="s">
        <v>347</v>
      </c>
      <c r="P587" s="151">
        <f>L587+E587</f>
        <v>0</v>
      </c>
      <c r="R587" s="170" t="s">
        <v>348</v>
      </c>
      <c r="S587" s="1108"/>
      <c r="T587" s="1109"/>
      <c r="U587" s="150"/>
    </row>
    <row r="588" spans="1:21" ht="15.75" thickBot="1" x14ac:dyDescent="0.3">
      <c r="A588" s="152"/>
      <c r="B588" s="153"/>
      <c r="C588" s="153"/>
      <c r="D588" s="153"/>
      <c r="E588" s="154"/>
      <c r="F588" s="154"/>
      <c r="G588" s="154"/>
      <c r="H588" s="154"/>
      <c r="I588" s="115"/>
      <c r="J588" s="130"/>
      <c r="K588" s="130"/>
      <c r="L588" s="154"/>
      <c r="M588" s="154"/>
      <c r="N588" s="146"/>
      <c r="O588" s="128"/>
      <c r="P588" s="146"/>
      <c r="R588" s="128"/>
      <c r="S588" s="129"/>
      <c r="T588" s="129"/>
      <c r="U588" s="507"/>
    </row>
    <row r="589" spans="1:21" ht="60" x14ac:dyDescent="0.25">
      <c r="A589" s="1176" t="s">
        <v>349</v>
      </c>
      <c r="B589" s="1178" t="s">
        <v>350</v>
      </c>
      <c r="C589" s="1178" t="s">
        <v>351</v>
      </c>
      <c r="D589" s="165" t="s">
        <v>352</v>
      </c>
      <c r="E589" s="166" t="s">
        <v>353</v>
      </c>
      <c r="F589" s="165" t="s">
        <v>354</v>
      </c>
      <c r="G589" s="165" t="s">
        <v>355</v>
      </c>
      <c r="H589" s="167" t="s">
        <v>312</v>
      </c>
      <c r="I589" s="167" t="s">
        <v>356</v>
      </c>
      <c r="J589" s="167" t="s">
        <v>357</v>
      </c>
      <c r="K589" s="167" t="s">
        <v>358</v>
      </c>
      <c r="L589" s="167" t="s">
        <v>359</v>
      </c>
      <c r="M589" s="167" t="s">
        <v>360</v>
      </c>
      <c r="N589" s="167" t="s">
        <v>361</v>
      </c>
      <c r="O589" s="167" t="s">
        <v>362</v>
      </c>
      <c r="P589" s="167" t="s">
        <v>363</v>
      </c>
      <c r="Q589" s="167" t="s">
        <v>364</v>
      </c>
      <c r="R589" s="167" t="s">
        <v>365</v>
      </c>
      <c r="S589" s="167" t="s">
        <v>366</v>
      </c>
      <c r="T589" s="1180" t="s">
        <v>367</v>
      </c>
      <c r="U589" s="508"/>
    </row>
    <row r="590" spans="1:21" ht="24.75" thickBot="1" x14ac:dyDescent="0.3">
      <c r="A590" s="1177"/>
      <c r="B590" s="1179"/>
      <c r="C590" s="1179"/>
      <c r="D590" s="168" t="s">
        <v>368</v>
      </c>
      <c r="E590" s="168" t="s">
        <v>369</v>
      </c>
      <c r="F590" s="168" t="s">
        <v>370</v>
      </c>
      <c r="G590" s="168" t="s">
        <v>370</v>
      </c>
      <c r="H590" s="168" t="s">
        <v>65</v>
      </c>
      <c r="I590" s="168" t="s">
        <v>33</v>
      </c>
      <c r="J590" s="168" t="s">
        <v>371</v>
      </c>
      <c r="K590" s="168" t="s">
        <v>372</v>
      </c>
      <c r="L590" s="168" t="s">
        <v>373</v>
      </c>
      <c r="M590" s="168" t="s">
        <v>372</v>
      </c>
      <c r="N590" s="168" t="s">
        <v>374</v>
      </c>
      <c r="O590" s="168" t="s">
        <v>341</v>
      </c>
      <c r="P590" s="168" t="s">
        <v>375</v>
      </c>
      <c r="Q590" s="168" t="s">
        <v>376</v>
      </c>
      <c r="R590" s="168" t="s">
        <v>377</v>
      </c>
      <c r="S590" s="168" t="s">
        <v>377</v>
      </c>
      <c r="T590" s="1181"/>
      <c r="U590" s="508"/>
    </row>
    <row r="591" spans="1:21" x14ac:dyDescent="0.25">
      <c r="A591" s="1171" t="str">
        <f>B585</f>
        <v>urb.e.5</v>
      </c>
      <c r="B591" s="157">
        <v>1</v>
      </c>
      <c r="C591" s="208"/>
      <c r="D591" s="134"/>
      <c r="E591" s="134"/>
      <c r="F591" s="208"/>
      <c r="G591" s="510"/>
      <c r="H591" s="135"/>
      <c r="I591" s="511"/>
      <c r="J591" s="512"/>
      <c r="K591" s="513"/>
      <c r="L591" s="511"/>
      <c r="M591" s="513"/>
      <c r="N591" s="164"/>
      <c r="O591" s="164"/>
      <c r="P591" s="511"/>
      <c r="Q591" s="511"/>
      <c r="R591" s="511"/>
      <c r="S591" s="511"/>
      <c r="T591" s="514"/>
      <c r="U591" s="507"/>
    </row>
    <row r="592" spans="1:21" x14ac:dyDescent="0.25">
      <c r="A592" s="1171"/>
      <c r="B592" s="158">
        <v>2</v>
      </c>
      <c r="C592" s="133"/>
      <c r="D592" s="127"/>
      <c r="E592" s="127"/>
      <c r="F592" s="133"/>
      <c r="G592" s="515"/>
      <c r="H592" s="133"/>
      <c r="I592" s="495"/>
      <c r="J592" s="516"/>
      <c r="K592" s="517"/>
      <c r="L592" s="495"/>
      <c r="M592" s="517"/>
      <c r="N592" s="155"/>
      <c r="O592" s="155"/>
      <c r="P592" s="495"/>
      <c r="Q592" s="495" t="s">
        <v>378</v>
      </c>
      <c r="R592" s="495"/>
      <c r="S592" s="495"/>
      <c r="T592" s="518"/>
      <c r="U592" s="507"/>
    </row>
    <row r="593" spans="1:21" x14ac:dyDescent="0.25">
      <c r="A593" s="1171"/>
      <c r="B593" s="158">
        <v>3</v>
      </c>
      <c r="C593" s="133"/>
      <c r="D593" s="127"/>
      <c r="E593" s="127"/>
      <c r="F593" s="133"/>
      <c r="G593" s="515"/>
      <c r="H593" s="133"/>
      <c r="I593" s="495"/>
      <c r="J593" s="516"/>
      <c r="K593" s="517"/>
      <c r="L593" s="495"/>
      <c r="M593" s="517"/>
      <c r="N593" s="155"/>
      <c r="O593" s="155"/>
      <c r="P593" s="495"/>
      <c r="Q593" s="495"/>
      <c r="R593" s="495"/>
      <c r="S593" s="495"/>
      <c r="T593" s="518"/>
      <c r="U593" s="507"/>
    </row>
    <row r="594" spans="1:21" x14ac:dyDescent="0.25">
      <c r="A594" s="1171"/>
      <c r="B594" s="158">
        <v>4</v>
      </c>
      <c r="C594" s="133"/>
      <c r="D594" s="127"/>
      <c r="E594" s="127"/>
      <c r="F594" s="133"/>
      <c r="G594" s="515"/>
      <c r="H594" s="133"/>
      <c r="I594" s="495"/>
      <c r="J594" s="516"/>
      <c r="K594" s="517"/>
      <c r="L594" s="495"/>
      <c r="M594" s="517"/>
      <c r="N594" s="155"/>
      <c r="O594" s="155"/>
      <c r="P594" s="495"/>
      <c r="Q594" s="495"/>
      <c r="R594" s="495"/>
      <c r="S594" s="495"/>
      <c r="T594" s="518"/>
      <c r="U594" s="507"/>
    </row>
    <row r="595" spans="1:21" x14ac:dyDescent="0.25">
      <c r="A595" s="1171"/>
      <c r="B595" s="158">
        <v>5</v>
      </c>
      <c r="C595" s="133"/>
      <c r="D595" s="127"/>
      <c r="E595" s="127"/>
      <c r="F595" s="133"/>
      <c r="G595" s="515"/>
      <c r="H595" s="133"/>
      <c r="I595" s="495"/>
      <c r="J595" s="516"/>
      <c r="K595" s="517"/>
      <c r="L595" s="495"/>
      <c r="M595" s="517"/>
      <c r="N595" s="155"/>
      <c r="O595" s="155"/>
      <c r="P595" s="495"/>
      <c r="Q595" s="495"/>
      <c r="R595" s="495"/>
      <c r="S595" s="495"/>
      <c r="T595" s="518"/>
      <c r="U595" s="507"/>
    </row>
    <row r="596" spans="1:21" x14ac:dyDescent="0.25">
      <c r="A596" s="1171"/>
      <c r="B596" s="158">
        <v>6</v>
      </c>
      <c r="C596" s="133"/>
      <c r="D596" s="127"/>
      <c r="E596" s="127"/>
      <c r="F596" s="133"/>
      <c r="G596" s="515"/>
      <c r="H596" s="133"/>
      <c r="I596" s="495"/>
      <c r="J596" s="516"/>
      <c r="K596" s="517"/>
      <c r="L596" s="495"/>
      <c r="M596" s="517"/>
      <c r="N596" s="155"/>
      <c r="O596" s="155"/>
      <c r="P596" s="495"/>
      <c r="Q596" s="495"/>
      <c r="R596" s="495"/>
      <c r="S596" s="495"/>
      <c r="T596" s="518"/>
      <c r="U596" s="507"/>
    </row>
    <row r="597" spans="1:21" x14ac:dyDescent="0.25">
      <c r="A597" s="1171"/>
      <c r="B597" s="158">
        <v>7</v>
      </c>
      <c r="C597" s="133"/>
      <c r="D597" s="127"/>
      <c r="E597" s="127"/>
      <c r="F597" s="133"/>
      <c r="G597" s="515"/>
      <c r="H597" s="133"/>
      <c r="I597" s="495"/>
      <c r="J597" s="516"/>
      <c r="K597" s="517"/>
      <c r="L597" s="495"/>
      <c r="M597" s="517"/>
      <c r="N597" s="155"/>
      <c r="O597" s="155"/>
      <c r="P597" s="495"/>
      <c r="Q597" s="495"/>
      <c r="R597" s="495"/>
      <c r="S597" s="495"/>
      <c r="T597" s="518"/>
      <c r="U597" s="507"/>
    </row>
    <row r="598" spans="1:21" x14ac:dyDescent="0.25">
      <c r="A598" s="1171"/>
      <c r="B598" s="158">
        <v>8</v>
      </c>
      <c r="C598" s="133"/>
      <c r="D598" s="127"/>
      <c r="E598" s="127"/>
      <c r="F598" s="133"/>
      <c r="G598" s="515"/>
      <c r="H598" s="133"/>
      <c r="I598" s="495"/>
      <c r="J598" s="516"/>
      <c r="K598" s="517"/>
      <c r="L598" s="495"/>
      <c r="M598" s="517"/>
      <c r="N598" s="155"/>
      <c r="O598" s="155"/>
      <c r="P598" s="495"/>
      <c r="Q598" s="495"/>
      <c r="R598" s="495"/>
      <c r="S598" s="495"/>
      <c r="T598" s="518"/>
      <c r="U598" s="507"/>
    </row>
    <row r="599" spans="1:21" x14ac:dyDescent="0.25">
      <c r="A599" s="1171"/>
      <c r="B599" s="158">
        <v>9</v>
      </c>
      <c r="C599" s="133"/>
      <c r="D599" s="127"/>
      <c r="E599" s="127"/>
      <c r="F599" s="133"/>
      <c r="G599" s="515"/>
      <c r="H599" s="133"/>
      <c r="I599" s="495"/>
      <c r="J599" s="516"/>
      <c r="K599" s="517"/>
      <c r="L599" s="495"/>
      <c r="M599" s="517"/>
      <c r="N599" s="155"/>
      <c r="O599" s="155"/>
      <c r="P599" s="495"/>
      <c r="Q599" s="495"/>
      <c r="R599" s="495"/>
      <c r="S599" s="495"/>
      <c r="T599" s="518"/>
      <c r="U599" s="507"/>
    </row>
    <row r="600" spans="1:21" ht="15.75" thickBot="1" x14ac:dyDescent="0.3">
      <c r="A600" s="1172"/>
      <c r="B600" s="159">
        <v>10</v>
      </c>
      <c r="C600" s="148"/>
      <c r="D600" s="147"/>
      <c r="E600" s="147"/>
      <c r="F600" s="148"/>
      <c r="G600" s="519"/>
      <c r="H600" s="148"/>
      <c r="I600" s="520"/>
      <c r="J600" s="521"/>
      <c r="K600" s="522"/>
      <c r="L600" s="520"/>
      <c r="M600" s="522"/>
      <c r="N600" s="156"/>
      <c r="O600" s="156"/>
      <c r="P600" s="520"/>
      <c r="Q600" s="520"/>
      <c r="R600" s="520"/>
      <c r="S600" s="520"/>
      <c r="T600" s="523"/>
      <c r="U600" s="507"/>
    </row>
    <row r="601" spans="1:21" ht="25.5" thickBot="1" x14ac:dyDescent="0.3">
      <c r="A601" s="654"/>
      <c r="C601" s="655"/>
      <c r="D601" s="656"/>
      <c r="E601" s="484" t="s">
        <v>379</v>
      </c>
      <c r="F601" s="485">
        <f>COUNTA(F591:F600)</f>
        <v>0</v>
      </c>
      <c r="G601" s="486">
        <f>COUNTA(G591:G600)</f>
        <v>0</v>
      </c>
      <c r="H601" s="655"/>
      <c r="I601" s="501"/>
      <c r="J601" s="657"/>
      <c r="K601" s="658"/>
      <c r="L601" s="1096" t="s">
        <v>655</v>
      </c>
      <c r="M601" s="1097"/>
      <c r="N601" s="659">
        <f>SUM(N591:N600)</f>
        <v>0</v>
      </c>
      <c r="O601" s="660">
        <f>SUM(O591:O600)</f>
        <v>0</v>
      </c>
      <c r="P601" s="501"/>
      <c r="R601" s="128"/>
      <c r="S601" s="132"/>
      <c r="T601" s="603"/>
      <c r="U601" s="527"/>
    </row>
    <row r="602" spans="1:21" x14ac:dyDescent="0.25">
      <c r="A602" s="149"/>
      <c r="B602" s="128"/>
      <c r="C602" s="128"/>
      <c r="D602" s="128"/>
      <c r="H602" s="524"/>
      <c r="I602" s="524"/>
      <c r="J602" s="525"/>
      <c r="K602" s="524"/>
      <c r="L602" s="1098" t="s">
        <v>656</v>
      </c>
      <c r="M602" s="1099"/>
      <c r="N602" s="661">
        <f>SUMIF(M591:M600,"&lt;=31/12/2025",N591:N600)</f>
        <v>0</v>
      </c>
      <c r="O602" s="662">
        <f>SUMIF(M591:M600,"&lt;=31/12/2025",O591:O600)</f>
        <v>0</v>
      </c>
      <c r="P602" s="128"/>
      <c r="R602" s="128"/>
      <c r="S602" s="132"/>
      <c r="T602" s="603"/>
      <c r="U602" s="527"/>
    </row>
    <row r="603" spans="1:21" ht="15.75" thickBot="1" x14ac:dyDescent="0.3">
      <c r="A603" s="149"/>
      <c r="L603" s="1100" t="s">
        <v>659</v>
      </c>
      <c r="M603" s="1101"/>
      <c r="N603" s="663">
        <f>SUMIF(M591:M600,"&gt;31/12/2025",N591:N600)</f>
        <v>0</v>
      </c>
      <c r="O603" s="664">
        <f>SUMIF(M591:M600,"&gt;31/12/2025",O591:O600)</f>
        <v>0</v>
      </c>
      <c r="R603" s="128"/>
      <c r="S603" s="132"/>
      <c r="T603" s="603"/>
      <c r="U603" s="527"/>
    </row>
    <row r="604" spans="1:21" ht="15.75" thickBot="1" x14ac:dyDescent="0.3">
      <c r="A604" s="528"/>
      <c r="B604" s="529"/>
      <c r="C604" s="455"/>
      <c r="D604" s="455"/>
      <c r="E604" s="455"/>
      <c r="F604" s="529"/>
      <c r="G604" s="455"/>
      <c r="H604" s="455"/>
      <c r="I604" s="529"/>
      <c r="J604" s="529"/>
      <c r="K604" s="455"/>
      <c r="L604" s="455"/>
      <c r="M604" s="455"/>
      <c r="N604" s="455"/>
      <c r="O604" s="455"/>
      <c r="P604" s="455"/>
      <c r="Q604" s="455"/>
      <c r="R604" s="455"/>
      <c r="S604" s="530"/>
      <c r="T604" s="455"/>
      <c r="U604" s="531"/>
    </row>
    <row r="605" spans="1:21" ht="15.75" thickBot="1" x14ac:dyDescent="0.3">
      <c r="A605" s="502"/>
      <c r="B605" s="503"/>
      <c r="C605" s="504"/>
      <c r="D605" s="504"/>
      <c r="E605" s="504"/>
      <c r="F605" s="503"/>
      <c r="G605" s="504"/>
      <c r="H605" s="504"/>
      <c r="I605" s="503"/>
      <c r="J605" s="503"/>
      <c r="K605" s="504"/>
      <c r="L605" s="504"/>
      <c r="M605" s="504"/>
      <c r="N605" s="504"/>
      <c r="O605" s="504"/>
      <c r="P605" s="504"/>
      <c r="Q605" s="504"/>
      <c r="R605" s="504"/>
      <c r="S605" s="504"/>
      <c r="T605" s="504"/>
      <c r="U605" s="505"/>
    </row>
    <row r="606" spans="1:21" ht="15.75" thickBot="1" x14ac:dyDescent="0.3">
      <c r="A606" s="163" t="s">
        <v>9</v>
      </c>
      <c r="B606" s="1116" t="s">
        <v>70</v>
      </c>
      <c r="C606" s="1117"/>
      <c r="E606" s="1182" t="s">
        <v>342</v>
      </c>
      <c r="F606" s="1183"/>
      <c r="G606" s="1120">
        <f>VLOOKUP(B606,'Urbano.Piano inv. forn'!$D$72:$H$111,3,FALSE)</f>
        <v>0</v>
      </c>
      <c r="H606" s="1121"/>
      <c r="I606" s="115"/>
      <c r="J606" s="1182" t="s">
        <v>343</v>
      </c>
      <c r="K606" s="1183"/>
      <c r="L606" s="1120">
        <f>VLOOKUP(B606,'Urbano.Piano inv. forn'!$D$72:$H$111,4,FALSE)</f>
        <v>0</v>
      </c>
      <c r="M606" s="1121"/>
      <c r="O606" s="169" t="s">
        <v>344</v>
      </c>
      <c r="P606" s="506"/>
      <c r="R606" s="170" t="s">
        <v>345</v>
      </c>
      <c r="S606" s="1108"/>
      <c r="T606" s="1109"/>
      <c r="U606" s="507"/>
    </row>
    <row r="607" spans="1:21" ht="15.75" thickBot="1" x14ac:dyDescent="0.3">
      <c r="A607" s="149"/>
      <c r="B607" s="129"/>
      <c r="C607" s="129"/>
      <c r="E607" s="130"/>
      <c r="F607" s="130"/>
      <c r="G607" s="131"/>
      <c r="H607" s="131"/>
      <c r="I607" s="115"/>
      <c r="J607" s="130"/>
      <c r="K607" s="130"/>
      <c r="L607" s="131"/>
      <c r="M607" s="131"/>
      <c r="O607" s="132"/>
      <c r="R607" s="128"/>
      <c r="S607" s="501"/>
      <c r="U607" s="150"/>
    </row>
    <row r="608" spans="1:21" ht="31.5" customHeight="1" thickBot="1" x14ac:dyDescent="0.3">
      <c r="A608" s="1173" t="s">
        <v>346</v>
      </c>
      <c r="B608" s="1174"/>
      <c r="C608" s="1174"/>
      <c r="D608" s="1175"/>
      <c r="E608" s="1105">
        <f>VLOOKUP(B606,'Urbano.Piano inv. forn'!$D$72:$V$111,17,FALSE)</f>
        <v>0</v>
      </c>
      <c r="F608" s="1106"/>
      <c r="G608" s="1106"/>
      <c r="H608" s="1107"/>
      <c r="I608" s="115"/>
      <c r="J608" s="1173" t="s">
        <v>60</v>
      </c>
      <c r="K608" s="1174"/>
      <c r="L608" s="1105">
        <f>VLOOKUP(B606,'Urbano.Piano inv. forn'!$D$72:$V$111,19,FALSE)</f>
        <v>0</v>
      </c>
      <c r="M608" s="1107"/>
      <c r="N608" s="146"/>
      <c r="O608" s="170" t="s">
        <v>347</v>
      </c>
      <c r="P608" s="151">
        <f>L608+E608</f>
        <v>0</v>
      </c>
      <c r="R608" s="170" t="s">
        <v>348</v>
      </c>
      <c r="S608" s="1108"/>
      <c r="T608" s="1109"/>
      <c r="U608" s="150"/>
    </row>
    <row r="609" spans="1:21" ht="15.75" thickBot="1" x14ac:dyDescent="0.3">
      <c r="A609" s="152"/>
      <c r="B609" s="153"/>
      <c r="C609" s="153"/>
      <c r="D609" s="153"/>
      <c r="E609" s="154"/>
      <c r="F609" s="154"/>
      <c r="G609" s="154"/>
      <c r="H609" s="154"/>
      <c r="I609" s="115"/>
      <c r="J609" s="130"/>
      <c r="K609" s="130"/>
      <c r="L609" s="154"/>
      <c r="M609" s="154"/>
      <c r="N609" s="146"/>
      <c r="O609" s="128"/>
      <c r="P609" s="146"/>
      <c r="R609" s="128"/>
      <c r="S609" s="129"/>
      <c r="T609" s="129"/>
      <c r="U609" s="507"/>
    </row>
    <row r="610" spans="1:21" ht="60" x14ac:dyDescent="0.25">
      <c r="A610" s="1176" t="s">
        <v>349</v>
      </c>
      <c r="B610" s="1178" t="s">
        <v>350</v>
      </c>
      <c r="C610" s="1178" t="s">
        <v>351</v>
      </c>
      <c r="D610" s="165" t="s">
        <v>352</v>
      </c>
      <c r="E610" s="166" t="s">
        <v>353</v>
      </c>
      <c r="F610" s="165" t="s">
        <v>354</v>
      </c>
      <c r="G610" s="165" t="s">
        <v>355</v>
      </c>
      <c r="H610" s="167" t="s">
        <v>312</v>
      </c>
      <c r="I610" s="167" t="s">
        <v>356</v>
      </c>
      <c r="J610" s="167" t="s">
        <v>357</v>
      </c>
      <c r="K610" s="167" t="s">
        <v>358</v>
      </c>
      <c r="L610" s="167" t="s">
        <v>359</v>
      </c>
      <c r="M610" s="167" t="s">
        <v>360</v>
      </c>
      <c r="N610" s="167" t="s">
        <v>361</v>
      </c>
      <c r="O610" s="167" t="s">
        <v>362</v>
      </c>
      <c r="P610" s="167" t="s">
        <v>363</v>
      </c>
      <c r="Q610" s="167" t="s">
        <v>364</v>
      </c>
      <c r="R610" s="167" t="s">
        <v>365</v>
      </c>
      <c r="S610" s="167" t="s">
        <v>366</v>
      </c>
      <c r="T610" s="1180" t="s">
        <v>367</v>
      </c>
      <c r="U610" s="508"/>
    </row>
    <row r="611" spans="1:21" ht="24.75" thickBot="1" x14ac:dyDescent="0.3">
      <c r="A611" s="1177"/>
      <c r="B611" s="1179"/>
      <c r="C611" s="1179"/>
      <c r="D611" s="168" t="s">
        <v>368</v>
      </c>
      <c r="E611" s="168" t="s">
        <v>369</v>
      </c>
      <c r="F611" s="168" t="s">
        <v>370</v>
      </c>
      <c r="G611" s="168" t="s">
        <v>370</v>
      </c>
      <c r="H611" s="168" t="s">
        <v>65</v>
      </c>
      <c r="I611" s="168" t="s">
        <v>33</v>
      </c>
      <c r="J611" s="168" t="s">
        <v>371</v>
      </c>
      <c r="K611" s="168" t="s">
        <v>372</v>
      </c>
      <c r="L611" s="168" t="s">
        <v>373</v>
      </c>
      <c r="M611" s="168" t="s">
        <v>372</v>
      </c>
      <c r="N611" s="168" t="s">
        <v>374</v>
      </c>
      <c r="O611" s="168" t="s">
        <v>341</v>
      </c>
      <c r="P611" s="168" t="s">
        <v>375</v>
      </c>
      <c r="Q611" s="168" t="s">
        <v>376</v>
      </c>
      <c r="R611" s="168" t="s">
        <v>377</v>
      </c>
      <c r="S611" s="168" t="s">
        <v>377</v>
      </c>
      <c r="T611" s="1181"/>
      <c r="U611" s="508"/>
    </row>
    <row r="612" spans="1:21" x14ac:dyDescent="0.25">
      <c r="A612" s="1171" t="str">
        <f>B606</f>
        <v>urb.e.5</v>
      </c>
      <c r="B612" s="157">
        <v>1</v>
      </c>
      <c r="C612" s="208"/>
      <c r="D612" s="134"/>
      <c r="E612" s="134"/>
      <c r="F612" s="208"/>
      <c r="G612" s="510"/>
      <c r="H612" s="135"/>
      <c r="I612" s="511"/>
      <c r="J612" s="512"/>
      <c r="K612" s="513"/>
      <c r="L612" s="511"/>
      <c r="M612" s="513"/>
      <c r="N612" s="164"/>
      <c r="O612" s="164"/>
      <c r="P612" s="511"/>
      <c r="Q612" s="511"/>
      <c r="R612" s="511"/>
      <c r="S612" s="511"/>
      <c r="T612" s="514"/>
      <c r="U612" s="507"/>
    </row>
    <row r="613" spans="1:21" x14ac:dyDescent="0.25">
      <c r="A613" s="1171"/>
      <c r="B613" s="158">
        <v>2</v>
      </c>
      <c r="C613" s="133"/>
      <c r="D613" s="127"/>
      <c r="E613" s="127"/>
      <c r="F613" s="133"/>
      <c r="G613" s="515"/>
      <c r="H613" s="133"/>
      <c r="I613" s="495"/>
      <c r="J613" s="516"/>
      <c r="K613" s="517"/>
      <c r="L613" s="495"/>
      <c r="M613" s="517"/>
      <c r="N613" s="155"/>
      <c r="O613" s="155"/>
      <c r="P613" s="495"/>
      <c r="Q613" s="495" t="s">
        <v>378</v>
      </c>
      <c r="R613" s="495"/>
      <c r="S613" s="495"/>
      <c r="T613" s="518"/>
      <c r="U613" s="507"/>
    </row>
    <row r="614" spans="1:21" x14ac:dyDescent="0.25">
      <c r="A614" s="1171"/>
      <c r="B614" s="158">
        <v>3</v>
      </c>
      <c r="C614" s="133"/>
      <c r="D614" s="127"/>
      <c r="E614" s="127"/>
      <c r="F614" s="133"/>
      <c r="G614" s="515"/>
      <c r="H614" s="133"/>
      <c r="I614" s="495"/>
      <c r="J614" s="516"/>
      <c r="K614" s="517"/>
      <c r="L614" s="495"/>
      <c r="M614" s="517"/>
      <c r="N614" s="155"/>
      <c r="O614" s="155"/>
      <c r="P614" s="495"/>
      <c r="Q614" s="495"/>
      <c r="R614" s="495"/>
      <c r="S614" s="495"/>
      <c r="T614" s="518"/>
      <c r="U614" s="507"/>
    </row>
    <row r="615" spans="1:21" x14ac:dyDescent="0.25">
      <c r="A615" s="1171"/>
      <c r="B615" s="158">
        <v>4</v>
      </c>
      <c r="C615" s="133"/>
      <c r="D615" s="127"/>
      <c r="E615" s="127"/>
      <c r="F615" s="133"/>
      <c r="G615" s="515"/>
      <c r="H615" s="133"/>
      <c r="I615" s="495"/>
      <c r="J615" s="516"/>
      <c r="K615" s="517"/>
      <c r="L615" s="495"/>
      <c r="M615" s="517"/>
      <c r="N615" s="155"/>
      <c r="O615" s="155"/>
      <c r="P615" s="495"/>
      <c r="Q615" s="495"/>
      <c r="R615" s="495"/>
      <c r="S615" s="495"/>
      <c r="T615" s="518"/>
      <c r="U615" s="507"/>
    </row>
    <row r="616" spans="1:21" x14ac:dyDescent="0.25">
      <c r="A616" s="1171"/>
      <c r="B616" s="158">
        <v>5</v>
      </c>
      <c r="C616" s="133"/>
      <c r="D616" s="127"/>
      <c r="E616" s="127"/>
      <c r="F616" s="133"/>
      <c r="G616" s="515"/>
      <c r="H616" s="133"/>
      <c r="I616" s="495"/>
      <c r="J616" s="516"/>
      <c r="K616" s="517"/>
      <c r="L616" s="495"/>
      <c r="M616" s="517"/>
      <c r="N616" s="155"/>
      <c r="O616" s="155"/>
      <c r="P616" s="495"/>
      <c r="Q616" s="495"/>
      <c r="R616" s="495"/>
      <c r="S616" s="495"/>
      <c r="T616" s="518"/>
      <c r="U616" s="507"/>
    </row>
    <row r="617" spans="1:21" x14ac:dyDescent="0.25">
      <c r="A617" s="1171"/>
      <c r="B617" s="158">
        <v>6</v>
      </c>
      <c r="C617" s="133"/>
      <c r="D617" s="127"/>
      <c r="E617" s="127"/>
      <c r="F617" s="133"/>
      <c r="G617" s="515"/>
      <c r="H617" s="133"/>
      <c r="I617" s="495"/>
      <c r="J617" s="516"/>
      <c r="K617" s="517"/>
      <c r="L617" s="495"/>
      <c r="M617" s="517"/>
      <c r="N617" s="155"/>
      <c r="O617" s="155"/>
      <c r="P617" s="495"/>
      <c r="Q617" s="495"/>
      <c r="R617" s="495"/>
      <c r="S617" s="495"/>
      <c r="T617" s="518"/>
      <c r="U617" s="507"/>
    </row>
    <row r="618" spans="1:21" x14ac:dyDescent="0.25">
      <c r="A618" s="1171"/>
      <c r="B618" s="158">
        <v>7</v>
      </c>
      <c r="C618" s="133"/>
      <c r="D618" s="127"/>
      <c r="E618" s="127"/>
      <c r="F618" s="133"/>
      <c r="G618" s="515"/>
      <c r="H618" s="133"/>
      <c r="I618" s="495"/>
      <c r="J618" s="516"/>
      <c r="K618" s="517"/>
      <c r="L618" s="495"/>
      <c r="M618" s="517"/>
      <c r="N618" s="155"/>
      <c r="O618" s="155"/>
      <c r="P618" s="495"/>
      <c r="Q618" s="495"/>
      <c r="R618" s="495"/>
      <c r="S618" s="495"/>
      <c r="T618" s="518"/>
      <c r="U618" s="507"/>
    </row>
    <row r="619" spans="1:21" x14ac:dyDescent="0.25">
      <c r="A619" s="1171"/>
      <c r="B619" s="158">
        <v>8</v>
      </c>
      <c r="C619" s="133"/>
      <c r="D619" s="127"/>
      <c r="E619" s="127"/>
      <c r="F619" s="133"/>
      <c r="G619" s="515"/>
      <c r="H619" s="133"/>
      <c r="I619" s="495"/>
      <c r="J619" s="516"/>
      <c r="K619" s="517"/>
      <c r="L619" s="495"/>
      <c r="M619" s="517"/>
      <c r="N619" s="155"/>
      <c r="O619" s="155"/>
      <c r="P619" s="495"/>
      <c r="Q619" s="495"/>
      <c r="R619" s="495"/>
      <c r="S619" s="495"/>
      <c r="T619" s="518"/>
      <c r="U619" s="507"/>
    </row>
    <row r="620" spans="1:21" x14ac:dyDescent="0.25">
      <c r="A620" s="1171"/>
      <c r="B620" s="158">
        <v>9</v>
      </c>
      <c r="C620" s="133"/>
      <c r="D620" s="127"/>
      <c r="E620" s="127"/>
      <c r="F620" s="133"/>
      <c r="G620" s="515"/>
      <c r="H620" s="133"/>
      <c r="I620" s="495"/>
      <c r="J620" s="516"/>
      <c r="K620" s="517"/>
      <c r="L620" s="495"/>
      <c r="M620" s="517"/>
      <c r="N620" s="155"/>
      <c r="O620" s="155"/>
      <c r="P620" s="495"/>
      <c r="Q620" s="495"/>
      <c r="R620" s="495"/>
      <c r="S620" s="495"/>
      <c r="T620" s="518"/>
      <c r="U620" s="507"/>
    </row>
    <row r="621" spans="1:21" ht="15.75" thickBot="1" x14ac:dyDescent="0.3">
      <c r="A621" s="1172"/>
      <c r="B621" s="159">
        <v>10</v>
      </c>
      <c r="C621" s="148"/>
      <c r="D621" s="147"/>
      <c r="E621" s="147"/>
      <c r="F621" s="148"/>
      <c r="G621" s="519"/>
      <c r="H621" s="148"/>
      <c r="I621" s="520"/>
      <c r="J621" s="521"/>
      <c r="K621" s="522"/>
      <c r="L621" s="520"/>
      <c r="M621" s="522"/>
      <c r="N621" s="156"/>
      <c r="O621" s="156"/>
      <c r="P621" s="520"/>
      <c r="Q621" s="520"/>
      <c r="R621" s="520"/>
      <c r="S621" s="520"/>
      <c r="T621" s="523"/>
      <c r="U621" s="507"/>
    </row>
    <row r="622" spans="1:21" ht="25.5" thickBot="1" x14ac:dyDescent="0.3">
      <c r="A622" s="654"/>
      <c r="C622" s="655"/>
      <c r="D622" s="656"/>
      <c r="E622" s="484" t="s">
        <v>379</v>
      </c>
      <c r="F622" s="485">
        <f>COUNTA(F612:F621)</f>
        <v>0</v>
      </c>
      <c r="G622" s="486">
        <f>COUNTA(G612:G621)</f>
        <v>0</v>
      </c>
      <c r="H622" s="655"/>
      <c r="I622" s="501"/>
      <c r="J622" s="657"/>
      <c r="K622" s="658"/>
      <c r="L622" s="1096" t="s">
        <v>655</v>
      </c>
      <c r="M622" s="1097"/>
      <c r="N622" s="659">
        <f>SUM(N612:N621)</f>
        <v>0</v>
      </c>
      <c r="O622" s="660">
        <f>SUM(O612:O621)</f>
        <v>0</v>
      </c>
      <c r="P622" s="501"/>
      <c r="R622" s="128"/>
      <c r="S622" s="132"/>
      <c r="T622" s="603"/>
      <c r="U622" s="527"/>
    </row>
    <row r="623" spans="1:21" x14ac:dyDescent="0.25">
      <c r="A623" s="149"/>
      <c r="B623" s="128"/>
      <c r="C623" s="128"/>
      <c r="D623" s="128"/>
      <c r="H623" s="524"/>
      <c r="I623" s="524"/>
      <c r="J623" s="525"/>
      <c r="K623" s="524"/>
      <c r="L623" s="1098" t="s">
        <v>656</v>
      </c>
      <c r="M623" s="1099"/>
      <c r="N623" s="661">
        <f>SUMIF(M612:M621,"&lt;=31/12/2025",N612:N621)</f>
        <v>0</v>
      </c>
      <c r="O623" s="662">
        <f>SUMIF(M612:M621,"&lt;=31/12/2025",O612:O621)</f>
        <v>0</v>
      </c>
      <c r="P623" s="128"/>
      <c r="R623" s="128"/>
      <c r="S623" s="132"/>
      <c r="T623" s="603"/>
      <c r="U623" s="527"/>
    </row>
    <row r="624" spans="1:21" ht="15.75" thickBot="1" x14ac:dyDescent="0.3">
      <c r="A624" s="149"/>
      <c r="L624" s="1100" t="s">
        <v>659</v>
      </c>
      <c r="M624" s="1101"/>
      <c r="N624" s="663">
        <f>SUMIF(M612:M621,"&gt;31/12/2025",N612:N621)</f>
        <v>0</v>
      </c>
      <c r="O624" s="664">
        <f>SUMIF(M612:M621,"&gt;31/12/2025",O612:O621)</f>
        <v>0</v>
      </c>
      <c r="R624" s="128"/>
      <c r="S624" s="132"/>
      <c r="T624" s="603"/>
      <c r="U624" s="527"/>
    </row>
    <row r="625" spans="1:21" ht="15.75" thickBot="1" x14ac:dyDescent="0.3">
      <c r="A625" s="528"/>
      <c r="B625" s="529"/>
      <c r="C625" s="455"/>
      <c r="D625" s="455"/>
      <c r="E625" s="455"/>
      <c r="F625" s="529"/>
      <c r="G625" s="455"/>
      <c r="H625" s="455"/>
      <c r="I625" s="529"/>
      <c r="J625" s="529"/>
      <c r="K625" s="455"/>
      <c r="L625" s="455"/>
      <c r="M625" s="455"/>
      <c r="N625" s="455"/>
      <c r="O625" s="455"/>
      <c r="P625" s="455"/>
      <c r="Q625" s="455"/>
      <c r="R625" s="455"/>
      <c r="S625" s="530"/>
      <c r="T625" s="455"/>
      <c r="U625" s="531"/>
    </row>
    <row r="626" spans="1:21" ht="15.75" thickBot="1" x14ac:dyDescent="0.3">
      <c r="A626" s="502"/>
      <c r="B626" s="503"/>
      <c r="C626" s="504"/>
      <c r="D626" s="504"/>
      <c r="E626" s="504"/>
      <c r="F626" s="503"/>
      <c r="G626" s="504"/>
      <c r="H626" s="504"/>
      <c r="I626" s="503"/>
      <c r="J626" s="503"/>
      <c r="K626" s="504"/>
      <c r="L626" s="504"/>
      <c r="M626" s="504"/>
      <c r="N626" s="504"/>
      <c r="O626" s="504"/>
      <c r="P626" s="504"/>
      <c r="Q626" s="504"/>
      <c r="R626" s="504"/>
      <c r="S626" s="504"/>
      <c r="T626" s="504"/>
      <c r="U626" s="505"/>
    </row>
    <row r="627" spans="1:21" ht="15.75" thickBot="1" x14ac:dyDescent="0.3">
      <c r="A627" s="163" t="s">
        <v>9</v>
      </c>
      <c r="B627" s="1116" t="s">
        <v>70</v>
      </c>
      <c r="C627" s="1117"/>
      <c r="E627" s="1182" t="s">
        <v>342</v>
      </c>
      <c r="F627" s="1183"/>
      <c r="G627" s="1120">
        <f>VLOOKUP(B627,'Urbano.Piano inv. forn'!$D$72:$H$111,3,FALSE)</f>
        <v>0</v>
      </c>
      <c r="H627" s="1121"/>
      <c r="I627" s="115"/>
      <c r="J627" s="1182" t="s">
        <v>343</v>
      </c>
      <c r="K627" s="1183"/>
      <c r="L627" s="1120">
        <f>VLOOKUP(B627,'Urbano.Piano inv. forn'!$D$72:$H$111,4,FALSE)</f>
        <v>0</v>
      </c>
      <c r="M627" s="1121"/>
      <c r="O627" s="169" t="s">
        <v>344</v>
      </c>
      <c r="P627" s="506"/>
      <c r="R627" s="170" t="s">
        <v>345</v>
      </c>
      <c r="S627" s="1108"/>
      <c r="T627" s="1109"/>
      <c r="U627" s="507"/>
    </row>
    <row r="628" spans="1:21" ht="15.75" thickBot="1" x14ac:dyDescent="0.3">
      <c r="A628" s="149"/>
      <c r="B628" s="129"/>
      <c r="C628" s="129"/>
      <c r="E628" s="130"/>
      <c r="F628" s="130"/>
      <c r="G628" s="131"/>
      <c r="H628" s="131"/>
      <c r="I628" s="115"/>
      <c r="J628" s="130"/>
      <c r="K628" s="130"/>
      <c r="L628" s="131"/>
      <c r="M628" s="131"/>
      <c r="O628" s="132"/>
      <c r="R628" s="128"/>
      <c r="S628" s="501"/>
      <c r="U628" s="150"/>
    </row>
    <row r="629" spans="1:21" ht="31.5" customHeight="1" thickBot="1" x14ac:dyDescent="0.3">
      <c r="A629" s="1173" t="s">
        <v>346</v>
      </c>
      <c r="B629" s="1174"/>
      <c r="C629" s="1174"/>
      <c r="D629" s="1175"/>
      <c r="E629" s="1105">
        <f>VLOOKUP(B627,'Urbano.Piano inv. forn'!$D$72:$V$111,17,FALSE)</f>
        <v>0</v>
      </c>
      <c r="F629" s="1106"/>
      <c r="G629" s="1106"/>
      <c r="H629" s="1107"/>
      <c r="I629" s="115"/>
      <c r="J629" s="1173" t="s">
        <v>60</v>
      </c>
      <c r="K629" s="1174"/>
      <c r="L629" s="1105">
        <f>VLOOKUP(B627,'Urbano.Piano inv. forn'!$D$72:$V$111,19,FALSE)</f>
        <v>0</v>
      </c>
      <c r="M629" s="1107"/>
      <c r="N629" s="146"/>
      <c r="O629" s="170" t="s">
        <v>347</v>
      </c>
      <c r="P629" s="151">
        <f>L629+E629</f>
        <v>0</v>
      </c>
      <c r="R629" s="170" t="s">
        <v>348</v>
      </c>
      <c r="S629" s="1108"/>
      <c r="T629" s="1109"/>
      <c r="U629" s="150"/>
    </row>
    <row r="630" spans="1:21" ht="15.75" thickBot="1" x14ac:dyDescent="0.3">
      <c r="A630" s="152"/>
      <c r="B630" s="153"/>
      <c r="C630" s="153"/>
      <c r="D630" s="153"/>
      <c r="E630" s="154"/>
      <c r="F630" s="154"/>
      <c r="G630" s="154"/>
      <c r="H630" s="154"/>
      <c r="I630" s="115"/>
      <c r="J630" s="130"/>
      <c r="K630" s="130"/>
      <c r="L630" s="154"/>
      <c r="M630" s="154"/>
      <c r="N630" s="146"/>
      <c r="O630" s="128"/>
      <c r="P630" s="146"/>
      <c r="R630" s="128"/>
      <c r="S630" s="129"/>
      <c r="T630" s="129"/>
      <c r="U630" s="507"/>
    </row>
    <row r="631" spans="1:21" ht="60" x14ac:dyDescent="0.25">
      <c r="A631" s="1176" t="s">
        <v>349</v>
      </c>
      <c r="B631" s="1178" t="s">
        <v>350</v>
      </c>
      <c r="C631" s="1178" t="s">
        <v>351</v>
      </c>
      <c r="D631" s="165" t="s">
        <v>352</v>
      </c>
      <c r="E631" s="166" t="s">
        <v>353</v>
      </c>
      <c r="F631" s="165" t="s">
        <v>354</v>
      </c>
      <c r="G631" s="165" t="s">
        <v>355</v>
      </c>
      <c r="H631" s="167" t="s">
        <v>312</v>
      </c>
      <c r="I631" s="167" t="s">
        <v>356</v>
      </c>
      <c r="J631" s="167" t="s">
        <v>357</v>
      </c>
      <c r="K631" s="167" t="s">
        <v>358</v>
      </c>
      <c r="L631" s="167" t="s">
        <v>359</v>
      </c>
      <c r="M631" s="167" t="s">
        <v>360</v>
      </c>
      <c r="N631" s="167" t="s">
        <v>361</v>
      </c>
      <c r="O631" s="167" t="s">
        <v>362</v>
      </c>
      <c r="P631" s="167" t="s">
        <v>363</v>
      </c>
      <c r="Q631" s="167" t="s">
        <v>364</v>
      </c>
      <c r="R631" s="167" t="s">
        <v>365</v>
      </c>
      <c r="S631" s="167" t="s">
        <v>366</v>
      </c>
      <c r="T631" s="1180" t="s">
        <v>367</v>
      </c>
      <c r="U631" s="508"/>
    </row>
    <row r="632" spans="1:21" ht="24.75" thickBot="1" x14ac:dyDescent="0.3">
      <c r="A632" s="1177"/>
      <c r="B632" s="1179"/>
      <c r="C632" s="1179"/>
      <c r="D632" s="168" t="s">
        <v>368</v>
      </c>
      <c r="E632" s="168" t="s">
        <v>369</v>
      </c>
      <c r="F632" s="168" t="s">
        <v>370</v>
      </c>
      <c r="G632" s="168" t="s">
        <v>370</v>
      </c>
      <c r="H632" s="168" t="s">
        <v>65</v>
      </c>
      <c r="I632" s="168" t="s">
        <v>33</v>
      </c>
      <c r="J632" s="168" t="s">
        <v>371</v>
      </c>
      <c r="K632" s="168" t="s">
        <v>372</v>
      </c>
      <c r="L632" s="168" t="s">
        <v>373</v>
      </c>
      <c r="M632" s="168" t="s">
        <v>372</v>
      </c>
      <c r="N632" s="168" t="s">
        <v>374</v>
      </c>
      <c r="O632" s="168" t="s">
        <v>341</v>
      </c>
      <c r="P632" s="168" t="s">
        <v>375</v>
      </c>
      <c r="Q632" s="168" t="s">
        <v>376</v>
      </c>
      <c r="R632" s="168" t="s">
        <v>377</v>
      </c>
      <c r="S632" s="168" t="s">
        <v>377</v>
      </c>
      <c r="T632" s="1181"/>
      <c r="U632" s="508"/>
    </row>
    <row r="633" spans="1:21" x14ac:dyDescent="0.25">
      <c r="A633" s="1171" t="str">
        <f>B627</f>
        <v>urb.e.5</v>
      </c>
      <c r="B633" s="157">
        <v>1</v>
      </c>
      <c r="C633" s="208"/>
      <c r="D633" s="134"/>
      <c r="E633" s="134"/>
      <c r="F633" s="208"/>
      <c r="G633" s="510"/>
      <c r="H633" s="135"/>
      <c r="I633" s="511"/>
      <c r="J633" s="512"/>
      <c r="K633" s="513"/>
      <c r="L633" s="511"/>
      <c r="M633" s="513"/>
      <c r="N633" s="164"/>
      <c r="O633" s="164"/>
      <c r="P633" s="511"/>
      <c r="Q633" s="511"/>
      <c r="R633" s="511"/>
      <c r="S633" s="511"/>
      <c r="T633" s="514"/>
      <c r="U633" s="507"/>
    </row>
    <row r="634" spans="1:21" x14ac:dyDescent="0.25">
      <c r="A634" s="1171"/>
      <c r="B634" s="158">
        <v>2</v>
      </c>
      <c r="C634" s="133"/>
      <c r="D634" s="127"/>
      <c r="E634" s="127"/>
      <c r="F634" s="133"/>
      <c r="G634" s="515"/>
      <c r="H634" s="133"/>
      <c r="I634" s="495"/>
      <c r="J634" s="516"/>
      <c r="K634" s="517"/>
      <c r="L634" s="495"/>
      <c r="M634" s="517"/>
      <c r="N634" s="155"/>
      <c r="O634" s="155"/>
      <c r="P634" s="495"/>
      <c r="Q634" s="495" t="s">
        <v>378</v>
      </c>
      <c r="R634" s="495"/>
      <c r="S634" s="495"/>
      <c r="T634" s="518"/>
      <c r="U634" s="507"/>
    </row>
    <row r="635" spans="1:21" x14ac:dyDescent="0.25">
      <c r="A635" s="1171"/>
      <c r="B635" s="158">
        <v>3</v>
      </c>
      <c r="C635" s="133"/>
      <c r="D635" s="127"/>
      <c r="E635" s="127"/>
      <c r="F635" s="133"/>
      <c r="G635" s="515"/>
      <c r="H635" s="133"/>
      <c r="I635" s="495"/>
      <c r="J635" s="516"/>
      <c r="K635" s="517"/>
      <c r="L635" s="495"/>
      <c r="M635" s="517"/>
      <c r="N635" s="155"/>
      <c r="O635" s="155"/>
      <c r="P635" s="495"/>
      <c r="Q635" s="495"/>
      <c r="R635" s="495"/>
      <c r="S635" s="495"/>
      <c r="T635" s="518"/>
      <c r="U635" s="507"/>
    </row>
    <row r="636" spans="1:21" x14ac:dyDescent="0.25">
      <c r="A636" s="1171"/>
      <c r="B636" s="158">
        <v>4</v>
      </c>
      <c r="C636" s="133"/>
      <c r="D636" s="127"/>
      <c r="E636" s="127"/>
      <c r="F636" s="133"/>
      <c r="G636" s="515"/>
      <c r="H636" s="133"/>
      <c r="I636" s="495"/>
      <c r="J636" s="516"/>
      <c r="K636" s="517"/>
      <c r="L636" s="495"/>
      <c r="M636" s="517"/>
      <c r="N636" s="155"/>
      <c r="O636" s="155"/>
      <c r="P636" s="495"/>
      <c r="Q636" s="495"/>
      <c r="R636" s="495"/>
      <c r="S636" s="495"/>
      <c r="T636" s="518"/>
      <c r="U636" s="507"/>
    </row>
    <row r="637" spans="1:21" x14ac:dyDescent="0.25">
      <c r="A637" s="1171"/>
      <c r="B637" s="158">
        <v>5</v>
      </c>
      <c r="C637" s="133"/>
      <c r="D637" s="127"/>
      <c r="E637" s="127"/>
      <c r="F637" s="133"/>
      <c r="G637" s="515"/>
      <c r="H637" s="133"/>
      <c r="I637" s="495"/>
      <c r="J637" s="516"/>
      <c r="K637" s="517"/>
      <c r="L637" s="495"/>
      <c r="M637" s="517"/>
      <c r="N637" s="155"/>
      <c r="O637" s="155"/>
      <c r="P637" s="495"/>
      <c r="Q637" s="495"/>
      <c r="R637" s="495"/>
      <c r="S637" s="495"/>
      <c r="T637" s="518"/>
      <c r="U637" s="507"/>
    </row>
    <row r="638" spans="1:21" x14ac:dyDescent="0.25">
      <c r="A638" s="1171"/>
      <c r="B638" s="158">
        <v>6</v>
      </c>
      <c r="C638" s="133"/>
      <c r="D638" s="127"/>
      <c r="E638" s="127"/>
      <c r="F638" s="133"/>
      <c r="G638" s="515"/>
      <c r="H638" s="133"/>
      <c r="I638" s="495"/>
      <c r="J638" s="516"/>
      <c r="K638" s="517"/>
      <c r="L638" s="495"/>
      <c r="M638" s="517"/>
      <c r="N638" s="155"/>
      <c r="O638" s="155"/>
      <c r="P638" s="495"/>
      <c r="Q638" s="495"/>
      <c r="R638" s="495"/>
      <c r="S638" s="495"/>
      <c r="T638" s="518"/>
      <c r="U638" s="507"/>
    </row>
    <row r="639" spans="1:21" x14ac:dyDescent="0.25">
      <c r="A639" s="1171"/>
      <c r="B639" s="158">
        <v>7</v>
      </c>
      <c r="C639" s="133"/>
      <c r="D639" s="127"/>
      <c r="E639" s="127"/>
      <c r="F639" s="133"/>
      <c r="G639" s="515"/>
      <c r="H639" s="133"/>
      <c r="I639" s="495"/>
      <c r="J639" s="516"/>
      <c r="K639" s="517"/>
      <c r="L639" s="495"/>
      <c r="M639" s="517"/>
      <c r="N639" s="155"/>
      <c r="O639" s="155"/>
      <c r="P639" s="495"/>
      <c r="Q639" s="495"/>
      <c r="R639" s="495"/>
      <c r="S639" s="495"/>
      <c r="T639" s="518"/>
      <c r="U639" s="507"/>
    </row>
    <row r="640" spans="1:21" x14ac:dyDescent="0.25">
      <c r="A640" s="1171"/>
      <c r="B640" s="158">
        <v>8</v>
      </c>
      <c r="C640" s="133"/>
      <c r="D640" s="127"/>
      <c r="E640" s="127"/>
      <c r="F640" s="133"/>
      <c r="G640" s="515"/>
      <c r="H640" s="133"/>
      <c r="I640" s="495"/>
      <c r="J640" s="516"/>
      <c r="K640" s="517"/>
      <c r="L640" s="495"/>
      <c r="M640" s="517"/>
      <c r="N640" s="155"/>
      <c r="O640" s="155"/>
      <c r="P640" s="495"/>
      <c r="Q640" s="495"/>
      <c r="R640" s="495"/>
      <c r="S640" s="495"/>
      <c r="T640" s="518"/>
      <c r="U640" s="507"/>
    </row>
    <row r="641" spans="1:21" x14ac:dyDescent="0.25">
      <c r="A641" s="1171"/>
      <c r="B641" s="158">
        <v>9</v>
      </c>
      <c r="C641" s="133"/>
      <c r="D641" s="127"/>
      <c r="E641" s="127"/>
      <c r="F641" s="133"/>
      <c r="G641" s="515"/>
      <c r="H641" s="133"/>
      <c r="I641" s="495"/>
      <c r="J641" s="516"/>
      <c r="K641" s="517"/>
      <c r="L641" s="495"/>
      <c r="M641" s="517"/>
      <c r="N641" s="155"/>
      <c r="O641" s="155"/>
      <c r="P641" s="495"/>
      <c r="Q641" s="495"/>
      <c r="R641" s="495"/>
      <c r="S641" s="495"/>
      <c r="T641" s="518"/>
      <c r="U641" s="507"/>
    </row>
    <row r="642" spans="1:21" ht="15.75" thickBot="1" x14ac:dyDescent="0.3">
      <c r="A642" s="1172"/>
      <c r="B642" s="159">
        <v>10</v>
      </c>
      <c r="C642" s="148"/>
      <c r="D642" s="147"/>
      <c r="E642" s="147"/>
      <c r="F642" s="148"/>
      <c r="G642" s="519"/>
      <c r="H642" s="148"/>
      <c r="I642" s="520"/>
      <c r="J642" s="521"/>
      <c r="K642" s="522"/>
      <c r="L642" s="520"/>
      <c r="M642" s="522"/>
      <c r="N642" s="156"/>
      <c r="O642" s="156"/>
      <c r="P642" s="520"/>
      <c r="Q642" s="520"/>
      <c r="R642" s="520"/>
      <c r="S642" s="520"/>
      <c r="T642" s="523"/>
      <c r="U642" s="507"/>
    </row>
    <row r="643" spans="1:21" ht="25.5" thickBot="1" x14ac:dyDescent="0.3">
      <c r="A643" s="654"/>
      <c r="C643" s="655"/>
      <c r="D643" s="656"/>
      <c r="E643" s="484" t="s">
        <v>379</v>
      </c>
      <c r="F643" s="485">
        <f>COUNTA(F633:F642)</f>
        <v>0</v>
      </c>
      <c r="G643" s="486">
        <f>COUNTA(G633:G642)</f>
        <v>0</v>
      </c>
      <c r="H643" s="655"/>
      <c r="I643" s="501"/>
      <c r="J643" s="657"/>
      <c r="K643" s="658"/>
      <c r="L643" s="1096" t="s">
        <v>655</v>
      </c>
      <c r="M643" s="1097"/>
      <c r="N643" s="659">
        <f>SUM(N633:N642)</f>
        <v>0</v>
      </c>
      <c r="O643" s="660">
        <f>SUM(O633:O642)</f>
        <v>0</v>
      </c>
      <c r="P643" s="501"/>
      <c r="R643" s="128"/>
      <c r="S643" s="132"/>
      <c r="T643" s="603"/>
      <c r="U643" s="527"/>
    </row>
    <row r="644" spans="1:21" x14ac:dyDescent="0.25">
      <c r="A644" s="149"/>
      <c r="B644" s="128"/>
      <c r="C644" s="128"/>
      <c r="D644" s="128"/>
      <c r="H644" s="524"/>
      <c r="I644" s="524"/>
      <c r="J644" s="525"/>
      <c r="K644" s="524"/>
      <c r="L644" s="1098" t="s">
        <v>656</v>
      </c>
      <c r="M644" s="1099"/>
      <c r="N644" s="661">
        <f>SUMIF(M633:M642,"&lt;=31/12/2025",N633:N642)</f>
        <v>0</v>
      </c>
      <c r="O644" s="662">
        <f>SUMIF(M633:M642,"&lt;=31/12/2025",O633:O642)</f>
        <v>0</v>
      </c>
      <c r="P644" s="128"/>
      <c r="R644" s="128"/>
      <c r="S644" s="132"/>
      <c r="T644" s="603"/>
      <c r="U644" s="527"/>
    </row>
    <row r="645" spans="1:21" ht="15.75" thickBot="1" x14ac:dyDescent="0.3">
      <c r="A645" s="149"/>
      <c r="L645" s="1100" t="s">
        <v>659</v>
      </c>
      <c r="M645" s="1101"/>
      <c r="N645" s="663">
        <f>SUMIF(M633:M642,"&gt;31/12/2025",N633:N642)</f>
        <v>0</v>
      </c>
      <c r="O645" s="664">
        <f>SUMIF(M633:M642,"&gt;31/12/2025",O633:O642)</f>
        <v>0</v>
      </c>
      <c r="R645" s="128"/>
      <c r="S645" s="132"/>
      <c r="T645" s="603"/>
      <c r="U645" s="527"/>
    </row>
    <row r="646" spans="1:21" ht="15.75" thickBot="1" x14ac:dyDescent="0.3">
      <c r="A646" s="528"/>
      <c r="B646" s="529"/>
      <c r="C646" s="455"/>
      <c r="D646" s="455"/>
      <c r="E646" s="455"/>
      <c r="F646" s="529"/>
      <c r="G646" s="455"/>
      <c r="H646" s="455"/>
      <c r="I646" s="529"/>
      <c r="J646" s="529"/>
      <c r="K646" s="455"/>
      <c r="L646" s="455"/>
      <c r="M646" s="455"/>
      <c r="N646" s="455"/>
      <c r="O646" s="455"/>
      <c r="P646" s="455"/>
      <c r="Q646" s="455"/>
      <c r="R646" s="455"/>
      <c r="S646" s="530"/>
      <c r="T646" s="455"/>
      <c r="U646" s="531"/>
    </row>
    <row r="647" spans="1:21" ht="15.75" thickBot="1" x14ac:dyDescent="0.3">
      <c r="A647" s="502"/>
      <c r="B647" s="503"/>
      <c r="C647" s="504"/>
      <c r="D647" s="504"/>
      <c r="E647" s="504"/>
      <c r="F647" s="503"/>
      <c r="G647" s="504"/>
      <c r="H647" s="504"/>
      <c r="I647" s="503"/>
      <c r="J647" s="503"/>
      <c r="K647" s="504"/>
      <c r="L647" s="504"/>
      <c r="M647" s="504"/>
      <c r="N647" s="504"/>
      <c r="O647" s="504"/>
      <c r="P647" s="504"/>
      <c r="Q647" s="504"/>
      <c r="R647" s="504"/>
      <c r="S647" s="504"/>
      <c r="T647" s="504"/>
      <c r="U647" s="505"/>
    </row>
    <row r="648" spans="1:21" ht="15.75" thickBot="1" x14ac:dyDescent="0.3">
      <c r="A648" s="163" t="s">
        <v>9</v>
      </c>
      <c r="B648" s="1116" t="s">
        <v>70</v>
      </c>
      <c r="C648" s="1117"/>
      <c r="E648" s="1182" t="s">
        <v>342</v>
      </c>
      <c r="F648" s="1183"/>
      <c r="G648" s="1120">
        <f>VLOOKUP(B648,'Urbano.Piano inv. forn'!$D$72:$H$111,3,FALSE)</f>
        <v>0</v>
      </c>
      <c r="H648" s="1121"/>
      <c r="I648" s="115"/>
      <c r="J648" s="1182" t="s">
        <v>343</v>
      </c>
      <c r="K648" s="1183"/>
      <c r="L648" s="1120">
        <f>VLOOKUP(B648,'Urbano.Piano inv. forn'!$D$72:$H$111,4,FALSE)</f>
        <v>0</v>
      </c>
      <c r="M648" s="1121"/>
      <c r="O648" s="169" t="s">
        <v>344</v>
      </c>
      <c r="P648" s="506"/>
      <c r="R648" s="170" t="s">
        <v>345</v>
      </c>
      <c r="S648" s="1108"/>
      <c r="T648" s="1109"/>
      <c r="U648" s="507"/>
    </row>
    <row r="649" spans="1:21" ht="15.75" thickBot="1" x14ac:dyDescent="0.3">
      <c r="A649" s="149"/>
      <c r="B649" s="129"/>
      <c r="C649" s="129"/>
      <c r="E649" s="130"/>
      <c r="F649" s="130"/>
      <c r="G649" s="131"/>
      <c r="H649" s="131"/>
      <c r="I649" s="115"/>
      <c r="J649" s="130"/>
      <c r="K649" s="130"/>
      <c r="L649" s="131"/>
      <c r="M649" s="131"/>
      <c r="O649" s="132"/>
      <c r="R649" s="128"/>
      <c r="S649" s="501"/>
      <c r="U649" s="150"/>
    </row>
    <row r="650" spans="1:21" ht="31.5" customHeight="1" thickBot="1" x14ac:dyDescent="0.3">
      <c r="A650" s="1173" t="s">
        <v>346</v>
      </c>
      <c r="B650" s="1174"/>
      <c r="C650" s="1174"/>
      <c r="D650" s="1175"/>
      <c r="E650" s="1105">
        <f>VLOOKUP(B648,'Urbano.Piano inv. forn'!$D$72:$V$111,17,FALSE)</f>
        <v>0</v>
      </c>
      <c r="F650" s="1106"/>
      <c r="G650" s="1106"/>
      <c r="H650" s="1107"/>
      <c r="I650" s="115"/>
      <c r="J650" s="1173" t="s">
        <v>60</v>
      </c>
      <c r="K650" s="1174"/>
      <c r="L650" s="1105">
        <f>VLOOKUP(B648,'Urbano.Piano inv. forn'!$D$72:$V$111,19,FALSE)</f>
        <v>0</v>
      </c>
      <c r="M650" s="1107"/>
      <c r="N650" s="146"/>
      <c r="O650" s="170" t="s">
        <v>347</v>
      </c>
      <c r="P650" s="151">
        <f>L650+E650</f>
        <v>0</v>
      </c>
      <c r="R650" s="170" t="s">
        <v>348</v>
      </c>
      <c r="S650" s="1108"/>
      <c r="T650" s="1109"/>
      <c r="U650" s="150"/>
    </row>
    <row r="651" spans="1:21" ht="15.75" thickBot="1" x14ac:dyDescent="0.3">
      <c r="A651" s="152"/>
      <c r="B651" s="153"/>
      <c r="C651" s="153"/>
      <c r="D651" s="153"/>
      <c r="E651" s="154"/>
      <c r="F651" s="154"/>
      <c r="G651" s="154"/>
      <c r="H651" s="154"/>
      <c r="I651" s="115"/>
      <c r="J651" s="130"/>
      <c r="K651" s="130"/>
      <c r="L651" s="154"/>
      <c r="M651" s="154"/>
      <c r="N651" s="146"/>
      <c r="O651" s="128"/>
      <c r="P651" s="146"/>
      <c r="R651" s="128"/>
      <c r="S651" s="129"/>
      <c r="T651" s="129"/>
      <c r="U651" s="507"/>
    </row>
    <row r="652" spans="1:21" ht="60" x14ac:dyDescent="0.25">
      <c r="A652" s="1176" t="s">
        <v>349</v>
      </c>
      <c r="B652" s="1178" t="s">
        <v>350</v>
      </c>
      <c r="C652" s="1178" t="s">
        <v>351</v>
      </c>
      <c r="D652" s="165" t="s">
        <v>352</v>
      </c>
      <c r="E652" s="166" t="s">
        <v>353</v>
      </c>
      <c r="F652" s="165" t="s">
        <v>354</v>
      </c>
      <c r="G652" s="165" t="s">
        <v>355</v>
      </c>
      <c r="H652" s="167" t="s">
        <v>312</v>
      </c>
      <c r="I652" s="167" t="s">
        <v>356</v>
      </c>
      <c r="J652" s="167" t="s">
        <v>357</v>
      </c>
      <c r="K652" s="167" t="s">
        <v>358</v>
      </c>
      <c r="L652" s="167" t="s">
        <v>359</v>
      </c>
      <c r="M652" s="167" t="s">
        <v>360</v>
      </c>
      <c r="N652" s="167" t="s">
        <v>361</v>
      </c>
      <c r="O652" s="167" t="s">
        <v>362</v>
      </c>
      <c r="P652" s="167" t="s">
        <v>363</v>
      </c>
      <c r="Q652" s="167" t="s">
        <v>364</v>
      </c>
      <c r="R652" s="167" t="s">
        <v>365</v>
      </c>
      <c r="S652" s="167" t="s">
        <v>366</v>
      </c>
      <c r="T652" s="1180" t="s">
        <v>367</v>
      </c>
      <c r="U652" s="508"/>
    </row>
    <row r="653" spans="1:21" ht="24.75" thickBot="1" x14ac:dyDescent="0.3">
      <c r="A653" s="1177"/>
      <c r="B653" s="1179"/>
      <c r="C653" s="1179"/>
      <c r="D653" s="168" t="s">
        <v>368</v>
      </c>
      <c r="E653" s="168" t="s">
        <v>369</v>
      </c>
      <c r="F653" s="168" t="s">
        <v>370</v>
      </c>
      <c r="G653" s="168" t="s">
        <v>370</v>
      </c>
      <c r="H653" s="168" t="s">
        <v>65</v>
      </c>
      <c r="I653" s="168" t="s">
        <v>33</v>
      </c>
      <c r="J653" s="168" t="s">
        <v>371</v>
      </c>
      <c r="K653" s="168" t="s">
        <v>372</v>
      </c>
      <c r="L653" s="168" t="s">
        <v>373</v>
      </c>
      <c r="M653" s="168" t="s">
        <v>372</v>
      </c>
      <c r="N653" s="168" t="s">
        <v>374</v>
      </c>
      <c r="O653" s="168" t="s">
        <v>341</v>
      </c>
      <c r="P653" s="168" t="s">
        <v>375</v>
      </c>
      <c r="Q653" s="168" t="s">
        <v>376</v>
      </c>
      <c r="R653" s="168" t="s">
        <v>377</v>
      </c>
      <c r="S653" s="168" t="s">
        <v>377</v>
      </c>
      <c r="T653" s="1181"/>
      <c r="U653" s="508"/>
    </row>
    <row r="654" spans="1:21" x14ac:dyDescent="0.25">
      <c r="A654" s="1171" t="str">
        <f>B648</f>
        <v>urb.e.5</v>
      </c>
      <c r="B654" s="157">
        <v>1</v>
      </c>
      <c r="C654" s="208"/>
      <c r="D654" s="134"/>
      <c r="E654" s="134"/>
      <c r="F654" s="208"/>
      <c r="G654" s="510"/>
      <c r="H654" s="135"/>
      <c r="I654" s="511"/>
      <c r="J654" s="512"/>
      <c r="K654" s="513"/>
      <c r="L654" s="511"/>
      <c r="M654" s="513"/>
      <c r="N654" s="164"/>
      <c r="O654" s="164"/>
      <c r="P654" s="511"/>
      <c r="Q654" s="511"/>
      <c r="R654" s="511"/>
      <c r="S654" s="511"/>
      <c r="T654" s="514"/>
      <c r="U654" s="507"/>
    </row>
    <row r="655" spans="1:21" x14ac:dyDescent="0.25">
      <c r="A655" s="1171"/>
      <c r="B655" s="158">
        <v>2</v>
      </c>
      <c r="C655" s="133"/>
      <c r="D655" s="127"/>
      <c r="E655" s="127"/>
      <c r="F655" s="133"/>
      <c r="G655" s="515"/>
      <c r="H655" s="133"/>
      <c r="I655" s="495"/>
      <c r="J655" s="516"/>
      <c r="K655" s="517"/>
      <c r="L655" s="495"/>
      <c r="M655" s="517"/>
      <c r="N655" s="155"/>
      <c r="O655" s="155"/>
      <c r="P655" s="495"/>
      <c r="Q655" s="495" t="s">
        <v>378</v>
      </c>
      <c r="R655" s="495"/>
      <c r="S655" s="495"/>
      <c r="T655" s="518"/>
      <c r="U655" s="507"/>
    </row>
    <row r="656" spans="1:21" x14ac:dyDescent="0.25">
      <c r="A656" s="1171"/>
      <c r="B656" s="158">
        <v>3</v>
      </c>
      <c r="C656" s="133"/>
      <c r="D656" s="127"/>
      <c r="E656" s="127"/>
      <c r="F656" s="133"/>
      <c r="G656" s="515"/>
      <c r="H656" s="133"/>
      <c r="I656" s="495"/>
      <c r="J656" s="516"/>
      <c r="K656" s="517"/>
      <c r="L656" s="495"/>
      <c r="M656" s="517"/>
      <c r="N656" s="155"/>
      <c r="O656" s="155"/>
      <c r="P656" s="495"/>
      <c r="Q656" s="495"/>
      <c r="R656" s="495"/>
      <c r="S656" s="495"/>
      <c r="T656" s="518"/>
      <c r="U656" s="507"/>
    </row>
    <row r="657" spans="1:21" x14ac:dyDescent="0.25">
      <c r="A657" s="1171"/>
      <c r="B657" s="158">
        <v>4</v>
      </c>
      <c r="C657" s="133"/>
      <c r="D657" s="127"/>
      <c r="E657" s="127"/>
      <c r="F657" s="133"/>
      <c r="G657" s="515"/>
      <c r="H657" s="133"/>
      <c r="I657" s="495"/>
      <c r="J657" s="516"/>
      <c r="K657" s="517"/>
      <c r="L657" s="495"/>
      <c r="M657" s="517"/>
      <c r="N657" s="155"/>
      <c r="O657" s="155"/>
      <c r="P657" s="495"/>
      <c r="Q657" s="495"/>
      <c r="R657" s="495"/>
      <c r="S657" s="495"/>
      <c r="T657" s="518"/>
      <c r="U657" s="507"/>
    </row>
    <row r="658" spans="1:21" x14ac:dyDescent="0.25">
      <c r="A658" s="1171"/>
      <c r="B658" s="158">
        <v>5</v>
      </c>
      <c r="C658" s="133"/>
      <c r="D658" s="127"/>
      <c r="E658" s="127"/>
      <c r="F658" s="133"/>
      <c r="G658" s="515"/>
      <c r="H658" s="133"/>
      <c r="I658" s="495"/>
      <c r="J658" s="516"/>
      <c r="K658" s="517"/>
      <c r="L658" s="495"/>
      <c r="M658" s="517"/>
      <c r="N658" s="155"/>
      <c r="O658" s="155"/>
      <c r="P658" s="495"/>
      <c r="Q658" s="495"/>
      <c r="R658" s="495"/>
      <c r="S658" s="495"/>
      <c r="T658" s="518"/>
      <c r="U658" s="507"/>
    </row>
    <row r="659" spans="1:21" x14ac:dyDescent="0.25">
      <c r="A659" s="1171"/>
      <c r="B659" s="158">
        <v>6</v>
      </c>
      <c r="C659" s="133"/>
      <c r="D659" s="127"/>
      <c r="E659" s="127"/>
      <c r="F659" s="133"/>
      <c r="G659" s="515"/>
      <c r="H659" s="133"/>
      <c r="I659" s="495"/>
      <c r="J659" s="516"/>
      <c r="K659" s="517"/>
      <c r="L659" s="495"/>
      <c r="M659" s="517"/>
      <c r="N659" s="155"/>
      <c r="O659" s="155"/>
      <c r="P659" s="495"/>
      <c r="Q659" s="495"/>
      <c r="R659" s="495"/>
      <c r="S659" s="495"/>
      <c r="T659" s="518"/>
      <c r="U659" s="507"/>
    </row>
    <row r="660" spans="1:21" x14ac:dyDescent="0.25">
      <c r="A660" s="1171"/>
      <c r="B660" s="158">
        <v>7</v>
      </c>
      <c r="C660" s="133"/>
      <c r="D660" s="127"/>
      <c r="E660" s="127"/>
      <c r="F660" s="133"/>
      <c r="G660" s="515"/>
      <c r="H660" s="133"/>
      <c r="I660" s="495"/>
      <c r="J660" s="516"/>
      <c r="K660" s="517"/>
      <c r="L660" s="495"/>
      <c r="M660" s="517"/>
      <c r="N660" s="155"/>
      <c r="O660" s="155"/>
      <c r="P660" s="495"/>
      <c r="Q660" s="495"/>
      <c r="R660" s="495"/>
      <c r="S660" s="495"/>
      <c r="T660" s="518"/>
      <c r="U660" s="507"/>
    </row>
    <row r="661" spans="1:21" x14ac:dyDescent="0.25">
      <c r="A661" s="1171"/>
      <c r="B661" s="158">
        <v>8</v>
      </c>
      <c r="C661" s="133"/>
      <c r="D661" s="127"/>
      <c r="E661" s="127"/>
      <c r="F661" s="133"/>
      <c r="G661" s="515"/>
      <c r="H661" s="133"/>
      <c r="I661" s="495"/>
      <c r="J661" s="516"/>
      <c r="K661" s="517"/>
      <c r="L661" s="495"/>
      <c r="M661" s="517"/>
      <c r="N661" s="155"/>
      <c r="O661" s="155"/>
      <c r="P661" s="495"/>
      <c r="Q661" s="495"/>
      <c r="R661" s="495"/>
      <c r="S661" s="495"/>
      <c r="T661" s="518"/>
      <c r="U661" s="507"/>
    </row>
    <row r="662" spans="1:21" x14ac:dyDescent="0.25">
      <c r="A662" s="1171"/>
      <c r="B662" s="158">
        <v>9</v>
      </c>
      <c r="C662" s="133"/>
      <c r="D662" s="127"/>
      <c r="E662" s="127"/>
      <c r="F662" s="133"/>
      <c r="G662" s="515"/>
      <c r="H662" s="133"/>
      <c r="I662" s="495"/>
      <c r="J662" s="516"/>
      <c r="K662" s="517"/>
      <c r="L662" s="495"/>
      <c r="M662" s="517"/>
      <c r="N662" s="155"/>
      <c r="O662" s="155"/>
      <c r="P662" s="495"/>
      <c r="Q662" s="495"/>
      <c r="R662" s="495"/>
      <c r="S662" s="495"/>
      <c r="T662" s="518"/>
      <c r="U662" s="507"/>
    </row>
    <row r="663" spans="1:21" ht="15.75" thickBot="1" x14ac:dyDescent="0.3">
      <c r="A663" s="1172"/>
      <c r="B663" s="159">
        <v>10</v>
      </c>
      <c r="C663" s="148"/>
      <c r="D663" s="147"/>
      <c r="E663" s="147"/>
      <c r="F663" s="148"/>
      <c r="G663" s="519"/>
      <c r="H663" s="148"/>
      <c r="I663" s="520"/>
      <c r="J663" s="521"/>
      <c r="K663" s="522"/>
      <c r="L663" s="520"/>
      <c r="M663" s="522"/>
      <c r="N663" s="156"/>
      <c r="O663" s="156"/>
      <c r="P663" s="520"/>
      <c r="Q663" s="520"/>
      <c r="R663" s="520"/>
      <c r="S663" s="520"/>
      <c r="T663" s="523"/>
      <c r="U663" s="507"/>
    </row>
    <row r="664" spans="1:21" ht="25.5" thickBot="1" x14ac:dyDescent="0.3">
      <c r="A664" s="654"/>
      <c r="C664" s="655"/>
      <c r="D664" s="656"/>
      <c r="E664" s="484" t="s">
        <v>379</v>
      </c>
      <c r="F664" s="485">
        <f>COUNTA(F654:F663)</f>
        <v>0</v>
      </c>
      <c r="G664" s="486">
        <f>COUNTA(G654:G663)</f>
        <v>0</v>
      </c>
      <c r="H664" s="655"/>
      <c r="I664" s="501"/>
      <c r="J664" s="657"/>
      <c r="K664" s="658"/>
      <c r="L664" s="1096" t="s">
        <v>655</v>
      </c>
      <c r="M664" s="1097"/>
      <c r="N664" s="659">
        <f>SUM(N654:N663)</f>
        <v>0</v>
      </c>
      <c r="O664" s="660">
        <f>SUM(O654:O663)</f>
        <v>0</v>
      </c>
      <c r="P664" s="501"/>
      <c r="R664" s="128"/>
      <c r="S664" s="132"/>
      <c r="T664" s="603"/>
      <c r="U664" s="527"/>
    </row>
    <row r="665" spans="1:21" x14ac:dyDescent="0.25">
      <c r="A665" s="149"/>
      <c r="B665" s="128"/>
      <c r="C665" s="128"/>
      <c r="D665" s="128"/>
      <c r="H665" s="524"/>
      <c r="I665" s="524"/>
      <c r="J665" s="525"/>
      <c r="K665" s="524"/>
      <c r="L665" s="1098" t="s">
        <v>656</v>
      </c>
      <c r="M665" s="1099"/>
      <c r="N665" s="661">
        <f>SUMIF(M654:M663,"&lt;=31/12/2025",N654:N663)</f>
        <v>0</v>
      </c>
      <c r="O665" s="662">
        <f>SUMIF(M654:M663,"&lt;=31/12/2025",O654:O663)</f>
        <v>0</v>
      </c>
      <c r="P665" s="128"/>
      <c r="R665" s="128"/>
      <c r="S665" s="132"/>
      <c r="T665" s="603"/>
      <c r="U665" s="527"/>
    </row>
    <row r="666" spans="1:21" ht="15.75" thickBot="1" x14ac:dyDescent="0.3">
      <c r="A666" s="149"/>
      <c r="L666" s="1100" t="s">
        <v>659</v>
      </c>
      <c r="M666" s="1101"/>
      <c r="N666" s="663">
        <f>SUMIF(M654:M663,"&gt;31/12/2025",N654:N663)</f>
        <v>0</v>
      </c>
      <c r="O666" s="664">
        <f>SUMIF(M654:M663,"&gt;31/12/2025",O654:O663)</f>
        <v>0</v>
      </c>
      <c r="R666" s="128"/>
      <c r="S666" s="132"/>
      <c r="T666" s="603"/>
      <c r="U666" s="527"/>
    </row>
    <row r="667" spans="1:21" ht="15.75" thickBot="1" x14ac:dyDescent="0.3">
      <c r="A667" s="528"/>
      <c r="B667" s="529"/>
      <c r="C667" s="455"/>
      <c r="D667" s="455"/>
      <c r="E667" s="455"/>
      <c r="F667" s="529"/>
      <c r="G667" s="455"/>
      <c r="H667" s="455"/>
      <c r="I667" s="529"/>
      <c r="J667" s="529"/>
      <c r="K667" s="455"/>
      <c r="L667" s="455"/>
      <c r="M667" s="455"/>
      <c r="N667" s="455"/>
      <c r="O667" s="455"/>
      <c r="P667" s="455"/>
      <c r="Q667" s="455"/>
      <c r="R667" s="455"/>
      <c r="S667" s="530"/>
      <c r="T667" s="455"/>
      <c r="U667" s="531"/>
    </row>
    <row r="668" spans="1:21" ht="15.75" thickBot="1" x14ac:dyDescent="0.3">
      <c r="A668" s="502"/>
      <c r="B668" s="503"/>
      <c r="C668" s="504"/>
      <c r="D668" s="504"/>
      <c r="E668" s="504"/>
      <c r="F668" s="503"/>
      <c r="G668" s="504"/>
      <c r="H668" s="504"/>
      <c r="I668" s="503"/>
      <c r="J668" s="503"/>
      <c r="K668" s="504"/>
      <c r="L668" s="504"/>
      <c r="M668" s="504"/>
      <c r="N668" s="504"/>
      <c r="O668" s="504"/>
      <c r="P668" s="504"/>
      <c r="Q668" s="504"/>
      <c r="R668" s="504"/>
      <c r="S668" s="504"/>
      <c r="T668" s="504"/>
      <c r="U668" s="505"/>
    </row>
    <row r="669" spans="1:21" ht="15.75" thickBot="1" x14ac:dyDescent="0.3">
      <c r="A669" s="163" t="s">
        <v>9</v>
      </c>
      <c r="B669" s="1116" t="s">
        <v>70</v>
      </c>
      <c r="C669" s="1117"/>
      <c r="E669" s="1182" t="s">
        <v>342</v>
      </c>
      <c r="F669" s="1183"/>
      <c r="G669" s="1120">
        <f>VLOOKUP(B669,'Urbano.Piano inv. forn'!$D$72:$H$111,3,FALSE)</f>
        <v>0</v>
      </c>
      <c r="H669" s="1121"/>
      <c r="I669" s="115"/>
      <c r="J669" s="1182" t="s">
        <v>343</v>
      </c>
      <c r="K669" s="1183"/>
      <c r="L669" s="1120">
        <f>VLOOKUP(B669,'Urbano.Piano inv. forn'!$D$72:$H$111,4,FALSE)</f>
        <v>0</v>
      </c>
      <c r="M669" s="1121"/>
      <c r="O669" s="169" t="s">
        <v>344</v>
      </c>
      <c r="P669" s="506"/>
      <c r="R669" s="170" t="s">
        <v>345</v>
      </c>
      <c r="S669" s="1108"/>
      <c r="T669" s="1109"/>
      <c r="U669" s="507"/>
    </row>
    <row r="670" spans="1:21" ht="15.75" thickBot="1" x14ac:dyDescent="0.3">
      <c r="A670" s="149"/>
      <c r="B670" s="129"/>
      <c r="C670" s="129"/>
      <c r="E670" s="130"/>
      <c r="F670" s="130"/>
      <c r="G670" s="131"/>
      <c r="H670" s="131"/>
      <c r="I670" s="115"/>
      <c r="J670" s="130"/>
      <c r="K670" s="130"/>
      <c r="L670" s="131"/>
      <c r="M670" s="131"/>
      <c r="O670" s="132"/>
      <c r="R670" s="128"/>
      <c r="S670" s="501"/>
      <c r="U670" s="150"/>
    </row>
    <row r="671" spans="1:21" ht="31.5" customHeight="1" thickBot="1" x14ac:dyDescent="0.3">
      <c r="A671" s="1173" t="s">
        <v>346</v>
      </c>
      <c r="B671" s="1174"/>
      <c r="C671" s="1174"/>
      <c r="D671" s="1175"/>
      <c r="E671" s="1105">
        <f>VLOOKUP(B669,'Urbano.Piano inv. forn'!$D$72:$V$111,17,FALSE)</f>
        <v>0</v>
      </c>
      <c r="F671" s="1106"/>
      <c r="G671" s="1106"/>
      <c r="H671" s="1107"/>
      <c r="I671" s="115"/>
      <c r="J671" s="1173" t="s">
        <v>60</v>
      </c>
      <c r="K671" s="1174"/>
      <c r="L671" s="1105">
        <f>VLOOKUP(B669,'Urbano.Piano inv. forn'!$D$72:$V$111,19,FALSE)</f>
        <v>0</v>
      </c>
      <c r="M671" s="1107"/>
      <c r="N671" s="146"/>
      <c r="O671" s="170" t="s">
        <v>347</v>
      </c>
      <c r="P671" s="151">
        <f>L671+E671</f>
        <v>0</v>
      </c>
      <c r="R671" s="170" t="s">
        <v>348</v>
      </c>
      <c r="S671" s="1108"/>
      <c r="T671" s="1109"/>
      <c r="U671" s="150"/>
    </row>
    <row r="672" spans="1:21" ht="15.75" thickBot="1" x14ac:dyDescent="0.3">
      <c r="A672" s="152"/>
      <c r="B672" s="153"/>
      <c r="C672" s="153"/>
      <c r="D672" s="153"/>
      <c r="E672" s="154"/>
      <c r="F672" s="154"/>
      <c r="G672" s="154"/>
      <c r="H672" s="154"/>
      <c r="I672" s="115"/>
      <c r="J672" s="130"/>
      <c r="K672" s="130"/>
      <c r="L672" s="154"/>
      <c r="M672" s="154"/>
      <c r="N672" s="146"/>
      <c r="O672" s="128"/>
      <c r="P672" s="146"/>
      <c r="R672" s="128"/>
      <c r="S672" s="129"/>
      <c r="T672" s="129"/>
      <c r="U672" s="507"/>
    </row>
    <row r="673" spans="1:21" ht="60" x14ac:dyDescent="0.25">
      <c r="A673" s="1176" t="s">
        <v>349</v>
      </c>
      <c r="B673" s="1178" t="s">
        <v>350</v>
      </c>
      <c r="C673" s="1178" t="s">
        <v>351</v>
      </c>
      <c r="D673" s="165" t="s">
        <v>352</v>
      </c>
      <c r="E673" s="166" t="s">
        <v>353</v>
      </c>
      <c r="F673" s="165" t="s">
        <v>354</v>
      </c>
      <c r="G673" s="165" t="s">
        <v>355</v>
      </c>
      <c r="H673" s="167" t="s">
        <v>312</v>
      </c>
      <c r="I673" s="167" t="s">
        <v>356</v>
      </c>
      <c r="J673" s="167" t="s">
        <v>357</v>
      </c>
      <c r="K673" s="167" t="s">
        <v>358</v>
      </c>
      <c r="L673" s="167" t="s">
        <v>359</v>
      </c>
      <c r="M673" s="167" t="s">
        <v>360</v>
      </c>
      <c r="N673" s="167" t="s">
        <v>361</v>
      </c>
      <c r="O673" s="167" t="s">
        <v>362</v>
      </c>
      <c r="P673" s="167" t="s">
        <v>363</v>
      </c>
      <c r="Q673" s="167" t="s">
        <v>364</v>
      </c>
      <c r="R673" s="167" t="s">
        <v>365</v>
      </c>
      <c r="S673" s="167" t="s">
        <v>366</v>
      </c>
      <c r="T673" s="1180" t="s">
        <v>367</v>
      </c>
      <c r="U673" s="508"/>
    </row>
    <row r="674" spans="1:21" ht="24.75" thickBot="1" x14ac:dyDescent="0.3">
      <c r="A674" s="1177"/>
      <c r="B674" s="1179"/>
      <c r="C674" s="1179"/>
      <c r="D674" s="168" t="s">
        <v>368</v>
      </c>
      <c r="E674" s="168" t="s">
        <v>369</v>
      </c>
      <c r="F674" s="168" t="s">
        <v>370</v>
      </c>
      <c r="G674" s="168" t="s">
        <v>370</v>
      </c>
      <c r="H674" s="168" t="s">
        <v>65</v>
      </c>
      <c r="I674" s="168" t="s">
        <v>33</v>
      </c>
      <c r="J674" s="168" t="s">
        <v>371</v>
      </c>
      <c r="K674" s="168" t="s">
        <v>372</v>
      </c>
      <c r="L674" s="168" t="s">
        <v>373</v>
      </c>
      <c r="M674" s="168" t="s">
        <v>372</v>
      </c>
      <c r="N674" s="168" t="s">
        <v>374</v>
      </c>
      <c r="O674" s="168" t="s">
        <v>341</v>
      </c>
      <c r="P674" s="168" t="s">
        <v>375</v>
      </c>
      <c r="Q674" s="168" t="s">
        <v>376</v>
      </c>
      <c r="R674" s="168" t="s">
        <v>377</v>
      </c>
      <c r="S674" s="168" t="s">
        <v>377</v>
      </c>
      <c r="T674" s="1181"/>
      <c r="U674" s="508"/>
    </row>
    <row r="675" spans="1:21" x14ac:dyDescent="0.25">
      <c r="A675" s="1171" t="str">
        <f>B669</f>
        <v>urb.e.5</v>
      </c>
      <c r="B675" s="157">
        <v>1</v>
      </c>
      <c r="C675" s="208"/>
      <c r="D675" s="134"/>
      <c r="E675" s="134"/>
      <c r="F675" s="208"/>
      <c r="G675" s="510"/>
      <c r="H675" s="135"/>
      <c r="I675" s="511"/>
      <c r="J675" s="512"/>
      <c r="K675" s="513"/>
      <c r="L675" s="511"/>
      <c r="M675" s="513"/>
      <c r="N675" s="164"/>
      <c r="O675" s="164"/>
      <c r="P675" s="511"/>
      <c r="Q675" s="511"/>
      <c r="R675" s="511"/>
      <c r="S675" s="511"/>
      <c r="T675" s="514"/>
      <c r="U675" s="507"/>
    </row>
    <row r="676" spans="1:21" x14ac:dyDescent="0.25">
      <c r="A676" s="1171"/>
      <c r="B676" s="158">
        <v>2</v>
      </c>
      <c r="C676" s="133"/>
      <c r="D676" s="127"/>
      <c r="E676" s="127"/>
      <c r="F676" s="133"/>
      <c r="G676" s="515"/>
      <c r="H676" s="133"/>
      <c r="I676" s="495"/>
      <c r="J676" s="516"/>
      <c r="K676" s="517"/>
      <c r="L676" s="495"/>
      <c r="M676" s="517"/>
      <c r="N676" s="155"/>
      <c r="O676" s="155"/>
      <c r="P676" s="495"/>
      <c r="Q676" s="495" t="s">
        <v>378</v>
      </c>
      <c r="R676" s="495"/>
      <c r="S676" s="495"/>
      <c r="T676" s="518"/>
      <c r="U676" s="507"/>
    </row>
    <row r="677" spans="1:21" x14ac:dyDescent="0.25">
      <c r="A677" s="1171"/>
      <c r="B677" s="158">
        <v>3</v>
      </c>
      <c r="C677" s="133"/>
      <c r="D677" s="127"/>
      <c r="E677" s="127"/>
      <c r="F677" s="133"/>
      <c r="G677" s="515"/>
      <c r="H677" s="133"/>
      <c r="I677" s="495"/>
      <c r="J677" s="516"/>
      <c r="K677" s="517"/>
      <c r="L677" s="495"/>
      <c r="M677" s="517"/>
      <c r="N677" s="155"/>
      <c r="O677" s="155"/>
      <c r="P677" s="495"/>
      <c r="Q677" s="495"/>
      <c r="R677" s="495"/>
      <c r="S677" s="495"/>
      <c r="T677" s="518"/>
      <c r="U677" s="507"/>
    </row>
    <row r="678" spans="1:21" x14ac:dyDescent="0.25">
      <c r="A678" s="1171"/>
      <c r="B678" s="158">
        <v>4</v>
      </c>
      <c r="C678" s="133"/>
      <c r="D678" s="127"/>
      <c r="E678" s="127"/>
      <c r="F678" s="133"/>
      <c r="G678" s="515"/>
      <c r="H678" s="133"/>
      <c r="I678" s="495"/>
      <c r="J678" s="516"/>
      <c r="K678" s="517"/>
      <c r="L678" s="495"/>
      <c r="M678" s="517"/>
      <c r="N678" s="155"/>
      <c r="O678" s="155"/>
      <c r="P678" s="495"/>
      <c r="Q678" s="495"/>
      <c r="R678" s="495"/>
      <c r="S678" s="495"/>
      <c r="T678" s="518"/>
      <c r="U678" s="507"/>
    </row>
    <row r="679" spans="1:21" x14ac:dyDescent="0.25">
      <c r="A679" s="1171"/>
      <c r="B679" s="158">
        <v>5</v>
      </c>
      <c r="C679" s="133"/>
      <c r="D679" s="127"/>
      <c r="E679" s="127"/>
      <c r="F679" s="133"/>
      <c r="G679" s="515"/>
      <c r="H679" s="133"/>
      <c r="I679" s="495"/>
      <c r="J679" s="516"/>
      <c r="K679" s="517"/>
      <c r="L679" s="495"/>
      <c r="M679" s="517"/>
      <c r="N679" s="155"/>
      <c r="O679" s="155"/>
      <c r="P679" s="495"/>
      <c r="Q679" s="495"/>
      <c r="R679" s="495"/>
      <c r="S679" s="495"/>
      <c r="T679" s="518"/>
      <c r="U679" s="507"/>
    </row>
    <row r="680" spans="1:21" x14ac:dyDescent="0.25">
      <c r="A680" s="1171"/>
      <c r="B680" s="158">
        <v>6</v>
      </c>
      <c r="C680" s="133"/>
      <c r="D680" s="127"/>
      <c r="E680" s="127"/>
      <c r="F680" s="133"/>
      <c r="G680" s="515"/>
      <c r="H680" s="133"/>
      <c r="I680" s="495"/>
      <c r="J680" s="516"/>
      <c r="K680" s="517"/>
      <c r="L680" s="495"/>
      <c r="M680" s="517"/>
      <c r="N680" s="155"/>
      <c r="O680" s="155"/>
      <c r="P680" s="495"/>
      <c r="Q680" s="495"/>
      <c r="R680" s="495"/>
      <c r="S680" s="495"/>
      <c r="T680" s="518"/>
      <c r="U680" s="507"/>
    </row>
    <row r="681" spans="1:21" x14ac:dyDescent="0.25">
      <c r="A681" s="1171"/>
      <c r="B681" s="158">
        <v>7</v>
      </c>
      <c r="C681" s="133"/>
      <c r="D681" s="127"/>
      <c r="E681" s="127"/>
      <c r="F681" s="133"/>
      <c r="G681" s="515"/>
      <c r="H681" s="133"/>
      <c r="I681" s="495"/>
      <c r="J681" s="516"/>
      <c r="K681" s="517"/>
      <c r="L681" s="495"/>
      <c r="M681" s="517"/>
      <c r="N681" s="155"/>
      <c r="O681" s="155"/>
      <c r="P681" s="495"/>
      <c r="Q681" s="495"/>
      <c r="R681" s="495"/>
      <c r="S681" s="495"/>
      <c r="T681" s="518"/>
      <c r="U681" s="507"/>
    </row>
    <row r="682" spans="1:21" x14ac:dyDescent="0.25">
      <c r="A682" s="1171"/>
      <c r="B682" s="158">
        <v>8</v>
      </c>
      <c r="C682" s="133"/>
      <c r="D682" s="127"/>
      <c r="E682" s="127"/>
      <c r="F682" s="133"/>
      <c r="G682" s="515"/>
      <c r="H682" s="133"/>
      <c r="I682" s="495"/>
      <c r="J682" s="516"/>
      <c r="K682" s="517"/>
      <c r="L682" s="495"/>
      <c r="M682" s="517"/>
      <c r="N682" s="155"/>
      <c r="O682" s="155"/>
      <c r="P682" s="495"/>
      <c r="Q682" s="495"/>
      <c r="R682" s="495"/>
      <c r="S682" s="495"/>
      <c r="T682" s="518"/>
      <c r="U682" s="507"/>
    </row>
    <row r="683" spans="1:21" x14ac:dyDescent="0.25">
      <c r="A683" s="1171"/>
      <c r="B683" s="158">
        <v>9</v>
      </c>
      <c r="C683" s="133"/>
      <c r="D683" s="127"/>
      <c r="E683" s="127"/>
      <c r="F683" s="133"/>
      <c r="G683" s="515"/>
      <c r="H683" s="133"/>
      <c r="I683" s="495"/>
      <c r="J683" s="516"/>
      <c r="K683" s="517"/>
      <c r="L683" s="495"/>
      <c r="M683" s="517"/>
      <c r="N683" s="155"/>
      <c r="O683" s="155"/>
      <c r="P683" s="495"/>
      <c r="Q683" s="495"/>
      <c r="R683" s="495"/>
      <c r="S683" s="495"/>
      <c r="T683" s="518"/>
      <c r="U683" s="507"/>
    </row>
    <row r="684" spans="1:21" ht="15.75" thickBot="1" x14ac:dyDescent="0.3">
      <c r="A684" s="1172"/>
      <c r="B684" s="159">
        <v>10</v>
      </c>
      <c r="C684" s="148"/>
      <c r="D684" s="147"/>
      <c r="E684" s="147"/>
      <c r="F684" s="148"/>
      <c r="G684" s="519"/>
      <c r="H684" s="148"/>
      <c r="I684" s="520"/>
      <c r="J684" s="521"/>
      <c r="K684" s="522"/>
      <c r="L684" s="520"/>
      <c r="M684" s="522"/>
      <c r="N684" s="156"/>
      <c r="O684" s="156"/>
      <c r="P684" s="520"/>
      <c r="Q684" s="520"/>
      <c r="R684" s="520"/>
      <c r="S684" s="520"/>
      <c r="T684" s="523"/>
      <c r="U684" s="507"/>
    </row>
    <row r="685" spans="1:21" ht="25.5" thickBot="1" x14ac:dyDescent="0.3">
      <c r="A685" s="654"/>
      <c r="C685" s="655"/>
      <c r="D685" s="656"/>
      <c r="E685" s="484" t="s">
        <v>379</v>
      </c>
      <c r="F685" s="485">
        <f>COUNTA(F675:F684)</f>
        <v>0</v>
      </c>
      <c r="G685" s="486">
        <f>COUNTA(G675:G684)</f>
        <v>0</v>
      </c>
      <c r="H685" s="655"/>
      <c r="I685" s="501"/>
      <c r="J685" s="657"/>
      <c r="K685" s="658"/>
      <c r="L685" s="1096" t="s">
        <v>655</v>
      </c>
      <c r="M685" s="1097"/>
      <c r="N685" s="659">
        <f>SUM(N675:N684)</f>
        <v>0</v>
      </c>
      <c r="O685" s="660">
        <f>SUM(O675:O684)</f>
        <v>0</v>
      </c>
      <c r="P685" s="501"/>
      <c r="R685" s="128"/>
      <c r="S685" s="132"/>
      <c r="T685" s="603"/>
      <c r="U685" s="527"/>
    </row>
    <row r="686" spans="1:21" x14ac:dyDescent="0.25">
      <c r="A686" s="149"/>
      <c r="B686" s="128"/>
      <c r="C686" s="128"/>
      <c r="D686" s="128"/>
      <c r="H686" s="524"/>
      <c r="I686" s="524"/>
      <c r="J686" s="525"/>
      <c r="K686" s="524"/>
      <c r="L686" s="1098" t="s">
        <v>656</v>
      </c>
      <c r="M686" s="1099"/>
      <c r="N686" s="661">
        <f>SUMIF(M675:M684,"&lt;=31/12/2025",N675:N684)</f>
        <v>0</v>
      </c>
      <c r="O686" s="662">
        <f>SUMIF(M675:M684,"&lt;=31/12/2025",O675:O684)</f>
        <v>0</v>
      </c>
      <c r="P686" s="128"/>
      <c r="R686" s="128"/>
      <c r="S686" s="132"/>
      <c r="T686" s="603"/>
      <c r="U686" s="527"/>
    </row>
    <row r="687" spans="1:21" ht="15.75" thickBot="1" x14ac:dyDescent="0.3">
      <c r="A687" s="149"/>
      <c r="L687" s="1100" t="s">
        <v>659</v>
      </c>
      <c r="M687" s="1101"/>
      <c r="N687" s="663">
        <f>SUMIF(M675:M684,"&gt;31/12/2025",N675:N684)</f>
        <v>0</v>
      </c>
      <c r="O687" s="664">
        <f>SUMIF(M675:M684,"&gt;31/12/2025",O675:O684)</f>
        <v>0</v>
      </c>
      <c r="R687" s="128"/>
      <c r="S687" s="132"/>
      <c r="T687" s="603"/>
      <c r="U687" s="527"/>
    </row>
    <row r="688" spans="1:21" ht="15.75" thickBot="1" x14ac:dyDescent="0.3">
      <c r="A688" s="528"/>
      <c r="B688" s="529"/>
      <c r="C688" s="455"/>
      <c r="D688" s="455"/>
      <c r="E688" s="455"/>
      <c r="F688" s="529"/>
      <c r="G688" s="455"/>
      <c r="H688" s="455"/>
      <c r="I688" s="529"/>
      <c r="J688" s="529"/>
      <c r="K688" s="455"/>
      <c r="L688" s="455"/>
      <c r="M688" s="455"/>
      <c r="N688" s="455"/>
      <c r="O688" s="455"/>
      <c r="P688" s="455"/>
      <c r="Q688" s="455"/>
      <c r="R688" s="455"/>
      <c r="S688" s="530"/>
      <c r="T688" s="455"/>
      <c r="U688" s="531"/>
    </row>
    <row r="689" spans="1:21" ht="15.75" thickBot="1" x14ac:dyDescent="0.3">
      <c r="A689" s="502"/>
      <c r="B689" s="503"/>
      <c r="C689" s="504"/>
      <c r="D689" s="504"/>
      <c r="E689" s="504"/>
      <c r="F689" s="503"/>
      <c r="G689" s="504"/>
      <c r="H689" s="504"/>
      <c r="I689" s="503"/>
      <c r="J689" s="503"/>
      <c r="K689" s="504"/>
      <c r="L689" s="504"/>
      <c r="M689" s="504"/>
      <c r="N689" s="504"/>
      <c r="O689" s="504"/>
      <c r="P689" s="504"/>
      <c r="Q689" s="504"/>
      <c r="R689" s="504"/>
      <c r="S689" s="504"/>
      <c r="T689" s="504"/>
      <c r="U689" s="505"/>
    </row>
    <row r="690" spans="1:21" ht="15.75" thickBot="1" x14ac:dyDescent="0.3">
      <c r="A690" s="163" t="s">
        <v>9</v>
      </c>
      <c r="B690" s="1116" t="s">
        <v>70</v>
      </c>
      <c r="C690" s="1117"/>
      <c r="E690" s="1182" t="s">
        <v>342</v>
      </c>
      <c r="F690" s="1183"/>
      <c r="G690" s="1120">
        <f>VLOOKUP(B690,'Urbano.Piano inv. forn'!$D$72:$H$111,3,FALSE)</f>
        <v>0</v>
      </c>
      <c r="H690" s="1121"/>
      <c r="I690" s="115"/>
      <c r="J690" s="1182" t="s">
        <v>343</v>
      </c>
      <c r="K690" s="1183"/>
      <c r="L690" s="1120">
        <f>VLOOKUP(B690,'Urbano.Piano inv. forn'!$D$72:$H$111,4,FALSE)</f>
        <v>0</v>
      </c>
      <c r="M690" s="1121"/>
      <c r="O690" s="169" t="s">
        <v>344</v>
      </c>
      <c r="P690" s="506"/>
      <c r="R690" s="170" t="s">
        <v>345</v>
      </c>
      <c r="S690" s="1108"/>
      <c r="T690" s="1109"/>
      <c r="U690" s="507"/>
    </row>
    <row r="691" spans="1:21" ht="15.75" thickBot="1" x14ac:dyDescent="0.3">
      <c r="A691" s="149"/>
      <c r="B691" s="129"/>
      <c r="C691" s="129"/>
      <c r="E691" s="130"/>
      <c r="F691" s="130"/>
      <c r="G691" s="131"/>
      <c r="H691" s="131"/>
      <c r="I691" s="115"/>
      <c r="J691" s="130"/>
      <c r="K691" s="130"/>
      <c r="L691" s="131"/>
      <c r="M691" s="131"/>
      <c r="O691" s="132"/>
      <c r="R691" s="128"/>
      <c r="S691" s="501"/>
      <c r="U691" s="150"/>
    </row>
    <row r="692" spans="1:21" ht="29.25" customHeight="1" thickBot="1" x14ac:dyDescent="0.3">
      <c r="A692" s="1173" t="s">
        <v>346</v>
      </c>
      <c r="B692" s="1174"/>
      <c r="C692" s="1174"/>
      <c r="D692" s="1175"/>
      <c r="E692" s="1105">
        <f>VLOOKUP(B690,'Urbano.Piano inv. forn'!$D$72:$V$111,17,FALSE)</f>
        <v>0</v>
      </c>
      <c r="F692" s="1106"/>
      <c r="G692" s="1106"/>
      <c r="H692" s="1107"/>
      <c r="I692" s="115"/>
      <c r="J692" s="1205" t="s">
        <v>60</v>
      </c>
      <c r="K692" s="1206"/>
      <c r="L692" s="1105">
        <f>VLOOKUP(B690,'Urbano.Piano inv. forn'!$D$72:$V$111,19,FALSE)</f>
        <v>0</v>
      </c>
      <c r="M692" s="1107"/>
      <c r="N692" s="146"/>
      <c r="O692" s="170" t="s">
        <v>347</v>
      </c>
      <c r="P692" s="151">
        <f>L692+E692</f>
        <v>0</v>
      </c>
      <c r="R692" s="170" t="s">
        <v>348</v>
      </c>
      <c r="S692" s="1108"/>
      <c r="T692" s="1109"/>
      <c r="U692" s="150"/>
    </row>
    <row r="693" spans="1:21" ht="15.75" thickBot="1" x14ac:dyDescent="0.3">
      <c r="A693" s="152"/>
      <c r="B693" s="153"/>
      <c r="C693" s="153"/>
      <c r="D693" s="153"/>
      <c r="E693" s="154"/>
      <c r="F693" s="154"/>
      <c r="G693" s="154"/>
      <c r="H693" s="154"/>
      <c r="I693" s="115"/>
      <c r="J693" s="130"/>
      <c r="K693" s="130"/>
      <c r="L693" s="154"/>
      <c r="M693" s="154"/>
      <c r="N693" s="146"/>
      <c r="O693" s="128"/>
      <c r="P693" s="146"/>
      <c r="R693" s="128"/>
      <c r="S693" s="129"/>
      <c r="T693" s="129"/>
      <c r="U693" s="507"/>
    </row>
    <row r="694" spans="1:21" ht="60" x14ac:dyDescent="0.25">
      <c r="A694" s="1176" t="s">
        <v>349</v>
      </c>
      <c r="B694" s="1178" t="s">
        <v>350</v>
      </c>
      <c r="C694" s="1178" t="s">
        <v>351</v>
      </c>
      <c r="D694" s="165" t="s">
        <v>352</v>
      </c>
      <c r="E694" s="166" t="s">
        <v>353</v>
      </c>
      <c r="F694" s="165" t="s">
        <v>354</v>
      </c>
      <c r="G694" s="165" t="s">
        <v>355</v>
      </c>
      <c r="H694" s="167" t="s">
        <v>312</v>
      </c>
      <c r="I694" s="167" t="s">
        <v>356</v>
      </c>
      <c r="J694" s="167" t="s">
        <v>357</v>
      </c>
      <c r="K694" s="167" t="s">
        <v>358</v>
      </c>
      <c r="L694" s="167" t="s">
        <v>359</v>
      </c>
      <c r="M694" s="167" t="s">
        <v>360</v>
      </c>
      <c r="N694" s="167" t="s">
        <v>361</v>
      </c>
      <c r="O694" s="167" t="s">
        <v>362</v>
      </c>
      <c r="P694" s="167" t="s">
        <v>363</v>
      </c>
      <c r="Q694" s="167" t="s">
        <v>364</v>
      </c>
      <c r="R694" s="167" t="s">
        <v>365</v>
      </c>
      <c r="S694" s="167" t="s">
        <v>366</v>
      </c>
      <c r="T694" s="1180" t="s">
        <v>367</v>
      </c>
      <c r="U694" s="508"/>
    </row>
    <row r="695" spans="1:21" ht="24.75" thickBot="1" x14ac:dyDescent="0.3">
      <c r="A695" s="1177"/>
      <c r="B695" s="1179"/>
      <c r="C695" s="1179"/>
      <c r="D695" s="168" t="s">
        <v>368</v>
      </c>
      <c r="E695" s="168" t="s">
        <v>369</v>
      </c>
      <c r="F695" s="168" t="s">
        <v>370</v>
      </c>
      <c r="G695" s="168" t="s">
        <v>370</v>
      </c>
      <c r="H695" s="168" t="s">
        <v>65</v>
      </c>
      <c r="I695" s="168" t="s">
        <v>33</v>
      </c>
      <c r="J695" s="168" t="s">
        <v>371</v>
      </c>
      <c r="K695" s="168" t="s">
        <v>372</v>
      </c>
      <c r="L695" s="168" t="s">
        <v>373</v>
      </c>
      <c r="M695" s="168" t="s">
        <v>372</v>
      </c>
      <c r="N695" s="168" t="s">
        <v>374</v>
      </c>
      <c r="O695" s="168" t="s">
        <v>341</v>
      </c>
      <c r="P695" s="168" t="s">
        <v>375</v>
      </c>
      <c r="Q695" s="168" t="s">
        <v>376</v>
      </c>
      <c r="R695" s="168" t="s">
        <v>377</v>
      </c>
      <c r="S695" s="168" t="s">
        <v>377</v>
      </c>
      <c r="T695" s="1181"/>
      <c r="U695" s="508"/>
    </row>
    <row r="696" spans="1:21" x14ac:dyDescent="0.25">
      <c r="A696" s="1171" t="str">
        <f>B690</f>
        <v>urb.e.5</v>
      </c>
      <c r="B696" s="157">
        <v>1</v>
      </c>
      <c r="C696" s="208"/>
      <c r="D696" s="134"/>
      <c r="E696" s="134"/>
      <c r="F696" s="208"/>
      <c r="G696" s="510"/>
      <c r="H696" s="135"/>
      <c r="I696" s="511"/>
      <c r="J696" s="512"/>
      <c r="K696" s="513"/>
      <c r="L696" s="511"/>
      <c r="M696" s="513"/>
      <c r="N696" s="164"/>
      <c r="O696" s="164"/>
      <c r="P696" s="511"/>
      <c r="Q696" s="511"/>
      <c r="R696" s="511"/>
      <c r="S696" s="511"/>
      <c r="T696" s="514"/>
      <c r="U696" s="507"/>
    </row>
    <row r="697" spans="1:21" x14ac:dyDescent="0.25">
      <c r="A697" s="1171"/>
      <c r="B697" s="158">
        <v>2</v>
      </c>
      <c r="C697" s="133"/>
      <c r="D697" s="127"/>
      <c r="E697" s="127"/>
      <c r="F697" s="133"/>
      <c r="G697" s="515"/>
      <c r="H697" s="133"/>
      <c r="I697" s="495"/>
      <c r="J697" s="516"/>
      <c r="K697" s="517"/>
      <c r="L697" s="495"/>
      <c r="M697" s="517"/>
      <c r="N697" s="155"/>
      <c r="O697" s="155"/>
      <c r="P697" s="495"/>
      <c r="Q697" s="495" t="s">
        <v>378</v>
      </c>
      <c r="R697" s="495"/>
      <c r="S697" s="495"/>
      <c r="T697" s="518"/>
      <c r="U697" s="507"/>
    </row>
    <row r="698" spans="1:21" x14ac:dyDescent="0.25">
      <c r="A698" s="1171"/>
      <c r="B698" s="158">
        <v>3</v>
      </c>
      <c r="C698" s="133"/>
      <c r="D698" s="127"/>
      <c r="E698" s="127"/>
      <c r="F698" s="133"/>
      <c r="G698" s="515"/>
      <c r="H698" s="133"/>
      <c r="I698" s="495"/>
      <c r="J698" s="516"/>
      <c r="K698" s="517"/>
      <c r="L698" s="495"/>
      <c r="M698" s="517"/>
      <c r="N698" s="155"/>
      <c r="O698" s="155"/>
      <c r="P698" s="495"/>
      <c r="Q698" s="495"/>
      <c r="R698" s="495"/>
      <c r="S698" s="495"/>
      <c r="T698" s="518"/>
      <c r="U698" s="507"/>
    </row>
    <row r="699" spans="1:21" x14ac:dyDescent="0.25">
      <c r="A699" s="1171"/>
      <c r="B699" s="158">
        <v>4</v>
      </c>
      <c r="C699" s="133"/>
      <c r="D699" s="127"/>
      <c r="E699" s="127"/>
      <c r="F699" s="133"/>
      <c r="G699" s="515"/>
      <c r="H699" s="133"/>
      <c r="I699" s="495"/>
      <c r="J699" s="516"/>
      <c r="K699" s="517"/>
      <c r="L699" s="495"/>
      <c r="M699" s="517"/>
      <c r="N699" s="155"/>
      <c r="O699" s="155"/>
      <c r="P699" s="495"/>
      <c r="Q699" s="495"/>
      <c r="R699" s="495"/>
      <c r="S699" s="495"/>
      <c r="T699" s="518"/>
      <c r="U699" s="507"/>
    </row>
    <row r="700" spans="1:21" x14ac:dyDescent="0.25">
      <c r="A700" s="1171"/>
      <c r="B700" s="158">
        <v>5</v>
      </c>
      <c r="C700" s="133"/>
      <c r="D700" s="127"/>
      <c r="E700" s="127"/>
      <c r="F700" s="133"/>
      <c r="G700" s="515"/>
      <c r="H700" s="133"/>
      <c r="I700" s="495"/>
      <c r="J700" s="516"/>
      <c r="K700" s="517"/>
      <c r="L700" s="495"/>
      <c r="M700" s="517"/>
      <c r="N700" s="155"/>
      <c r="O700" s="155"/>
      <c r="P700" s="495"/>
      <c r="Q700" s="495"/>
      <c r="R700" s="495"/>
      <c r="S700" s="495"/>
      <c r="T700" s="518"/>
      <c r="U700" s="507"/>
    </row>
    <row r="701" spans="1:21" x14ac:dyDescent="0.25">
      <c r="A701" s="1171"/>
      <c r="B701" s="158">
        <v>6</v>
      </c>
      <c r="C701" s="133"/>
      <c r="D701" s="127"/>
      <c r="E701" s="127"/>
      <c r="F701" s="133"/>
      <c r="G701" s="515"/>
      <c r="H701" s="133"/>
      <c r="I701" s="495"/>
      <c r="J701" s="516"/>
      <c r="K701" s="517"/>
      <c r="L701" s="495"/>
      <c r="M701" s="517"/>
      <c r="N701" s="155"/>
      <c r="O701" s="155"/>
      <c r="P701" s="495"/>
      <c r="Q701" s="495"/>
      <c r="R701" s="495"/>
      <c r="S701" s="495"/>
      <c r="T701" s="518"/>
      <c r="U701" s="507"/>
    </row>
    <row r="702" spans="1:21" x14ac:dyDescent="0.25">
      <c r="A702" s="1171"/>
      <c r="B702" s="158">
        <v>7</v>
      </c>
      <c r="C702" s="133"/>
      <c r="D702" s="127"/>
      <c r="E702" s="127"/>
      <c r="F702" s="133"/>
      <c r="G702" s="515"/>
      <c r="H702" s="133"/>
      <c r="I702" s="495"/>
      <c r="J702" s="516"/>
      <c r="K702" s="517"/>
      <c r="L702" s="495"/>
      <c r="M702" s="517"/>
      <c r="N702" s="155"/>
      <c r="O702" s="155"/>
      <c r="P702" s="495"/>
      <c r="Q702" s="495"/>
      <c r="R702" s="495"/>
      <c r="S702" s="495"/>
      <c r="T702" s="518"/>
      <c r="U702" s="507"/>
    </row>
    <row r="703" spans="1:21" x14ac:dyDescent="0.25">
      <c r="A703" s="1171"/>
      <c r="B703" s="158">
        <v>8</v>
      </c>
      <c r="C703" s="133"/>
      <c r="D703" s="127"/>
      <c r="E703" s="127"/>
      <c r="F703" s="133"/>
      <c r="G703" s="515"/>
      <c r="H703" s="133"/>
      <c r="I703" s="495"/>
      <c r="J703" s="516"/>
      <c r="K703" s="517"/>
      <c r="L703" s="495"/>
      <c r="M703" s="517"/>
      <c r="N703" s="155"/>
      <c r="O703" s="155"/>
      <c r="P703" s="495"/>
      <c r="Q703" s="495"/>
      <c r="R703" s="495"/>
      <c r="S703" s="495"/>
      <c r="T703" s="518"/>
      <c r="U703" s="507"/>
    </row>
    <row r="704" spans="1:21" x14ac:dyDescent="0.25">
      <c r="A704" s="1171"/>
      <c r="B704" s="158">
        <v>9</v>
      </c>
      <c r="C704" s="133"/>
      <c r="D704" s="127"/>
      <c r="E704" s="127"/>
      <c r="F704" s="133"/>
      <c r="G704" s="515"/>
      <c r="H704" s="133"/>
      <c r="I704" s="495"/>
      <c r="J704" s="516"/>
      <c r="K704" s="517"/>
      <c r="L704" s="495"/>
      <c r="M704" s="517"/>
      <c r="N704" s="155"/>
      <c r="O704" s="155"/>
      <c r="P704" s="495"/>
      <c r="Q704" s="495"/>
      <c r="R704" s="495"/>
      <c r="S704" s="495"/>
      <c r="T704" s="518"/>
      <c r="U704" s="507"/>
    </row>
    <row r="705" spans="1:21" ht="15.75" thickBot="1" x14ac:dyDescent="0.3">
      <c r="A705" s="1172"/>
      <c r="B705" s="159">
        <v>10</v>
      </c>
      <c r="C705" s="148"/>
      <c r="D705" s="147"/>
      <c r="E705" s="147"/>
      <c r="F705" s="148"/>
      <c r="G705" s="519"/>
      <c r="H705" s="148"/>
      <c r="I705" s="520"/>
      <c r="J705" s="521"/>
      <c r="K705" s="522"/>
      <c r="L705" s="520"/>
      <c r="M705" s="522"/>
      <c r="N705" s="156"/>
      <c r="O705" s="156"/>
      <c r="P705" s="520"/>
      <c r="Q705" s="520"/>
      <c r="R705" s="520"/>
      <c r="S705" s="520"/>
      <c r="T705" s="523"/>
      <c r="U705" s="507"/>
    </row>
    <row r="706" spans="1:21" ht="25.5" thickBot="1" x14ac:dyDescent="0.3">
      <c r="A706" s="654"/>
      <c r="C706" s="655"/>
      <c r="D706" s="656"/>
      <c r="E706" s="484" t="s">
        <v>379</v>
      </c>
      <c r="F706" s="485">
        <f>COUNTA(F696:F705)</f>
        <v>0</v>
      </c>
      <c r="G706" s="486">
        <f>COUNTA(G696:G705)</f>
        <v>0</v>
      </c>
      <c r="H706" s="655"/>
      <c r="I706" s="501"/>
      <c r="J706" s="657"/>
      <c r="K706" s="658"/>
      <c r="L706" s="1096" t="s">
        <v>655</v>
      </c>
      <c r="M706" s="1097"/>
      <c r="N706" s="659">
        <f>SUM(N696:N705)</f>
        <v>0</v>
      </c>
      <c r="O706" s="660">
        <f>SUM(O696:O705)</f>
        <v>0</v>
      </c>
      <c r="P706" s="501"/>
      <c r="R706" s="128"/>
      <c r="S706" s="132"/>
      <c r="T706" s="603"/>
      <c r="U706" s="527"/>
    </row>
    <row r="707" spans="1:21" x14ac:dyDescent="0.25">
      <c r="A707" s="149"/>
      <c r="B707" s="128"/>
      <c r="C707" s="128"/>
      <c r="D707" s="128"/>
      <c r="H707" s="524"/>
      <c r="I707" s="524"/>
      <c r="J707" s="525"/>
      <c r="K707" s="524"/>
      <c r="L707" s="1098" t="s">
        <v>656</v>
      </c>
      <c r="M707" s="1099"/>
      <c r="N707" s="661">
        <f>SUMIF(M696:M705,"&lt;=31/12/2025",N696:N705)</f>
        <v>0</v>
      </c>
      <c r="O707" s="662">
        <f>SUMIF(M696:M705,"&lt;=31/12/2025",O696:O705)</f>
        <v>0</v>
      </c>
      <c r="P707" s="128"/>
      <c r="R707" s="128"/>
      <c r="S707" s="132"/>
      <c r="T707" s="603"/>
      <c r="U707" s="527"/>
    </row>
    <row r="708" spans="1:21" ht="15.75" thickBot="1" x14ac:dyDescent="0.3">
      <c r="A708" s="149"/>
      <c r="L708" s="1100" t="s">
        <v>659</v>
      </c>
      <c r="M708" s="1101"/>
      <c r="N708" s="663">
        <f>SUMIF(M696:M705,"&gt;31/12/2025",N696:N705)</f>
        <v>0</v>
      </c>
      <c r="O708" s="664">
        <f>SUMIF(M696:M705,"&gt;31/12/2025",O696:O705)</f>
        <v>0</v>
      </c>
      <c r="R708" s="128"/>
      <c r="S708" s="132"/>
      <c r="T708" s="603"/>
      <c r="U708" s="527"/>
    </row>
    <row r="709" spans="1:21" ht="15.75" thickBot="1" x14ac:dyDescent="0.3">
      <c r="A709" s="528"/>
      <c r="B709" s="529"/>
      <c r="C709" s="455"/>
      <c r="D709" s="455"/>
      <c r="E709" s="455"/>
      <c r="F709" s="529"/>
      <c r="G709" s="455"/>
      <c r="H709" s="455"/>
      <c r="I709" s="529"/>
      <c r="J709" s="529"/>
      <c r="K709" s="455"/>
      <c r="L709" s="455"/>
      <c r="M709" s="455"/>
      <c r="N709" s="455"/>
      <c r="O709" s="455"/>
      <c r="P709" s="455"/>
      <c r="Q709" s="455"/>
      <c r="R709" s="455"/>
      <c r="S709" s="530"/>
      <c r="T709" s="455"/>
      <c r="U709" s="531"/>
    </row>
  </sheetData>
  <sheetProtection algorithmName="SHA-512" hashValue="Erf0qYR4I9iC8SlcwH/W0aCxnSSYThtVU0F+6CDJHPNsdWvih8oYwg+hgxXJ8Aaon4eUs9+kVRLMZaLHpYI8sA==" saltValue="5TAnnp58AkhGLZ9QQb/O4w==" spinCount="100000" sheet="1" objects="1" scenarios="1"/>
  <mergeCells count="651">
    <mergeCell ref="A696:A705"/>
    <mergeCell ref="L706:M706"/>
    <mergeCell ref="L707:M707"/>
    <mergeCell ref="L708:M708"/>
    <mergeCell ref="E12:H13"/>
    <mergeCell ref="E14:H15"/>
    <mergeCell ref="A12:D13"/>
    <mergeCell ref="A14:D15"/>
    <mergeCell ref="J12:N12"/>
    <mergeCell ref="J13:N13"/>
    <mergeCell ref="J14:N14"/>
    <mergeCell ref="J15:N15"/>
    <mergeCell ref="A675:A684"/>
    <mergeCell ref="L685:M685"/>
    <mergeCell ref="L686:M686"/>
    <mergeCell ref="L687:M687"/>
    <mergeCell ref="A654:A663"/>
    <mergeCell ref="L664:M664"/>
    <mergeCell ref="L665:M665"/>
    <mergeCell ref="L666:M666"/>
    <mergeCell ref="A633:A642"/>
    <mergeCell ref="L643:M643"/>
    <mergeCell ref="L644:M644"/>
    <mergeCell ref="L645:M645"/>
    <mergeCell ref="S690:T690"/>
    <mergeCell ref="A692:D692"/>
    <mergeCell ref="E692:H692"/>
    <mergeCell ref="J692:K692"/>
    <mergeCell ref="L692:M692"/>
    <mergeCell ref="S692:T692"/>
    <mergeCell ref="A694:A695"/>
    <mergeCell ref="B694:B695"/>
    <mergeCell ref="C694:C695"/>
    <mergeCell ref="T694:T695"/>
    <mergeCell ref="B690:C690"/>
    <mergeCell ref="E690:F690"/>
    <mergeCell ref="G690:H690"/>
    <mergeCell ref="J690:K690"/>
    <mergeCell ref="L690:M690"/>
    <mergeCell ref="S669:T669"/>
    <mergeCell ref="A671:D671"/>
    <mergeCell ref="E671:H671"/>
    <mergeCell ref="J671:K671"/>
    <mergeCell ref="L671:M671"/>
    <mergeCell ref="S671:T671"/>
    <mergeCell ref="A673:A674"/>
    <mergeCell ref="B673:B674"/>
    <mergeCell ref="C673:C674"/>
    <mergeCell ref="T673:T674"/>
    <mergeCell ref="B669:C669"/>
    <mergeCell ref="E669:F669"/>
    <mergeCell ref="G669:H669"/>
    <mergeCell ref="J669:K669"/>
    <mergeCell ref="L669:M669"/>
    <mergeCell ref="S648:T648"/>
    <mergeCell ref="A650:D650"/>
    <mergeCell ref="E650:H650"/>
    <mergeCell ref="J650:K650"/>
    <mergeCell ref="L650:M650"/>
    <mergeCell ref="S650:T650"/>
    <mergeCell ref="A652:A653"/>
    <mergeCell ref="B652:B653"/>
    <mergeCell ref="C652:C653"/>
    <mergeCell ref="T652:T653"/>
    <mergeCell ref="B648:C648"/>
    <mergeCell ref="E648:F648"/>
    <mergeCell ref="G648:H648"/>
    <mergeCell ref="J648:K648"/>
    <mergeCell ref="L648:M648"/>
    <mergeCell ref="S627:T627"/>
    <mergeCell ref="A629:D629"/>
    <mergeCell ref="E629:H629"/>
    <mergeCell ref="J629:K629"/>
    <mergeCell ref="L629:M629"/>
    <mergeCell ref="S629:T629"/>
    <mergeCell ref="A631:A632"/>
    <mergeCell ref="B631:B632"/>
    <mergeCell ref="C631:C632"/>
    <mergeCell ref="T631:T632"/>
    <mergeCell ref="A612:A621"/>
    <mergeCell ref="L622:M622"/>
    <mergeCell ref="L623:M623"/>
    <mergeCell ref="L624:M624"/>
    <mergeCell ref="B627:C627"/>
    <mergeCell ref="E627:F627"/>
    <mergeCell ref="G627:H627"/>
    <mergeCell ref="J627:K627"/>
    <mergeCell ref="L627:M627"/>
    <mergeCell ref="S606:T606"/>
    <mergeCell ref="A608:D608"/>
    <mergeCell ref="E608:H608"/>
    <mergeCell ref="J608:K608"/>
    <mergeCell ref="L608:M608"/>
    <mergeCell ref="S608:T608"/>
    <mergeCell ref="A610:A611"/>
    <mergeCell ref="B610:B611"/>
    <mergeCell ref="C610:C611"/>
    <mergeCell ref="T610:T611"/>
    <mergeCell ref="A591:A600"/>
    <mergeCell ref="L601:M601"/>
    <mergeCell ref="L602:M602"/>
    <mergeCell ref="L603:M603"/>
    <mergeCell ref="B606:C606"/>
    <mergeCell ref="E606:F606"/>
    <mergeCell ref="G606:H606"/>
    <mergeCell ref="J606:K606"/>
    <mergeCell ref="L606:M606"/>
    <mergeCell ref="S585:T585"/>
    <mergeCell ref="A587:D587"/>
    <mergeCell ref="E587:H587"/>
    <mergeCell ref="J587:K587"/>
    <mergeCell ref="L587:M587"/>
    <mergeCell ref="S587:T587"/>
    <mergeCell ref="A589:A590"/>
    <mergeCell ref="B589:B590"/>
    <mergeCell ref="C589:C590"/>
    <mergeCell ref="T589:T590"/>
    <mergeCell ref="A570:A579"/>
    <mergeCell ref="L580:M580"/>
    <mergeCell ref="L581:M581"/>
    <mergeCell ref="L582:M582"/>
    <mergeCell ref="B585:C585"/>
    <mergeCell ref="E585:F585"/>
    <mergeCell ref="G585:H585"/>
    <mergeCell ref="J585:K585"/>
    <mergeCell ref="L585:M585"/>
    <mergeCell ref="S564:T564"/>
    <mergeCell ref="A566:D566"/>
    <mergeCell ref="E566:H566"/>
    <mergeCell ref="J566:K566"/>
    <mergeCell ref="L566:M566"/>
    <mergeCell ref="S566:T566"/>
    <mergeCell ref="A568:A569"/>
    <mergeCell ref="B568:B569"/>
    <mergeCell ref="C568:C569"/>
    <mergeCell ref="T568:T569"/>
    <mergeCell ref="A549:A558"/>
    <mergeCell ref="L559:M559"/>
    <mergeCell ref="L560:M560"/>
    <mergeCell ref="L561:M561"/>
    <mergeCell ref="B564:C564"/>
    <mergeCell ref="E564:F564"/>
    <mergeCell ref="G564:H564"/>
    <mergeCell ref="J564:K564"/>
    <mergeCell ref="L564:M564"/>
    <mergeCell ref="S543:T543"/>
    <mergeCell ref="A545:D545"/>
    <mergeCell ref="E545:H545"/>
    <mergeCell ref="J545:K545"/>
    <mergeCell ref="L545:M545"/>
    <mergeCell ref="S545:T545"/>
    <mergeCell ref="A547:A548"/>
    <mergeCell ref="B547:B548"/>
    <mergeCell ref="C547:C548"/>
    <mergeCell ref="T547:T548"/>
    <mergeCell ref="A528:A537"/>
    <mergeCell ref="L538:M538"/>
    <mergeCell ref="L539:M539"/>
    <mergeCell ref="L540:M540"/>
    <mergeCell ref="B543:C543"/>
    <mergeCell ref="E543:F543"/>
    <mergeCell ref="G543:H543"/>
    <mergeCell ref="J543:K543"/>
    <mergeCell ref="L543:M543"/>
    <mergeCell ref="S522:T522"/>
    <mergeCell ref="A524:D524"/>
    <mergeCell ref="E524:H524"/>
    <mergeCell ref="J524:K524"/>
    <mergeCell ref="L524:M524"/>
    <mergeCell ref="S524:T524"/>
    <mergeCell ref="A526:A527"/>
    <mergeCell ref="B526:B527"/>
    <mergeCell ref="C526:C527"/>
    <mergeCell ref="T526:T527"/>
    <mergeCell ref="A507:A516"/>
    <mergeCell ref="L517:M517"/>
    <mergeCell ref="L518:M518"/>
    <mergeCell ref="L519:M519"/>
    <mergeCell ref="B522:C522"/>
    <mergeCell ref="E522:F522"/>
    <mergeCell ref="G522:H522"/>
    <mergeCell ref="J522:K522"/>
    <mergeCell ref="L522:M522"/>
    <mergeCell ref="S501:T501"/>
    <mergeCell ref="A503:D503"/>
    <mergeCell ref="E503:H503"/>
    <mergeCell ref="J503:K503"/>
    <mergeCell ref="L503:M503"/>
    <mergeCell ref="S503:T503"/>
    <mergeCell ref="A505:A506"/>
    <mergeCell ref="B505:B506"/>
    <mergeCell ref="C505:C506"/>
    <mergeCell ref="T505:T506"/>
    <mergeCell ref="A486:A495"/>
    <mergeCell ref="L496:M496"/>
    <mergeCell ref="L497:M497"/>
    <mergeCell ref="L498:M498"/>
    <mergeCell ref="B501:C501"/>
    <mergeCell ref="E501:F501"/>
    <mergeCell ref="G501:H501"/>
    <mergeCell ref="J501:K501"/>
    <mergeCell ref="L501:M501"/>
    <mergeCell ref="S480:T480"/>
    <mergeCell ref="A482:D482"/>
    <mergeCell ref="E482:H482"/>
    <mergeCell ref="J482:K482"/>
    <mergeCell ref="L482:M482"/>
    <mergeCell ref="S482:T482"/>
    <mergeCell ref="A484:A485"/>
    <mergeCell ref="B484:B485"/>
    <mergeCell ref="C484:C485"/>
    <mergeCell ref="T484:T485"/>
    <mergeCell ref="A465:A474"/>
    <mergeCell ref="L475:M475"/>
    <mergeCell ref="L476:M476"/>
    <mergeCell ref="L477:M477"/>
    <mergeCell ref="B480:C480"/>
    <mergeCell ref="E480:F480"/>
    <mergeCell ref="G480:H480"/>
    <mergeCell ref="J480:K480"/>
    <mergeCell ref="L480:M480"/>
    <mergeCell ref="A461:D461"/>
    <mergeCell ref="E461:H461"/>
    <mergeCell ref="J461:K461"/>
    <mergeCell ref="L461:M461"/>
    <mergeCell ref="S461:T461"/>
    <mergeCell ref="A463:A464"/>
    <mergeCell ref="B463:B464"/>
    <mergeCell ref="C463:C464"/>
    <mergeCell ref="T463:T464"/>
    <mergeCell ref="L454:M454"/>
    <mergeCell ref="L455:M455"/>
    <mergeCell ref="L456:M456"/>
    <mergeCell ref="B459:C459"/>
    <mergeCell ref="E459:F459"/>
    <mergeCell ref="G459:H459"/>
    <mergeCell ref="J459:K459"/>
    <mergeCell ref="L459:M459"/>
    <mergeCell ref="S459:T459"/>
    <mergeCell ref="L244:M244"/>
    <mergeCell ref="L245:M245"/>
    <mergeCell ref="L246:M246"/>
    <mergeCell ref="L265:M265"/>
    <mergeCell ref="L266:M266"/>
    <mergeCell ref="L267:M267"/>
    <mergeCell ref="L286:M286"/>
    <mergeCell ref="L287:M287"/>
    <mergeCell ref="L288:M288"/>
    <mergeCell ref="L118:M118"/>
    <mergeCell ref="L119:M119"/>
    <mergeCell ref="L120:M120"/>
    <mergeCell ref="L139:M139"/>
    <mergeCell ref="L140:M140"/>
    <mergeCell ref="L141:M141"/>
    <mergeCell ref="L160:M160"/>
    <mergeCell ref="L161:M161"/>
    <mergeCell ref="L162:M162"/>
    <mergeCell ref="A6:D6"/>
    <mergeCell ref="E6:J6"/>
    <mergeCell ref="A20:D20"/>
    <mergeCell ref="E20:H20"/>
    <mergeCell ref="J20:K20"/>
    <mergeCell ref="L20:M20"/>
    <mergeCell ref="S20:T20"/>
    <mergeCell ref="A10:D11"/>
    <mergeCell ref="E10:H11"/>
    <mergeCell ref="O10:P11"/>
    <mergeCell ref="A8:T8"/>
    <mergeCell ref="B18:C18"/>
    <mergeCell ref="E18:F18"/>
    <mergeCell ref="G18:H18"/>
    <mergeCell ref="J18:K18"/>
    <mergeCell ref="L18:M18"/>
    <mergeCell ref="S18:T18"/>
    <mergeCell ref="R10:S11"/>
    <mergeCell ref="T10:T11"/>
    <mergeCell ref="O12:P13"/>
    <mergeCell ref="O14:P15"/>
    <mergeCell ref="S39:T39"/>
    <mergeCell ref="A41:D41"/>
    <mergeCell ref="E41:H41"/>
    <mergeCell ref="J41:K41"/>
    <mergeCell ref="L41:M41"/>
    <mergeCell ref="S41:T41"/>
    <mergeCell ref="A22:A23"/>
    <mergeCell ref="B22:B23"/>
    <mergeCell ref="C22:C23"/>
    <mergeCell ref="A24:A33"/>
    <mergeCell ref="B39:C39"/>
    <mergeCell ref="E39:F39"/>
    <mergeCell ref="L34:M34"/>
    <mergeCell ref="L35:M35"/>
    <mergeCell ref="L36:M36"/>
    <mergeCell ref="A43:A44"/>
    <mergeCell ref="B43:B44"/>
    <mergeCell ref="C43:C44"/>
    <mergeCell ref="A45:A54"/>
    <mergeCell ref="B60:C60"/>
    <mergeCell ref="E60:F60"/>
    <mergeCell ref="G39:H39"/>
    <mergeCell ref="J39:K39"/>
    <mergeCell ref="L39:M39"/>
    <mergeCell ref="G60:H60"/>
    <mergeCell ref="J60:K60"/>
    <mergeCell ref="L60:M60"/>
    <mergeCell ref="L55:M55"/>
    <mergeCell ref="L56:M56"/>
    <mergeCell ref="L57:M57"/>
    <mergeCell ref="S60:T60"/>
    <mergeCell ref="A62:D62"/>
    <mergeCell ref="E62:H62"/>
    <mergeCell ref="J62:K62"/>
    <mergeCell ref="L62:M62"/>
    <mergeCell ref="S62:T62"/>
    <mergeCell ref="S81:T81"/>
    <mergeCell ref="A83:D83"/>
    <mergeCell ref="E83:H83"/>
    <mergeCell ref="J83:K83"/>
    <mergeCell ref="L83:M83"/>
    <mergeCell ref="S83:T83"/>
    <mergeCell ref="A64:A65"/>
    <mergeCell ref="B64:B65"/>
    <mergeCell ref="C64:C65"/>
    <mergeCell ref="A66:A75"/>
    <mergeCell ref="B81:C81"/>
    <mergeCell ref="E81:F81"/>
    <mergeCell ref="L76:M76"/>
    <mergeCell ref="L77:M77"/>
    <mergeCell ref="L78:M78"/>
    <mergeCell ref="A85:A86"/>
    <mergeCell ref="B85:B86"/>
    <mergeCell ref="C85:C86"/>
    <mergeCell ref="A87:A96"/>
    <mergeCell ref="B102:C102"/>
    <mergeCell ref="E102:F102"/>
    <mergeCell ref="G81:H81"/>
    <mergeCell ref="J81:K81"/>
    <mergeCell ref="L81:M81"/>
    <mergeCell ref="G102:H102"/>
    <mergeCell ref="J102:K102"/>
    <mergeCell ref="L102:M102"/>
    <mergeCell ref="L97:M97"/>
    <mergeCell ref="L98:M98"/>
    <mergeCell ref="L99:M99"/>
    <mergeCell ref="A127:A128"/>
    <mergeCell ref="B127:B128"/>
    <mergeCell ref="C127:C128"/>
    <mergeCell ref="A129:A138"/>
    <mergeCell ref="B144:C144"/>
    <mergeCell ref="E144:F144"/>
    <mergeCell ref="S102:T102"/>
    <mergeCell ref="A104:D104"/>
    <mergeCell ref="E104:H104"/>
    <mergeCell ref="J104:K104"/>
    <mergeCell ref="L104:M104"/>
    <mergeCell ref="S104:T104"/>
    <mergeCell ref="S123:T123"/>
    <mergeCell ref="A125:D125"/>
    <mergeCell ref="E125:H125"/>
    <mergeCell ref="J125:K125"/>
    <mergeCell ref="L125:M125"/>
    <mergeCell ref="S125:T125"/>
    <mergeCell ref="A106:A107"/>
    <mergeCell ref="B106:B107"/>
    <mergeCell ref="C106:C107"/>
    <mergeCell ref="A108:A117"/>
    <mergeCell ref="B123:C123"/>
    <mergeCell ref="E123:F123"/>
    <mergeCell ref="A148:A149"/>
    <mergeCell ref="B148:B149"/>
    <mergeCell ref="C148:C149"/>
    <mergeCell ref="A150:A159"/>
    <mergeCell ref="B165:C165"/>
    <mergeCell ref="E165:F165"/>
    <mergeCell ref="S144:T144"/>
    <mergeCell ref="A146:D146"/>
    <mergeCell ref="E146:H146"/>
    <mergeCell ref="J146:K146"/>
    <mergeCell ref="L146:M146"/>
    <mergeCell ref="S146:T146"/>
    <mergeCell ref="A169:A170"/>
    <mergeCell ref="B169:B170"/>
    <mergeCell ref="C169:C170"/>
    <mergeCell ref="A171:A180"/>
    <mergeCell ref="B186:C186"/>
    <mergeCell ref="E186:F186"/>
    <mergeCell ref="S165:T165"/>
    <mergeCell ref="A167:D167"/>
    <mergeCell ref="E167:H167"/>
    <mergeCell ref="J167:K167"/>
    <mergeCell ref="L167:M167"/>
    <mergeCell ref="S167:T167"/>
    <mergeCell ref="L181:M181"/>
    <mergeCell ref="L182:M182"/>
    <mergeCell ref="L183:M183"/>
    <mergeCell ref="A190:A191"/>
    <mergeCell ref="B190:B191"/>
    <mergeCell ref="C190:C191"/>
    <mergeCell ref="A192:A201"/>
    <mergeCell ref="B207:C207"/>
    <mergeCell ref="E207:F207"/>
    <mergeCell ref="S186:T186"/>
    <mergeCell ref="A188:D188"/>
    <mergeCell ref="E188:H188"/>
    <mergeCell ref="J188:K188"/>
    <mergeCell ref="L188:M188"/>
    <mergeCell ref="S188:T188"/>
    <mergeCell ref="L202:M202"/>
    <mergeCell ref="L203:M203"/>
    <mergeCell ref="L204:M204"/>
    <mergeCell ref="A213:A222"/>
    <mergeCell ref="B228:C228"/>
    <mergeCell ref="E228:F228"/>
    <mergeCell ref="S207:T207"/>
    <mergeCell ref="A209:D209"/>
    <mergeCell ref="E209:H209"/>
    <mergeCell ref="J209:K209"/>
    <mergeCell ref="L209:M209"/>
    <mergeCell ref="S209:T209"/>
    <mergeCell ref="L223:M223"/>
    <mergeCell ref="L224:M224"/>
    <mergeCell ref="L225:M225"/>
    <mergeCell ref="A234:A243"/>
    <mergeCell ref="J10:N10"/>
    <mergeCell ref="J11:N11"/>
    <mergeCell ref="G228:H228"/>
    <mergeCell ref="J228:K228"/>
    <mergeCell ref="L228:M228"/>
    <mergeCell ref="G207:H207"/>
    <mergeCell ref="J207:K207"/>
    <mergeCell ref="L207:M207"/>
    <mergeCell ref="G186:H186"/>
    <mergeCell ref="J186:K186"/>
    <mergeCell ref="L186:M186"/>
    <mergeCell ref="G165:H165"/>
    <mergeCell ref="J165:K165"/>
    <mergeCell ref="L165:M165"/>
    <mergeCell ref="G144:H144"/>
    <mergeCell ref="J144:K144"/>
    <mergeCell ref="L144:M144"/>
    <mergeCell ref="G123:H123"/>
    <mergeCell ref="J123:K123"/>
    <mergeCell ref="L123:M123"/>
    <mergeCell ref="A230:D230"/>
    <mergeCell ref="E230:H230"/>
    <mergeCell ref="J230:K230"/>
    <mergeCell ref="T232:T233"/>
    <mergeCell ref="T22:T23"/>
    <mergeCell ref="L6:N6"/>
    <mergeCell ref="O6:T6"/>
    <mergeCell ref="A3:T3"/>
    <mergeCell ref="A1:T1"/>
    <mergeCell ref="T43:T44"/>
    <mergeCell ref="T64:T65"/>
    <mergeCell ref="T85:T86"/>
    <mergeCell ref="T106:T107"/>
    <mergeCell ref="T127:T128"/>
    <mergeCell ref="T148:T149"/>
    <mergeCell ref="T169:T170"/>
    <mergeCell ref="T190:T191"/>
    <mergeCell ref="T211:T212"/>
    <mergeCell ref="A232:A233"/>
    <mergeCell ref="B232:B233"/>
    <mergeCell ref="C232:C233"/>
    <mergeCell ref="S228:T228"/>
    <mergeCell ref="L230:M230"/>
    <mergeCell ref="S230:T230"/>
    <mergeCell ref="A211:A212"/>
    <mergeCell ref="B211:B212"/>
    <mergeCell ref="C211:C212"/>
    <mergeCell ref="B249:C249"/>
    <mergeCell ref="E249:F249"/>
    <mergeCell ref="G249:H249"/>
    <mergeCell ref="J249:K249"/>
    <mergeCell ref="L249:M249"/>
    <mergeCell ref="S249:T249"/>
    <mergeCell ref="A251:D251"/>
    <mergeCell ref="E251:H251"/>
    <mergeCell ref="J251:K251"/>
    <mergeCell ref="L251:M251"/>
    <mergeCell ref="S251:T251"/>
    <mergeCell ref="A253:A254"/>
    <mergeCell ref="B253:B254"/>
    <mergeCell ref="C253:C254"/>
    <mergeCell ref="T253:T254"/>
    <mergeCell ref="A255:A264"/>
    <mergeCell ref="B270:C270"/>
    <mergeCell ref="E270:F270"/>
    <mergeCell ref="G270:H270"/>
    <mergeCell ref="J270:K270"/>
    <mergeCell ref="L270:M270"/>
    <mergeCell ref="S270:T270"/>
    <mergeCell ref="A272:D272"/>
    <mergeCell ref="E272:H272"/>
    <mergeCell ref="J272:K272"/>
    <mergeCell ref="L272:M272"/>
    <mergeCell ref="S272:T272"/>
    <mergeCell ref="A274:A275"/>
    <mergeCell ref="B274:B275"/>
    <mergeCell ref="C274:C275"/>
    <mergeCell ref="T274:T275"/>
    <mergeCell ref="A276:A285"/>
    <mergeCell ref="B291:C291"/>
    <mergeCell ref="E291:F291"/>
    <mergeCell ref="G291:H291"/>
    <mergeCell ref="J291:K291"/>
    <mergeCell ref="L291:M291"/>
    <mergeCell ref="S291:T291"/>
    <mergeCell ref="A293:D293"/>
    <mergeCell ref="E293:H293"/>
    <mergeCell ref="J293:K293"/>
    <mergeCell ref="L293:M293"/>
    <mergeCell ref="S293:T293"/>
    <mergeCell ref="A295:A296"/>
    <mergeCell ref="B295:B296"/>
    <mergeCell ref="C295:C296"/>
    <mergeCell ref="T295:T296"/>
    <mergeCell ref="A297:A306"/>
    <mergeCell ref="B312:C312"/>
    <mergeCell ref="E312:F312"/>
    <mergeCell ref="G312:H312"/>
    <mergeCell ref="J312:K312"/>
    <mergeCell ref="L312:M312"/>
    <mergeCell ref="S312:T312"/>
    <mergeCell ref="L307:M307"/>
    <mergeCell ref="L308:M308"/>
    <mergeCell ref="L309:M309"/>
    <mergeCell ref="A314:D314"/>
    <mergeCell ref="E314:H314"/>
    <mergeCell ref="J314:K314"/>
    <mergeCell ref="L314:M314"/>
    <mergeCell ref="S314:T314"/>
    <mergeCell ref="A316:A317"/>
    <mergeCell ref="B316:B317"/>
    <mergeCell ref="C316:C317"/>
    <mergeCell ref="T316:T317"/>
    <mergeCell ref="A318:A327"/>
    <mergeCell ref="B333:C333"/>
    <mergeCell ref="E333:F333"/>
    <mergeCell ref="G333:H333"/>
    <mergeCell ref="J333:K333"/>
    <mergeCell ref="L333:M333"/>
    <mergeCell ref="S333:T333"/>
    <mergeCell ref="A335:D335"/>
    <mergeCell ref="E335:H335"/>
    <mergeCell ref="J335:K335"/>
    <mergeCell ref="L335:M335"/>
    <mergeCell ref="S335:T335"/>
    <mergeCell ref="L328:M328"/>
    <mergeCell ref="L329:M329"/>
    <mergeCell ref="L330:M330"/>
    <mergeCell ref="A337:A338"/>
    <mergeCell ref="B337:B338"/>
    <mergeCell ref="C337:C338"/>
    <mergeCell ref="T337:T338"/>
    <mergeCell ref="A339:A348"/>
    <mergeCell ref="B354:C354"/>
    <mergeCell ref="E354:F354"/>
    <mergeCell ref="G354:H354"/>
    <mergeCell ref="J354:K354"/>
    <mergeCell ref="L354:M354"/>
    <mergeCell ref="S354:T354"/>
    <mergeCell ref="L349:M349"/>
    <mergeCell ref="L350:M350"/>
    <mergeCell ref="L351:M351"/>
    <mergeCell ref="A356:D356"/>
    <mergeCell ref="E356:H356"/>
    <mergeCell ref="J356:K356"/>
    <mergeCell ref="L356:M356"/>
    <mergeCell ref="S356:T356"/>
    <mergeCell ref="A358:A359"/>
    <mergeCell ref="B358:B359"/>
    <mergeCell ref="C358:C359"/>
    <mergeCell ref="T358:T359"/>
    <mergeCell ref="A360:A369"/>
    <mergeCell ref="B375:C375"/>
    <mergeCell ref="E375:F375"/>
    <mergeCell ref="G375:H375"/>
    <mergeCell ref="J375:K375"/>
    <mergeCell ref="L375:M375"/>
    <mergeCell ref="S375:T375"/>
    <mergeCell ref="A377:D377"/>
    <mergeCell ref="E377:H377"/>
    <mergeCell ref="J377:K377"/>
    <mergeCell ref="L377:M377"/>
    <mergeCell ref="S377:T377"/>
    <mergeCell ref="L370:M370"/>
    <mergeCell ref="L371:M371"/>
    <mergeCell ref="L372:M372"/>
    <mergeCell ref="A379:A380"/>
    <mergeCell ref="B379:B380"/>
    <mergeCell ref="C379:C380"/>
    <mergeCell ref="T379:T380"/>
    <mergeCell ref="A381:A390"/>
    <mergeCell ref="B396:C396"/>
    <mergeCell ref="E396:F396"/>
    <mergeCell ref="G396:H396"/>
    <mergeCell ref="J396:K396"/>
    <mergeCell ref="L396:M396"/>
    <mergeCell ref="S396:T396"/>
    <mergeCell ref="L391:M391"/>
    <mergeCell ref="L392:M392"/>
    <mergeCell ref="L393:M393"/>
    <mergeCell ref="A398:D398"/>
    <mergeCell ref="E398:H398"/>
    <mergeCell ref="J398:K398"/>
    <mergeCell ref="L398:M398"/>
    <mergeCell ref="S398:T398"/>
    <mergeCell ref="A400:A401"/>
    <mergeCell ref="B400:B401"/>
    <mergeCell ref="C400:C401"/>
    <mergeCell ref="T400:T401"/>
    <mergeCell ref="A402:A411"/>
    <mergeCell ref="B417:C417"/>
    <mergeCell ref="E417:F417"/>
    <mergeCell ref="G417:H417"/>
    <mergeCell ref="J417:K417"/>
    <mergeCell ref="L417:M417"/>
    <mergeCell ref="S417:T417"/>
    <mergeCell ref="A419:D419"/>
    <mergeCell ref="E419:H419"/>
    <mergeCell ref="J419:K419"/>
    <mergeCell ref="L419:M419"/>
    <mergeCell ref="S419:T419"/>
    <mergeCell ref="L412:M412"/>
    <mergeCell ref="L413:M413"/>
    <mergeCell ref="L414:M414"/>
    <mergeCell ref="A421:A422"/>
    <mergeCell ref="B421:B422"/>
    <mergeCell ref="C421:C422"/>
    <mergeCell ref="T421:T422"/>
    <mergeCell ref="A423:A432"/>
    <mergeCell ref="B438:C438"/>
    <mergeCell ref="E438:F438"/>
    <mergeCell ref="G438:H438"/>
    <mergeCell ref="J438:K438"/>
    <mergeCell ref="L438:M438"/>
    <mergeCell ref="S438:T438"/>
    <mergeCell ref="L433:M433"/>
    <mergeCell ref="L434:M434"/>
    <mergeCell ref="L435:M435"/>
    <mergeCell ref="A444:A453"/>
    <mergeCell ref="A440:D440"/>
    <mergeCell ref="E440:H440"/>
    <mergeCell ref="J440:K440"/>
    <mergeCell ref="L440:M440"/>
    <mergeCell ref="S440:T440"/>
    <mergeCell ref="A442:A443"/>
    <mergeCell ref="B442:B443"/>
    <mergeCell ref="C442:C443"/>
    <mergeCell ref="T442:T443"/>
  </mergeCells>
  <dataValidations count="9">
    <dataValidation type="list" allowBlank="1" showInputMessage="1" showErrorMessage="1" sqref="R150:S159 R171:S180 R192:S201 R213:S222 R234:S243 R129:S138 R108:S117 R87:S96 R66:S75 R45:S54 R24:S33 R255:S264 R276:S285 R297:S306 R318:S327 R339:S348 R360:S369 R381:S390 R402:S411 R423:S432 R444:S453 R465:S474 R486:S495 R507:S516 R528:S537 R549:S558 R570:S579 R591:S600 R612:S621 R633:S642 R654:S663 R675:S684 R696:S705" xr:uid="{00000000-0002-0000-0700-000000000000}">
      <formula1>"si,"</formula1>
    </dataValidation>
    <dataValidation type="list" allowBlank="1" showInputMessage="1" showErrorMessage="1" sqref="I24:I33 I213:I222 I45:I54 I66:I75 I87:I96 I108:I117 I129:I138 I150:I159 I171:I180 I192:I201 I234:I243 I255:I264 I276:I285 I297:I306 I318:I327 I339:I348 I360:I369 I381:I390 I402:I411 I423:I432 I444:I453 I465:I474 I486:I495 I507:I516 I528:I537 I549:I558 I570:I579 I591:I600 I612:I621 I633:I642 I654:I663 I675:I684 I696:I705" xr:uid="{00000000-0002-0000-0700-000001000000}">
      <formula1>"classe I, classe A"</formula1>
    </dataValidation>
    <dataValidation type="list" allowBlank="1" showInputMessage="1" showErrorMessage="1" sqref="E24:E34 E213:E223 E45:E55 E66:E76 E87:E97 E108:E118 E129:E139 E150:E160 E171:E181 E192:E202 E234:E244 E255:E265 E276:E286 E297:E307 E318:E328 E339:E349 E444:E454 E381:E391 E402:E412 E423:E433 E360:E370 E465:E475 E486:E496 E507:E517 E528:E538 E549:E559 E570:E580 E591:E601 E612:E622 E633:E643 E654:E664 E675:E685 E696:E706" xr:uid="{00000000-0002-0000-0700-000002000000}">
      <formula1>"urbano,suburbano"</formula1>
    </dataValidation>
    <dataValidation allowBlank="1" showInputMessage="1" showErrorMessage="1" prompt="Inserire il riferimento corretto da piano di investimento (es.m1,e.1. ecc.)_x000a_" sqref="A22:A23 A211:A212 A43:A44 A64:A65 A85:A86 A106:A107 A127:A128 A148:A149 A169:A170 A190:A191 A232:A233 A253:A254 A274:A275 A295:A296 A316:A317 A337:A338 A358:A359 A379:A380 A400:A401 A421:A422 A442:A443 A463:A464 A484:A485 A505:A506 A526:A527 A547:A548 A568:A569 A589:A590 A610:A611 A631:A632 A652:A653 A673:A674 A694:A695" xr:uid="{00000000-0002-0000-0700-000003000000}"/>
    <dataValidation type="list" allowBlank="1" showInputMessage="1" showErrorMessage="1" sqref="B19:C19 B439:C439 B418:C418 B397:C397 B376:C376 B355:C355 B334:C334 B313:C313 B292:C292 B271:C271 B250:C250 B40:C40 B229:C229 B208:C208 B187:C187 B166:C166 B145:C145 B124:C124 B103:C103 B82:C82 B61:C61 B460:C460 B481:C481 B502:C502 B523:C523 B544:C544 B565:C565 B586:C586 B607:C607 B628:C628 B649:C649 B670:C670 B691:C691" xr:uid="{00000000-0002-0000-0700-000004000000}">
      <formula1>$D$22:$D$43</formula1>
    </dataValidation>
    <dataValidation type="list" allowBlank="1" showInputMessage="1" showErrorMessage="1" sqref="H129:H138 H108:H117 H87:H96 H66:H75 H45:H54 H24:H33 H150:H159 H171:H180 H192:H201 H213:H222 H234:H243 H255:H264 H276:H285 H297:H306 H318:H327 H339:H348 H360:H369 H381:H390 H402:H411 H423:H432 H444:H453 H465:H474 H486:H495 H507:H516 H528:H537 H549:H558 H570:H579 H591:H600 H612:H621 H633:H642 H654:H663 H675:H684 H696:H705" xr:uid="{00000000-0002-0000-0700-000005000000}">
      <formula1>"elettrico,"</formula1>
    </dataValidation>
    <dataValidation type="date" operator="lessThanOrEqual" allowBlank="1" showInputMessage="1" showErrorMessage="1" promptTitle="attenzione:" prompt="Data max  OGV 31/12/2025" sqref="P438 P417 P396 P375 P354 P333 P312 P291 P270 P249 P228 P207 P186 P165 P144 P123 P102 P81 P60 P39 P18 P459 P480 P501 P522 P543 P564 P585 P606 P627 P648 P669 P690" xr:uid="{7E4E2BA3-5D41-4788-88C8-9DE989BE7F78}">
      <formula1>46022</formula1>
    </dataValidation>
    <dataValidation type="list" allowBlank="1" showInputMessage="1" showErrorMessage="1" sqref="H34 H55 H76 H97 H118 H139 H160 H181 H202 H223 H244 H265 H286 H307 H328 H349 H370 H391 H412 H433 H454 H475 H496 H517 H538 H559 H580 H601 H622 H643 H664 H685 H706" xr:uid="{49E7F01A-9131-4ACF-B369-B317BDF38952}">
      <mc:AlternateContent xmlns:x12ac="http://schemas.microsoft.com/office/spreadsheetml/2011/1/ac" xmlns:mc="http://schemas.openxmlformats.org/markup-compatibility/2006">
        <mc:Choice Requires="x12ac">
          <x12ac:list>GNC,"GNL, Ibrido (met/ele)"</x12ac:list>
        </mc:Choice>
        <mc:Fallback>
          <formula1>"GNC,GNL, Ibrido (met/ele)"</formula1>
        </mc:Fallback>
      </mc:AlternateContent>
    </dataValidation>
    <dataValidation type="list" allowBlank="1" showInputMessage="1" showErrorMessage="1" sqref="I34 I55 I76 I97 I118 I139 I160 I181 I202 I223 I244 I265 I286 I307 I328 I349 I370 I391 I412 I433 I454 I475 I496 I517 I538 I559 I580 I601 I622 I643 I664 I685 I706" xr:uid="{B0E4C0A9-5B05-45E8-8D3E-22B473467DEC}">
      <formula1>"classe I,classe A"</formula1>
    </dataValidation>
  </dataValidations>
  <pageMargins left="0.7" right="0.7" top="0.75" bottom="0.75" header="0.3" footer="0.3"/>
  <pageSetup paperSize="8" scale="53"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Inserire OGV corrispondente al Piano di investimento esecutivo" xr:uid="{00000000-0002-0000-0700-000006000000}">
          <x14:formula1>
            <xm:f>'Urbano.Piano inv. forn'!$D$72:$D$111</xm:f>
          </x14:formula1>
          <xm:sqref>B39:C39 B228:C228 B207:C207 B186:C186 B165:C165 B144:C144 B123:C123 B102:C102 B81:C81 B60:C60 B18:C18 B249:C249 B270:C270 B291:C291 B312:C312 B333:C333 B354:C354 B375:C375 B396:C396 B417:C417 B438:C438 B459:C459 B480:C480 B501:C501 B522:C522 B543:C543 B564:C564 B585:C585 B606:C606 B627:C627 B648:C648 B669:C669 B690:C690</xm:sqref>
        </x14:dataValidation>
        <x14:dataValidation type="list" allowBlank="1" showInputMessage="1" showErrorMessage="1" prompt="Scegliere la regione beneficiaria dal menù a tendina_x000a_" xr:uid="{00000000-0002-0000-0700-000011000000}">
          <x14:formula1>
            <xm:f>'DATI EROGAZIONI'!$A$2:$A$20</xm:f>
          </x14:formula1>
          <xm:sqref>E6:J6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2" tint="-0.249977111117893"/>
    <pageSetUpPr fitToPage="1"/>
  </sheetPr>
  <dimension ref="A1:X709"/>
  <sheetViews>
    <sheetView topLeftCell="P1" workbookViewId="0">
      <selection activeCell="U1" sqref="A1:U709"/>
    </sheetView>
  </sheetViews>
  <sheetFormatPr defaultColWidth="8.5703125" defaultRowHeight="15" x14ac:dyDescent="0.25"/>
  <cols>
    <col min="1" max="1" width="10" style="128" customWidth="1"/>
    <col min="2" max="2" width="7.140625" style="500" customWidth="1"/>
    <col min="3" max="3" width="18.140625" style="115" customWidth="1"/>
    <col min="4" max="4" width="11.42578125" style="115" customWidth="1"/>
    <col min="5" max="5" width="17.5703125" style="115" customWidth="1"/>
    <col min="6" max="6" width="9" style="500" bestFit="1" customWidth="1"/>
    <col min="7" max="7" width="26.85546875" style="115" customWidth="1"/>
    <col min="8" max="8" width="11.85546875" style="115" customWidth="1"/>
    <col min="9" max="9" width="15" style="500" customWidth="1"/>
    <col min="10" max="10" width="28.42578125" style="500" customWidth="1"/>
    <col min="11" max="11" width="12.42578125" style="115" customWidth="1"/>
    <col min="12" max="12" width="15.85546875" style="115" customWidth="1"/>
    <col min="13" max="13" width="16.42578125" style="115" customWidth="1"/>
    <col min="14" max="14" width="21.28515625" style="115" customWidth="1"/>
    <col min="15" max="15" width="24.5703125" style="115" customWidth="1"/>
    <col min="16" max="16" width="22.140625" style="115" customWidth="1"/>
    <col min="17" max="17" width="21.140625" style="115" bestFit="1" customWidth="1"/>
    <col min="18" max="18" width="22.140625" style="115" customWidth="1"/>
    <col min="19" max="19" width="13.42578125" style="115" customWidth="1"/>
    <col min="20" max="20" width="18.5703125" style="115" customWidth="1"/>
    <col min="21" max="21" width="9.5703125" style="115" customWidth="1"/>
    <col min="22" max="22" width="18.5703125" style="115" customWidth="1"/>
    <col min="23" max="23" width="12.85546875" style="115" bestFit="1" customWidth="1"/>
    <col min="24" max="24" width="15.140625" style="115" bestFit="1" customWidth="1"/>
    <col min="25" max="25" width="15.140625" style="115" customWidth="1"/>
    <col min="26" max="26" width="15.5703125" style="115" customWidth="1"/>
    <col min="27" max="16384" width="8.5703125" style="115"/>
  </cols>
  <sheetData>
    <row r="1" spans="1:24" ht="35.25" customHeight="1" thickBot="1" x14ac:dyDescent="0.3">
      <c r="A1" s="836" t="s">
        <v>386</v>
      </c>
      <c r="B1" s="837"/>
      <c r="C1" s="837"/>
      <c r="D1" s="837"/>
      <c r="E1" s="837"/>
      <c r="F1" s="837"/>
      <c r="G1" s="837"/>
      <c r="H1" s="837"/>
      <c r="I1" s="837"/>
      <c r="J1" s="837"/>
      <c r="K1" s="837"/>
      <c r="L1" s="837"/>
      <c r="M1" s="837"/>
      <c r="N1" s="837"/>
      <c r="O1" s="837"/>
      <c r="P1" s="837"/>
      <c r="Q1" s="837"/>
      <c r="R1" s="837"/>
      <c r="S1" s="837"/>
      <c r="T1" s="838"/>
      <c r="U1" s="117"/>
      <c r="V1" s="117"/>
      <c r="W1" s="117"/>
      <c r="X1" s="117"/>
    </row>
    <row r="2" spans="1:24" ht="23.25" thickBot="1" x14ac:dyDescent="0.3">
      <c r="A2" s="499"/>
      <c r="B2" s="499"/>
      <c r="C2" s="499"/>
      <c r="D2" s="499"/>
      <c r="E2" s="499"/>
      <c r="F2" s="499"/>
      <c r="G2" s="499"/>
      <c r="H2" s="499"/>
      <c r="I2" s="499"/>
      <c r="J2" s="499"/>
      <c r="K2" s="499"/>
      <c r="L2" s="499"/>
      <c r="M2" s="499"/>
      <c r="N2" s="499"/>
      <c r="O2" s="499"/>
      <c r="P2" s="499"/>
      <c r="Q2" s="499"/>
      <c r="R2" s="499"/>
      <c r="S2" s="499"/>
      <c r="T2" s="499"/>
      <c r="U2" s="499"/>
      <c r="V2" s="499"/>
      <c r="W2" s="499"/>
      <c r="X2" s="499"/>
    </row>
    <row r="3" spans="1:24" ht="21.75" customHeight="1" thickBot="1" x14ac:dyDescent="0.3">
      <c r="A3" s="957" t="s">
        <v>387</v>
      </c>
      <c r="B3" s="958"/>
      <c r="C3" s="958"/>
      <c r="D3" s="958"/>
      <c r="E3" s="958"/>
      <c r="F3" s="958"/>
      <c r="G3" s="958"/>
      <c r="H3" s="958"/>
      <c r="I3" s="958"/>
      <c r="J3" s="958"/>
      <c r="K3" s="958"/>
      <c r="L3" s="958"/>
      <c r="M3" s="958"/>
      <c r="N3" s="958"/>
      <c r="O3" s="958"/>
      <c r="P3" s="958"/>
      <c r="Q3" s="958"/>
      <c r="R3" s="958"/>
      <c r="S3" s="958"/>
      <c r="T3" s="965"/>
      <c r="U3" s="118"/>
      <c r="V3" s="118"/>
      <c r="W3" s="118"/>
      <c r="X3" s="118"/>
    </row>
    <row r="4" spans="1:24" ht="18" x14ac:dyDescent="0.25">
      <c r="A4" s="115"/>
      <c r="B4" s="66"/>
      <c r="C4" s="66"/>
      <c r="D4" s="66"/>
      <c r="E4" s="66"/>
      <c r="F4" s="66"/>
      <c r="G4" s="66"/>
      <c r="H4" s="66"/>
      <c r="I4" s="66"/>
      <c r="J4" s="66"/>
      <c r="K4" s="66"/>
      <c r="L4" s="66"/>
      <c r="M4" s="66"/>
      <c r="N4" s="66"/>
      <c r="O4" s="66"/>
      <c r="P4" s="66"/>
      <c r="Q4" s="66"/>
      <c r="R4" s="66"/>
      <c r="S4" s="66"/>
      <c r="T4" s="66"/>
      <c r="U4" s="66"/>
      <c r="V4" s="66"/>
      <c r="W4" s="66"/>
      <c r="X4" s="66"/>
    </row>
    <row r="5" spans="1:24" ht="27.75" thickBot="1" x14ac:dyDescent="0.3">
      <c r="A5" s="115"/>
      <c r="B5" s="34"/>
      <c r="C5" s="34"/>
      <c r="D5" s="34"/>
      <c r="E5" s="34"/>
      <c r="F5" s="34"/>
      <c r="G5" s="34"/>
      <c r="H5" s="34"/>
      <c r="I5" s="34"/>
      <c r="J5" s="34"/>
      <c r="K5" s="34"/>
      <c r="L5" s="34"/>
      <c r="M5" s="34"/>
      <c r="N5" s="34"/>
      <c r="O5" s="34"/>
      <c r="P5" s="34"/>
      <c r="Q5" s="34"/>
      <c r="R5" s="34"/>
      <c r="S5" s="34"/>
      <c r="T5" s="34"/>
      <c r="U5" s="34"/>
      <c r="V5" s="34"/>
      <c r="W5" s="34"/>
      <c r="X5" s="34"/>
    </row>
    <row r="6" spans="1:24" ht="26.25" customHeight="1" thickBot="1" x14ac:dyDescent="0.3">
      <c r="A6" s="787" t="s">
        <v>266</v>
      </c>
      <c r="B6" s="788"/>
      <c r="C6" s="788"/>
      <c r="D6" s="789"/>
      <c r="E6" s="1135" t="s">
        <v>469</v>
      </c>
      <c r="F6" s="1136"/>
      <c r="G6" s="1136"/>
      <c r="H6" s="1136"/>
      <c r="I6" s="1136"/>
      <c r="J6" s="1137"/>
      <c r="L6" s="950" t="s">
        <v>4</v>
      </c>
      <c r="M6" s="951"/>
      <c r="N6" s="951"/>
      <c r="O6" s="1150"/>
      <c r="P6" s="1151"/>
      <c r="Q6" s="1151"/>
      <c r="R6" s="1151"/>
      <c r="S6" s="1151"/>
      <c r="T6" s="1152"/>
      <c r="U6" s="363"/>
      <c r="V6" s="363"/>
      <c r="W6" s="363"/>
      <c r="X6" s="363"/>
    </row>
    <row r="7" spans="1:24" ht="15.75" thickBot="1" x14ac:dyDescent="0.3"/>
    <row r="8" spans="1:24" ht="28.5" customHeight="1" thickBot="1" x14ac:dyDescent="0.3">
      <c r="A8" s="1221" t="s">
        <v>388</v>
      </c>
      <c r="B8" s="1222"/>
      <c r="C8" s="1222"/>
      <c r="D8" s="1222"/>
      <c r="E8" s="1222"/>
      <c r="F8" s="1222"/>
      <c r="G8" s="1222"/>
      <c r="H8" s="1222"/>
      <c r="I8" s="1222"/>
      <c r="J8" s="1222"/>
      <c r="K8" s="1222"/>
      <c r="L8" s="1222"/>
      <c r="M8" s="1222"/>
      <c r="N8" s="1222"/>
      <c r="O8" s="1222"/>
      <c r="P8" s="1222"/>
      <c r="Q8" s="1222"/>
      <c r="R8" s="1222"/>
      <c r="S8" s="1222"/>
      <c r="T8" s="1223"/>
    </row>
    <row r="9" spans="1:24" ht="12.75" customHeight="1" thickBot="1" x14ac:dyDescent="0.3">
      <c r="A9" s="180"/>
      <c r="B9" s="180"/>
      <c r="C9" s="180"/>
      <c r="D9" s="180"/>
      <c r="E9" s="180"/>
      <c r="F9" s="180"/>
      <c r="G9" s="180"/>
      <c r="H9" s="180"/>
      <c r="I9" s="180"/>
      <c r="J9" s="180"/>
      <c r="K9" s="180"/>
      <c r="L9" s="180"/>
      <c r="M9" s="180"/>
      <c r="N9" s="180"/>
      <c r="O9" s="180"/>
      <c r="P9" s="180"/>
      <c r="Q9" s="180"/>
      <c r="R9" s="180"/>
      <c r="S9" s="180"/>
      <c r="T9" s="180"/>
    </row>
    <row r="10" spans="1:24" ht="15" customHeight="1" x14ac:dyDescent="0.25">
      <c r="A10" s="1224" t="s">
        <v>389</v>
      </c>
      <c r="B10" s="1225"/>
      <c r="C10" s="1225"/>
      <c r="D10" s="1226"/>
      <c r="E10" s="1144">
        <f>N34+N55+N76+N97+N118+N139+N160+N181+N202+N223+N244+N265+N286+N307+N328+N349+N370+N391+N412+N433+N454+N475+N496+N517+N538+N559+N580+N601+N622+N643+N664+N685+N706</f>
        <v>0</v>
      </c>
      <c r="F10" s="1125"/>
      <c r="G10" s="1125"/>
      <c r="H10" s="1126"/>
      <c r="I10" s="115"/>
      <c r="J10" s="1230" t="s">
        <v>339</v>
      </c>
      <c r="K10" s="1231"/>
      <c r="L10" s="1231"/>
      <c r="M10" s="1231"/>
      <c r="N10" s="1232"/>
      <c r="O10" s="1125">
        <f>O34+O55+O76+O97+O118+O139+O160+O181+O202+O223+O244+O265+O286+O307+O328+O349+O370+O391+O412+O433+O454+O475+O496+O517+O538+O559+O580+O601+O622+O643+O664+O685+O706</f>
        <v>0</v>
      </c>
      <c r="P10" s="1126"/>
      <c r="R10" s="1236" t="s">
        <v>340</v>
      </c>
      <c r="S10" s="1237"/>
      <c r="T10" s="1157">
        <f>F34+F55+F76+F97+F118+F139+F160+F181+F202+F223+F244+F265+F286+F307+F328+F349+F370+F391+F412+F433+F454+F475+F496+F517+F538+F559+F580+F601+F622+F643+F664+F685+F706</f>
        <v>0</v>
      </c>
    </row>
    <row r="11" spans="1:24" ht="15.75" customHeight="1" thickBot="1" x14ac:dyDescent="0.3">
      <c r="A11" s="1227"/>
      <c r="B11" s="1228"/>
      <c r="C11" s="1228"/>
      <c r="D11" s="1229"/>
      <c r="E11" s="1145"/>
      <c r="F11" s="1127"/>
      <c r="G11" s="1127"/>
      <c r="H11" s="1128"/>
      <c r="I11" s="115"/>
      <c r="J11" s="1233" t="s">
        <v>341</v>
      </c>
      <c r="K11" s="1234"/>
      <c r="L11" s="1234"/>
      <c r="M11" s="1234"/>
      <c r="N11" s="1235"/>
      <c r="O11" s="1127"/>
      <c r="P11" s="1128"/>
      <c r="R11" s="1238"/>
      <c r="S11" s="1239"/>
      <c r="T11" s="1158"/>
    </row>
    <row r="12" spans="1:24" x14ac:dyDescent="0.25">
      <c r="A12" s="1259" t="s">
        <v>664</v>
      </c>
      <c r="B12" s="1260"/>
      <c r="C12" s="1260"/>
      <c r="D12" s="1261"/>
      <c r="E12" s="1144">
        <f>N35+N56+N77+N98+N119+N140+N161+N182+N203+N224+N245+N266+N287+N308+N329+N350+N371+N392+N413+N434+N455+N476+N497+N518+N539+N560+N581+N602+N623+N644+N665+N686+N707</f>
        <v>0</v>
      </c>
      <c r="F12" s="1125"/>
      <c r="G12" s="1125"/>
      <c r="H12" s="1126"/>
      <c r="I12" s="115"/>
      <c r="J12" s="1240" t="s">
        <v>653</v>
      </c>
      <c r="K12" s="1241"/>
      <c r="L12" s="1241"/>
      <c r="M12" s="1241"/>
      <c r="N12" s="1242"/>
      <c r="O12" s="1125">
        <f>O35+O56+O77+O98+O119+O140+O161+O182+O203+O224+O245+O266+O287+O308+O329+O350+O371+O392+O413+O434+O455+O476+O497+O518+O539+O560+O581+O602+O623+O644+O665+O686+O707</f>
        <v>0</v>
      </c>
      <c r="P12" s="1126"/>
      <c r="R12" s="525"/>
      <c r="S12" s="525"/>
      <c r="T12" s="672"/>
    </row>
    <row r="13" spans="1:24" ht="15.75" thickBot="1" x14ac:dyDescent="0.3">
      <c r="A13" s="1262"/>
      <c r="B13" s="1263"/>
      <c r="C13" s="1263"/>
      <c r="D13" s="1264"/>
      <c r="E13" s="1145"/>
      <c r="F13" s="1127"/>
      <c r="G13" s="1127"/>
      <c r="H13" s="1128"/>
      <c r="I13" s="115"/>
      <c r="J13" s="1243" t="s">
        <v>654</v>
      </c>
      <c r="K13" s="1244"/>
      <c r="L13" s="1244"/>
      <c r="M13" s="1244"/>
      <c r="N13" s="1245"/>
      <c r="O13" s="1127"/>
      <c r="P13" s="1128"/>
      <c r="R13" s="525"/>
      <c r="S13" s="525"/>
      <c r="T13" s="672"/>
    </row>
    <row r="14" spans="1:24" x14ac:dyDescent="0.25">
      <c r="A14" s="1259" t="s">
        <v>665</v>
      </c>
      <c r="B14" s="1260"/>
      <c r="C14" s="1260"/>
      <c r="D14" s="1261"/>
      <c r="E14" s="1144">
        <f>N36+N57+N78+N99+N120+N141+N162+N183+N204+N351+N225+N246+N267+N288+N309+N330+N372+N393+N414+N435+N456+N477+N498+N519+N540+N561+N582+N603+N624+N645+N666+N687+N708</f>
        <v>0</v>
      </c>
      <c r="F14" s="1125"/>
      <c r="G14" s="1125"/>
      <c r="H14" s="1126"/>
      <c r="I14" s="115"/>
      <c r="J14" s="1240" t="s">
        <v>658</v>
      </c>
      <c r="K14" s="1241"/>
      <c r="L14" s="1241"/>
      <c r="M14" s="1241"/>
      <c r="N14" s="1242"/>
      <c r="O14" s="1125">
        <f>O36+O57+O78+O99+O120+O141+O162+O183+O204+O225+O246+O267+O288+O309+O330+O351+O372+O393+O666+O687+O708+O414+O435+O456+O477+O498+O519+O540+O561+O582+O603+O624+O645</f>
        <v>0</v>
      </c>
      <c r="P14" s="1126"/>
      <c r="R14" s="525"/>
      <c r="S14" s="525"/>
      <c r="T14" s="672"/>
    </row>
    <row r="15" spans="1:24" ht="15.75" thickBot="1" x14ac:dyDescent="0.3">
      <c r="A15" s="1262"/>
      <c r="B15" s="1263"/>
      <c r="C15" s="1263"/>
      <c r="D15" s="1264"/>
      <c r="E15" s="1145"/>
      <c r="F15" s="1127"/>
      <c r="G15" s="1127"/>
      <c r="H15" s="1128"/>
      <c r="I15" s="115"/>
      <c r="J15" s="1243" t="s">
        <v>654</v>
      </c>
      <c r="K15" s="1244"/>
      <c r="L15" s="1244"/>
      <c r="M15" s="1244"/>
      <c r="N15" s="1245"/>
      <c r="O15" s="1127"/>
      <c r="P15" s="1128"/>
      <c r="R15" s="525"/>
      <c r="S15" s="525"/>
      <c r="T15" s="672"/>
    </row>
    <row r="16" spans="1:24" ht="15.75" thickBot="1" x14ac:dyDescent="0.3">
      <c r="A16" s="181"/>
      <c r="B16" s="182"/>
      <c r="C16" s="182"/>
      <c r="D16" s="182"/>
      <c r="E16" s="183"/>
      <c r="F16" s="183"/>
      <c r="G16" s="183"/>
      <c r="H16" s="183"/>
      <c r="I16" s="115"/>
      <c r="J16" s="184"/>
      <c r="K16" s="184"/>
      <c r="L16" s="184"/>
      <c r="M16" s="184"/>
      <c r="N16" s="184"/>
      <c r="O16" s="154"/>
      <c r="P16" s="154"/>
    </row>
    <row r="17" spans="1:22" ht="31.5" customHeight="1" thickBot="1" x14ac:dyDescent="0.3">
      <c r="A17" s="502"/>
      <c r="B17" s="503"/>
      <c r="C17" s="504"/>
      <c r="D17" s="504"/>
      <c r="E17" s="504"/>
      <c r="F17" s="503"/>
      <c r="G17" s="504"/>
      <c r="H17" s="504"/>
      <c r="I17" s="503"/>
      <c r="J17" s="503"/>
      <c r="K17" s="504"/>
      <c r="L17" s="504"/>
      <c r="M17" s="504"/>
      <c r="N17" s="504"/>
      <c r="O17" s="504"/>
      <c r="P17" s="504"/>
      <c r="Q17" s="504"/>
      <c r="R17" s="504"/>
      <c r="S17" s="504"/>
      <c r="T17" s="504"/>
      <c r="U17" s="505"/>
    </row>
    <row r="18" spans="1:22" ht="33.75" customHeight="1" thickBot="1" x14ac:dyDescent="0.3">
      <c r="A18" s="392" t="s">
        <v>9</v>
      </c>
      <c r="B18" s="1116" t="s">
        <v>88</v>
      </c>
      <c r="C18" s="1117"/>
      <c r="E18" s="1219" t="s">
        <v>342</v>
      </c>
      <c r="F18" s="1220"/>
      <c r="G18" s="1120">
        <f>VLOOKUP(B18,'Urbano.Piano inv. forn'!$D$130:$H$149,3,FALSE)</f>
        <v>0</v>
      </c>
      <c r="H18" s="1121"/>
      <c r="I18" s="115"/>
      <c r="J18" s="1219" t="s">
        <v>343</v>
      </c>
      <c r="K18" s="1220"/>
      <c r="L18" s="1120">
        <f>VLOOKUP(B18,'Urbano.Piano inv. forn'!$D$130:$H$149,4,FALSE)</f>
        <v>0</v>
      </c>
      <c r="M18" s="1121"/>
      <c r="O18" s="397" t="s">
        <v>344</v>
      </c>
      <c r="P18" s="506"/>
      <c r="R18" s="398" t="s">
        <v>345</v>
      </c>
      <c r="S18" s="1108"/>
      <c r="T18" s="1109"/>
      <c r="U18" s="507"/>
    </row>
    <row r="19" spans="1:22" ht="13.5" customHeight="1" thickBot="1" x14ac:dyDescent="0.3">
      <c r="A19" s="149"/>
      <c r="B19" s="129"/>
      <c r="C19" s="129"/>
      <c r="E19" s="130"/>
      <c r="F19" s="130"/>
      <c r="G19" s="131"/>
      <c r="H19" s="131"/>
      <c r="I19" s="115"/>
      <c r="J19" s="130"/>
      <c r="K19" s="130"/>
      <c r="L19" s="131"/>
      <c r="M19" s="131"/>
      <c r="O19" s="132"/>
      <c r="R19" s="128"/>
      <c r="S19" s="501"/>
      <c r="U19" s="150"/>
      <c r="V19" s="501"/>
    </row>
    <row r="20" spans="1:22" ht="33.75" customHeight="1" thickBot="1" x14ac:dyDescent="0.3">
      <c r="A20" s="1246" t="s">
        <v>346</v>
      </c>
      <c r="B20" s="1247"/>
      <c r="C20" s="1247"/>
      <c r="D20" s="1248"/>
      <c r="E20" s="1105">
        <f>VLOOKUP(B18,'Urbano.Piano inv. forn'!$D$130:$V$149,17,FALSE)</f>
        <v>0</v>
      </c>
      <c r="F20" s="1106"/>
      <c r="G20" s="1106"/>
      <c r="H20" s="1107"/>
      <c r="I20" s="115"/>
      <c r="J20" s="1249" t="s">
        <v>60</v>
      </c>
      <c r="K20" s="1250"/>
      <c r="L20" s="1105">
        <f>VLOOKUP(B18,'Urbano.Piano inv. forn'!$D$130:$V$149,19,FALSE)</f>
        <v>0</v>
      </c>
      <c r="M20" s="1107"/>
      <c r="N20" s="146"/>
      <c r="O20" s="398" t="s">
        <v>347</v>
      </c>
      <c r="P20" s="151">
        <f>L20+E20</f>
        <v>0</v>
      </c>
      <c r="R20" s="398" t="s">
        <v>348</v>
      </c>
      <c r="S20" s="1108"/>
      <c r="T20" s="1109"/>
      <c r="U20" s="150"/>
      <c r="V20" s="501"/>
    </row>
    <row r="21" spans="1:22" ht="21.75" customHeight="1" thickBot="1" x14ac:dyDescent="0.3">
      <c r="A21" s="152"/>
      <c r="B21" s="153"/>
      <c r="C21" s="153"/>
      <c r="D21" s="153"/>
      <c r="E21" s="154"/>
      <c r="F21" s="154"/>
      <c r="G21" s="154"/>
      <c r="H21" s="154"/>
      <c r="I21" s="115"/>
      <c r="J21" s="130"/>
      <c r="K21" s="130"/>
      <c r="L21" s="154"/>
      <c r="M21" s="154"/>
      <c r="N21" s="146"/>
      <c r="O21" s="128"/>
      <c r="P21" s="146"/>
      <c r="R21" s="128"/>
      <c r="S21" s="129"/>
      <c r="T21" s="129"/>
      <c r="U21" s="150"/>
      <c r="V21" s="501"/>
    </row>
    <row r="22" spans="1:22" s="182" customFormat="1" ht="72" customHeight="1" x14ac:dyDescent="0.25">
      <c r="A22" s="1251" t="s">
        <v>349</v>
      </c>
      <c r="B22" s="1253" t="s">
        <v>350</v>
      </c>
      <c r="C22" s="1253" t="s">
        <v>351</v>
      </c>
      <c r="D22" s="393" t="s">
        <v>352</v>
      </c>
      <c r="E22" s="394" t="s">
        <v>353</v>
      </c>
      <c r="F22" s="393" t="s">
        <v>354</v>
      </c>
      <c r="G22" s="393" t="s">
        <v>355</v>
      </c>
      <c r="H22" s="395" t="s">
        <v>312</v>
      </c>
      <c r="I22" s="395" t="s">
        <v>356</v>
      </c>
      <c r="J22" s="395" t="s">
        <v>357</v>
      </c>
      <c r="K22" s="395" t="s">
        <v>358</v>
      </c>
      <c r="L22" s="395" t="s">
        <v>359</v>
      </c>
      <c r="M22" s="395" t="s">
        <v>360</v>
      </c>
      <c r="N22" s="395" t="s">
        <v>361</v>
      </c>
      <c r="O22" s="395" t="s">
        <v>362</v>
      </c>
      <c r="P22" s="395" t="s">
        <v>363</v>
      </c>
      <c r="Q22" s="395" t="s">
        <v>364</v>
      </c>
      <c r="R22" s="395" t="s">
        <v>365</v>
      </c>
      <c r="S22" s="395" t="s">
        <v>366</v>
      </c>
      <c r="T22" s="1255" t="s">
        <v>367</v>
      </c>
      <c r="U22" s="508"/>
    </row>
    <row r="23" spans="1:22" s="182" customFormat="1" ht="28.5" customHeight="1" thickBot="1" x14ac:dyDescent="0.3">
      <c r="A23" s="1252"/>
      <c r="B23" s="1254"/>
      <c r="C23" s="1254"/>
      <c r="D23" s="396" t="s">
        <v>368</v>
      </c>
      <c r="E23" s="396" t="s">
        <v>369</v>
      </c>
      <c r="F23" s="396" t="s">
        <v>370</v>
      </c>
      <c r="G23" s="396" t="s">
        <v>370</v>
      </c>
      <c r="H23" s="396" t="s">
        <v>87</v>
      </c>
      <c r="I23" s="396" t="s">
        <v>33</v>
      </c>
      <c r="J23" s="396" t="s">
        <v>371</v>
      </c>
      <c r="K23" s="396" t="s">
        <v>372</v>
      </c>
      <c r="L23" s="396" t="s">
        <v>373</v>
      </c>
      <c r="M23" s="396" t="s">
        <v>372</v>
      </c>
      <c r="N23" s="396" t="s">
        <v>374</v>
      </c>
      <c r="O23" s="396" t="s">
        <v>341</v>
      </c>
      <c r="P23" s="396" t="s">
        <v>375</v>
      </c>
      <c r="Q23" s="396" t="s">
        <v>376</v>
      </c>
      <c r="R23" s="396" t="s">
        <v>377</v>
      </c>
      <c r="S23" s="396" t="s">
        <v>377</v>
      </c>
      <c r="T23" s="1256"/>
      <c r="U23" s="508"/>
    </row>
    <row r="24" spans="1:22" ht="15" customHeight="1" x14ac:dyDescent="0.25">
      <c r="A24" s="1257" t="str">
        <f>B18</f>
        <v>urb.i.1</v>
      </c>
      <c r="B24" s="399">
        <v>1</v>
      </c>
      <c r="C24" s="208"/>
      <c r="D24" s="134"/>
      <c r="E24" s="134"/>
      <c r="F24" s="208"/>
      <c r="G24" s="510"/>
      <c r="H24" s="135"/>
      <c r="I24" s="511"/>
      <c r="J24" s="512"/>
      <c r="K24" s="513"/>
      <c r="L24" s="511"/>
      <c r="M24" s="513"/>
      <c r="N24" s="164"/>
      <c r="O24" s="164"/>
      <c r="P24" s="511"/>
      <c r="Q24" s="511"/>
      <c r="R24" s="511"/>
      <c r="S24" s="511"/>
      <c r="T24" s="514"/>
      <c r="U24" s="507"/>
    </row>
    <row r="25" spans="1:22" x14ac:dyDescent="0.25">
      <c r="A25" s="1257"/>
      <c r="B25" s="400">
        <v>2</v>
      </c>
      <c r="C25" s="133"/>
      <c r="D25" s="127"/>
      <c r="E25" s="127"/>
      <c r="F25" s="133"/>
      <c r="G25" s="515"/>
      <c r="H25" s="135"/>
      <c r="I25" s="495"/>
      <c r="J25" s="516"/>
      <c r="K25" s="517"/>
      <c r="L25" s="495"/>
      <c r="M25" s="517"/>
      <c r="N25" s="155"/>
      <c r="O25" s="155"/>
      <c r="P25" s="495"/>
      <c r="Q25" s="495" t="s">
        <v>378</v>
      </c>
      <c r="R25" s="495"/>
      <c r="S25" s="495"/>
      <c r="T25" s="518"/>
      <c r="U25" s="507"/>
    </row>
    <row r="26" spans="1:22" x14ac:dyDescent="0.25">
      <c r="A26" s="1257"/>
      <c r="B26" s="400">
        <v>3</v>
      </c>
      <c r="C26" s="133"/>
      <c r="D26" s="127"/>
      <c r="E26" s="127"/>
      <c r="F26" s="133"/>
      <c r="G26" s="515"/>
      <c r="H26" s="135"/>
      <c r="I26" s="495"/>
      <c r="J26" s="516"/>
      <c r="K26" s="517"/>
      <c r="L26" s="495"/>
      <c r="M26" s="517"/>
      <c r="N26" s="155"/>
      <c r="O26" s="155"/>
      <c r="P26" s="495"/>
      <c r="Q26" s="495"/>
      <c r="R26" s="495"/>
      <c r="S26" s="495"/>
      <c r="T26" s="518"/>
      <c r="U26" s="507"/>
    </row>
    <row r="27" spans="1:22" x14ac:dyDescent="0.25">
      <c r="A27" s="1257"/>
      <c r="B27" s="400">
        <v>4</v>
      </c>
      <c r="C27" s="133"/>
      <c r="D27" s="127"/>
      <c r="E27" s="127"/>
      <c r="F27" s="133"/>
      <c r="G27" s="515"/>
      <c r="H27" s="135"/>
      <c r="I27" s="495"/>
      <c r="J27" s="516"/>
      <c r="K27" s="517"/>
      <c r="L27" s="495"/>
      <c r="M27" s="517"/>
      <c r="N27" s="155"/>
      <c r="O27" s="155"/>
      <c r="P27" s="495"/>
      <c r="Q27" s="495"/>
      <c r="R27" s="495"/>
      <c r="S27" s="495"/>
      <c r="T27" s="518"/>
      <c r="U27" s="507"/>
    </row>
    <row r="28" spans="1:22" x14ac:dyDescent="0.25">
      <c r="A28" s="1257"/>
      <c r="B28" s="400">
        <v>5</v>
      </c>
      <c r="C28" s="133"/>
      <c r="D28" s="127"/>
      <c r="E28" s="127"/>
      <c r="F28" s="133"/>
      <c r="G28" s="515"/>
      <c r="H28" s="135"/>
      <c r="I28" s="495"/>
      <c r="J28" s="516"/>
      <c r="K28" s="517"/>
      <c r="L28" s="495"/>
      <c r="M28" s="517"/>
      <c r="N28" s="155"/>
      <c r="O28" s="155"/>
      <c r="P28" s="495"/>
      <c r="Q28" s="495"/>
      <c r="R28" s="495"/>
      <c r="S28" s="495"/>
      <c r="T28" s="518"/>
      <c r="U28" s="507"/>
    </row>
    <row r="29" spans="1:22" x14ac:dyDescent="0.25">
      <c r="A29" s="1257"/>
      <c r="B29" s="400">
        <v>6</v>
      </c>
      <c r="C29" s="133"/>
      <c r="D29" s="127"/>
      <c r="E29" s="127"/>
      <c r="F29" s="133"/>
      <c r="G29" s="515"/>
      <c r="H29" s="135"/>
      <c r="I29" s="495"/>
      <c r="J29" s="516"/>
      <c r="K29" s="517"/>
      <c r="L29" s="495"/>
      <c r="M29" s="517"/>
      <c r="N29" s="155"/>
      <c r="O29" s="155"/>
      <c r="P29" s="495"/>
      <c r="Q29" s="495"/>
      <c r="R29" s="495"/>
      <c r="S29" s="495"/>
      <c r="T29" s="518"/>
      <c r="U29" s="507"/>
    </row>
    <row r="30" spans="1:22" x14ac:dyDescent="0.25">
      <c r="A30" s="1257"/>
      <c r="B30" s="400">
        <v>7</v>
      </c>
      <c r="C30" s="133"/>
      <c r="D30" s="127"/>
      <c r="E30" s="127"/>
      <c r="F30" s="133"/>
      <c r="G30" s="515"/>
      <c r="H30" s="135"/>
      <c r="I30" s="495"/>
      <c r="J30" s="516"/>
      <c r="K30" s="517"/>
      <c r="L30" s="495"/>
      <c r="M30" s="517"/>
      <c r="N30" s="155"/>
      <c r="O30" s="155"/>
      <c r="P30" s="495"/>
      <c r="Q30" s="495"/>
      <c r="R30" s="495"/>
      <c r="S30" s="495"/>
      <c r="T30" s="518"/>
      <c r="U30" s="507"/>
    </row>
    <row r="31" spans="1:22" x14ac:dyDescent="0.25">
      <c r="A31" s="1257"/>
      <c r="B31" s="400">
        <v>8</v>
      </c>
      <c r="C31" s="133"/>
      <c r="D31" s="127"/>
      <c r="E31" s="127"/>
      <c r="F31" s="133"/>
      <c r="G31" s="515"/>
      <c r="H31" s="135"/>
      <c r="I31" s="495"/>
      <c r="J31" s="516"/>
      <c r="K31" s="517"/>
      <c r="L31" s="495"/>
      <c r="M31" s="517"/>
      <c r="N31" s="155"/>
      <c r="O31" s="155"/>
      <c r="P31" s="495"/>
      <c r="Q31" s="495"/>
      <c r="R31" s="495"/>
      <c r="S31" s="495"/>
      <c r="T31" s="518"/>
      <c r="U31" s="507"/>
    </row>
    <row r="32" spans="1:22" x14ac:dyDescent="0.25">
      <c r="A32" s="1257"/>
      <c r="B32" s="400">
        <v>9</v>
      </c>
      <c r="C32" s="133"/>
      <c r="D32" s="127"/>
      <c r="E32" s="127"/>
      <c r="F32" s="133"/>
      <c r="G32" s="515"/>
      <c r="H32" s="135"/>
      <c r="I32" s="495"/>
      <c r="J32" s="516"/>
      <c r="K32" s="517"/>
      <c r="L32" s="495"/>
      <c r="M32" s="517"/>
      <c r="N32" s="155"/>
      <c r="O32" s="155"/>
      <c r="P32" s="495"/>
      <c r="Q32" s="495"/>
      <c r="R32" s="495"/>
      <c r="S32" s="495"/>
      <c r="T32" s="518"/>
      <c r="U32" s="507"/>
    </row>
    <row r="33" spans="1:21" ht="15.75" thickBot="1" x14ac:dyDescent="0.3">
      <c r="A33" s="1258"/>
      <c r="B33" s="401">
        <v>10</v>
      </c>
      <c r="C33" s="148"/>
      <c r="D33" s="147"/>
      <c r="E33" s="147"/>
      <c r="F33" s="148"/>
      <c r="G33" s="519"/>
      <c r="H33" s="405"/>
      <c r="I33" s="520"/>
      <c r="J33" s="521"/>
      <c r="K33" s="522"/>
      <c r="L33" s="520"/>
      <c r="M33" s="522"/>
      <c r="N33" s="156"/>
      <c r="O33" s="156"/>
      <c r="P33" s="520"/>
      <c r="Q33" s="520"/>
      <c r="R33" s="520"/>
      <c r="S33" s="520"/>
      <c r="T33" s="523"/>
      <c r="U33" s="507"/>
    </row>
    <row r="34" spans="1:21" ht="25.5" thickBot="1" x14ac:dyDescent="0.3">
      <c r="A34" s="654"/>
      <c r="C34" s="655"/>
      <c r="D34" s="656"/>
      <c r="E34" s="484" t="s">
        <v>379</v>
      </c>
      <c r="F34" s="485">
        <f>COUNTA(F24:F33)</f>
        <v>0</v>
      </c>
      <c r="G34" s="486">
        <f>COUNTA(G24:G33)</f>
        <v>0</v>
      </c>
      <c r="H34" s="655"/>
      <c r="I34" s="501"/>
      <c r="J34" s="657"/>
      <c r="K34" s="658"/>
      <c r="L34" s="1096" t="s">
        <v>655</v>
      </c>
      <c r="M34" s="1097"/>
      <c r="N34" s="659">
        <f>SUM(N24:N33)</f>
        <v>0</v>
      </c>
      <c r="O34" s="660">
        <f>SUM(O24:O33)</f>
        <v>0</v>
      </c>
      <c r="P34" s="501"/>
      <c r="R34" s="128"/>
      <c r="S34" s="132"/>
      <c r="T34" s="603"/>
      <c r="U34" s="527"/>
    </row>
    <row r="35" spans="1:21" x14ac:dyDescent="0.25">
      <c r="A35" s="149"/>
      <c r="B35" s="128"/>
      <c r="C35" s="128"/>
      <c r="D35" s="128"/>
      <c r="H35" s="524"/>
      <c r="I35" s="524"/>
      <c r="J35" s="525"/>
      <c r="K35" s="524"/>
      <c r="L35" s="1098" t="s">
        <v>656</v>
      </c>
      <c r="M35" s="1099"/>
      <c r="N35" s="661">
        <f>SUMIF(M24:M33,"&lt;=31/12/2025",N24:N33)</f>
        <v>0</v>
      </c>
      <c r="O35" s="662">
        <f>SUMIF(M24:M33,"&lt;=31/12/2025",O24:O33)</f>
        <v>0</v>
      </c>
      <c r="P35" s="128"/>
      <c r="R35" s="128"/>
      <c r="S35" s="132"/>
      <c r="T35" s="603"/>
      <c r="U35" s="527"/>
    </row>
    <row r="36" spans="1:21" ht="15.75" thickBot="1" x14ac:dyDescent="0.3">
      <c r="A36" s="149"/>
      <c r="L36" s="1100" t="s">
        <v>659</v>
      </c>
      <c r="M36" s="1101"/>
      <c r="N36" s="663">
        <f>SUMIF(M24:M33,"&gt;31/12/2025",N24:N33)</f>
        <v>0</v>
      </c>
      <c r="O36" s="664">
        <f>SUMIF(M24:M33,"&gt;31/12/2025",O24:O33)</f>
        <v>0</v>
      </c>
      <c r="R36" s="128"/>
      <c r="S36" s="132"/>
      <c r="T36" s="603"/>
      <c r="U36" s="527"/>
    </row>
    <row r="37" spans="1:21" ht="15.75" thickBot="1" x14ac:dyDescent="0.3">
      <c r="A37" s="528"/>
      <c r="B37" s="529"/>
      <c r="C37" s="455"/>
      <c r="D37" s="455"/>
      <c r="E37" s="455"/>
      <c r="F37" s="529"/>
      <c r="G37" s="455"/>
      <c r="H37" s="455"/>
      <c r="I37" s="529"/>
      <c r="J37" s="529"/>
      <c r="K37" s="455"/>
      <c r="L37" s="455"/>
      <c r="M37" s="455"/>
      <c r="N37" s="455"/>
      <c r="O37" s="455"/>
      <c r="P37" s="455"/>
      <c r="Q37" s="455"/>
      <c r="R37" s="455"/>
      <c r="S37" s="530"/>
      <c r="T37" s="455"/>
      <c r="U37" s="531"/>
    </row>
    <row r="38" spans="1:21" ht="15.75" thickBot="1" x14ac:dyDescent="0.3">
      <c r="A38" s="502"/>
      <c r="B38" s="503"/>
      <c r="C38" s="504"/>
      <c r="D38" s="504"/>
      <c r="E38" s="504"/>
      <c r="F38" s="503"/>
      <c r="G38" s="504"/>
      <c r="H38" s="504"/>
      <c r="I38" s="503"/>
      <c r="J38" s="503"/>
      <c r="K38" s="504"/>
      <c r="L38" s="504"/>
      <c r="M38" s="504"/>
      <c r="N38" s="504"/>
      <c r="O38" s="504"/>
      <c r="P38" s="504"/>
      <c r="Q38" s="504"/>
      <c r="R38" s="504"/>
      <c r="S38" s="504"/>
      <c r="T38" s="504"/>
      <c r="U38" s="505"/>
    </row>
    <row r="39" spans="1:21" ht="28.5" thickBot="1" x14ac:dyDescent="0.3">
      <c r="A39" s="392" t="s">
        <v>9</v>
      </c>
      <c r="B39" s="1116" t="s">
        <v>90</v>
      </c>
      <c r="C39" s="1117"/>
      <c r="E39" s="1219" t="s">
        <v>342</v>
      </c>
      <c r="F39" s="1220"/>
      <c r="G39" s="1120">
        <f>VLOOKUP(B39,'Urbano.Piano inv. forn'!$D$130:$H$149,3,FALSE)</f>
        <v>0</v>
      </c>
      <c r="H39" s="1121"/>
      <c r="I39" s="115"/>
      <c r="J39" s="1219" t="s">
        <v>343</v>
      </c>
      <c r="K39" s="1220"/>
      <c r="L39" s="1120">
        <f>VLOOKUP(B39,'Urbano.Piano inv. forn'!$D$130:$H$149,4,FALSE)</f>
        <v>0</v>
      </c>
      <c r="M39" s="1121"/>
      <c r="O39" s="397" t="s">
        <v>344</v>
      </c>
      <c r="P39" s="506"/>
      <c r="R39" s="398" t="s">
        <v>345</v>
      </c>
      <c r="S39" s="1108"/>
      <c r="T39" s="1109"/>
      <c r="U39" s="507"/>
    </row>
    <row r="40" spans="1:21" ht="15.75" thickBot="1" x14ac:dyDescent="0.3">
      <c r="A40" s="149"/>
      <c r="B40" s="129"/>
      <c r="C40" s="129"/>
      <c r="E40" s="130"/>
      <c r="F40" s="130"/>
      <c r="G40" s="131"/>
      <c r="H40" s="131"/>
      <c r="I40" s="115"/>
      <c r="J40" s="130"/>
      <c r="K40" s="130"/>
      <c r="L40" s="131"/>
      <c r="M40" s="131"/>
      <c r="O40" s="132"/>
      <c r="R40" s="128"/>
      <c r="S40" s="501"/>
      <c r="U40" s="150"/>
    </row>
    <row r="41" spans="1:21" ht="31.5" customHeight="1" thickBot="1" x14ac:dyDescent="0.3">
      <c r="A41" s="1246" t="s">
        <v>346</v>
      </c>
      <c r="B41" s="1247"/>
      <c r="C41" s="1247"/>
      <c r="D41" s="1248"/>
      <c r="E41" s="1105">
        <f>VLOOKUP(B39,'Urbano.Piano inv. forn'!$D$130:$V$149,17,FALSE)</f>
        <v>0</v>
      </c>
      <c r="F41" s="1106"/>
      <c r="G41" s="1106"/>
      <c r="H41" s="1107"/>
      <c r="I41" s="115"/>
      <c r="J41" s="1249" t="s">
        <v>60</v>
      </c>
      <c r="K41" s="1250"/>
      <c r="L41" s="1105">
        <f>VLOOKUP(B39,'Urbano.Piano inv. forn'!$D$130:$V$149,19,FALSE)</f>
        <v>0</v>
      </c>
      <c r="M41" s="1107"/>
      <c r="N41" s="146"/>
      <c r="O41" s="398" t="s">
        <v>347</v>
      </c>
      <c r="P41" s="151">
        <f>L41+E41</f>
        <v>0</v>
      </c>
      <c r="R41" s="398" t="s">
        <v>348</v>
      </c>
      <c r="S41" s="1108"/>
      <c r="T41" s="1109"/>
      <c r="U41" s="150"/>
    </row>
    <row r="42" spans="1:21" ht="15.75" thickBot="1" x14ac:dyDescent="0.3">
      <c r="A42" s="152"/>
      <c r="B42" s="153"/>
      <c r="C42" s="153"/>
      <c r="D42" s="153"/>
      <c r="E42" s="154"/>
      <c r="F42" s="154"/>
      <c r="G42" s="154"/>
      <c r="H42" s="154"/>
      <c r="I42" s="115"/>
      <c r="J42" s="130"/>
      <c r="K42" s="130"/>
      <c r="L42" s="154"/>
      <c r="M42" s="154"/>
      <c r="N42" s="146"/>
      <c r="O42" s="128"/>
      <c r="P42" s="146"/>
      <c r="R42" s="128"/>
      <c r="S42" s="129"/>
      <c r="T42" s="129"/>
      <c r="U42" s="507"/>
    </row>
    <row r="43" spans="1:21" ht="57" customHeight="1" x14ac:dyDescent="0.25">
      <c r="A43" s="1251" t="s">
        <v>349</v>
      </c>
      <c r="B43" s="1253" t="s">
        <v>350</v>
      </c>
      <c r="C43" s="1253" t="s">
        <v>351</v>
      </c>
      <c r="D43" s="393" t="s">
        <v>352</v>
      </c>
      <c r="E43" s="394" t="s">
        <v>353</v>
      </c>
      <c r="F43" s="393" t="s">
        <v>354</v>
      </c>
      <c r="G43" s="393" t="s">
        <v>355</v>
      </c>
      <c r="H43" s="395" t="s">
        <v>312</v>
      </c>
      <c r="I43" s="395" t="s">
        <v>356</v>
      </c>
      <c r="J43" s="395" t="s">
        <v>357</v>
      </c>
      <c r="K43" s="395" t="s">
        <v>358</v>
      </c>
      <c r="L43" s="395" t="s">
        <v>359</v>
      </c>
      <c r="M43" s="395" t="s">
        <v>360</v>
      </c>
      <c r="N43" s="395" t="s">
        <v>361</v>
      </c>
      <c r="O43" s="395" t="s">
        <v>362</v>
      </c>
      <c r="P43" s="395" t="s">
        <v>363</v>
      </c>
      <c r="Q43" s="395" t="s">
        <v>364</v>
      </c>
      <c r="R43" s="395" t="s">
        <v>365</v>
      </c>
      <c r="S43" s="395" t="s">
        <v>366</v>
      </c>
      <c r="T43" s="1255" t="s">
        <v>367</v>
      </c>
      <c r="U43" s="508"/>
    </row>
    <row r="44" spans="1:21" ht="30.75" customHeight="1" thickBot="1" x14ac:dyDescent="0.3">
      <c r="A44" s="1252"/>
      <c r="B44" s="1254"/>
      <c r="C44" s="1254"/>
      <c r="D44" s="396" t="s">
        <v>368</v>
      </c>
      <c r="E44" s="396" t="s">
        <v>369</v>
      </c>
      <c r="F44" s="396" t="s">
        <v>370</v>
      </c>
      <c r="G44" s="396" t="s">
        <v>370</v>
      </c>
      <c r="H44" s="396" t="s">
        <v>87</v>
      </c>
      <c r="I44" s="396" t="s">
        <v>33</v>
      </c>
      <c r="J44" s="396" t="s">
        <v>371</v>
      </c>
      <c r="K44" s="396" t="s">
        <v>372</v>
      </c>
      <c r="L44" s="396" t="s">
        <v>373</v>
      </c>
      <c r="M44" s="396" t="s">
        <v>372</v>
      </c>
      <c r="N44" s="396" t="s">
        <v>374</v>
      </c>
      <c r="O44" s="396" t="s">
        <v>341</v>
      </c>
      <c r="P44" s="396" t="s">
        <v>375</v>
      </c>
      <c r="Q44" s="396" t="s">
        <v>376</v>
      </c>
      <c r="R44" s="396" t="s">
        <v>377</v>
      </c>
      <c r="S44" s="396" t="s">
        <v>377</v>
      </c>
      <c r="T44" s="1256"/>
      <c r="U44" s="508"/>
    </row>
    <row r="45" spans="1:21" x14ac:dyDescent="0.25">
      <c r="A45" s="1257" t="str">
        <f>B39</f>
        <v>urb.i.3</v>
      </c>
      <c r="B45" s="399">
        <v>1</v>
      </c>
      <c r="C45" s="208"/>
      <c r="D45" s="134"/>
      <c r="E45" s="134"/>
      <c r="F45" s="208"/>
      <c r="G45" s="510"/>
      <c r="H45" s="135"/>
      <c r="I45" s="511"/>
      <c r="J45" s="512"/>
      <c r="K45" s="513"/>
      <c r="L45" s="511"/>
      <c r="M45" s="513"/>
      <c r="N45" s="164"/>
      <c r="O45" s="164"/>
      <c r="P45" s="511"/>
      <c r="Q45" s="511"/>
      <c r="R45" s="511"/>
      <c r="S45" s="511"/>
      <c r="T45" s="514"/>
      <c r="U45" s="507"/>
    </row>
    <row r="46" spans="1:21" x14ac:dyDescent="0.25">
      <c r="A46" s="1257"/>
      <c r="B46" s="400">
        <v>2</v>
      </c>
      <c r="C46" s="133"/>
      <c r="D46" s="127"/>
      <c r="E46" s="127"/>
      <c r="F46" s="133"/>
      <c r="G46" s="515"/>
      <c r="H46" s="135"/>
      <c r="I46" s="495"/>
      <c r="J46" s="516"/>
      <c r="K46" s="517"/>
      <c r="L46" s="495"/>
      <c r="M46" s="517"/>
      <c r="N46" s="155"/>
      <c r="O46" s="155"/>
      <c r="P46" s="495"/>
      <c r="Q46" s="495" t="s">
        <v>378</v>
      </c>
      <c r="R46" s="495"/>
      <c r="S46" s="495"/>
      <c r="T46" s="518"/>
      <c r="U46" s="507"/>
    </row>
    <row r="47" spans="1:21" x14ac:dyDescent="0.25">
      <c r="A47" s="1257"/>
      <c r="B47" s="400">
        <v>3</v>
      </c>
      <c r="C47" s="133"/>
      <c r="D47" s="127"/>
      <c r="E47" s="127"/>
      <c r="F47" s="133"/>
      <c r="G47" s="515"/>
      <c r="H47" s="135"/>
      <c r="I47" s="495"/>
      <c r="J47" s="516"/>
      <c r="K47" s="517"/>
      <c r="L47" s="495"/>
      <c r="M47" s="517"/>
      <c r="N47" s="155"/>
      <c r="O47" s="155"/>
      <c r="P47" s="495"/>
      <c r="Q47" s="495"/>
      <c r="R47" s="495"/>
      <c r="S47" s="495"/>
      <c r="T47" s="518"/>
      <c r="U47" s="507"/>
    </row>
    <row r="48" spans="1:21" x14ac:dyDescent="0.25">
      <c r="A48" s="1257"/>
      <c r="B48" s="400">
        <v>4</v>
      </c>
      <c r="C48" s="133"/>
      <c r="D48" s="127"/>
      <c r="E48" s="127"/>
      <c r="F48" s="133"/>
      <c r="G48" s="515"/>
      <c r="H48" s="135"/>
      <c r="I48" s="495"/>
      <c r="J48" s="516"/>
      <c r="K48" s="517"/>
      <c r="L48" s="495"/>
      <c r="M48" s="517"/>
      <c r="N48" s="155"/>
      <c r="O48" s="155"/>
      <c r="P48" s="495"/>
      <c r="Q48" s="495"/>
      <c r="R48" s="495"/>
      <c r="S48" s="495"/>
      <c r="T48" s="518"/>
      <c r="U48" s="507"/>
    </row>
    <row r="49" spans="1:21" x14ac:dyDescent="0.25">
      <c r="A49" s="1257"/>
      <c r="B49" s="400">
        <v>5</v>
      </c>
      <c r="C49" s="133"/>
      <c r="D49" s="127"/>
      <c r="E49" s="127"/>
      <c r="F49" s="133"/>
      <c r="G49" s="515"/>
      <c r="H49" s="135"/>
      <c r="I49" s="495"/>
      <c r="J49" s="516"/>
      <c r="K49" s="517"/>
      <c r="L49" s="495"/>
      <c r="M49" s="517"/>
      <c r="N49" s="155"/>
      <c r="O49" s="155"/>
      <c r="P49" s="495"/>
      <c r="Q49" s="495"/>
      <c r="R49" s="495"/>
      <c r="S49" s="495"/>
      <c r="T49" s="518"/>
      <c r="U49" s="507"/>
    </row>
    <row r="50" spans="1:21" x14ac:dyDescent="0.25">
      <c r="A50" s="1257"/>
      <c r="B50" s="400">
        <v>6</v>
      </c>
      <c r="C50" s="133"/>
      <c r="D50" s="127"/>
      <c r="E50" s="127"/>
      <c r="F50" s="133"/>
      <c r="G50" s="515"/>
      <c r="H50" s="135"/>
      <c r="I50" s="495"/>
      <c r="J50" s="516"/>
      <c r="K50" s="517"/>
      <c r="L50" s="495"/>
      <c r="M50" s="517"/>
      <c r="N50" s="155"/>
      <c r="O50" s="155"/>
      <c r="P50" s="495"/>
      <c r="Q50" s="495"/>
      <c r="R50" s="495"/>
      <c r="S50" s="495"/>
      <c r="T50" s="518"/>
      <c r="U50" s="507"/>
    </row>
    <row r="51" spans="1:21" x14ac:dyDescent="0.25">
      <c r="A51" s="1257"/>
      <c r="B51" s="400">
        <v>7</v>
      </c>
      <c r="C51" s="133"/>
      <c r="D51" s="127"/>
      <c r="E51" s="127"/>
      <c r="F51" s="133"/>
      <c r="G51" s="515"/>
      <c r="H51" s="135"/>
      <c r="I51" s="495"/>
      <c r="J51" s="516"/>
      <c r="K51" s="517"/>
      <c r="L51" s="495"/>
      <c r="M51" s="517"/>
      <c r="N51" s="155"/>
      <c r="O51" s="155"/>
      <c r="P51" s="495"/>
      <c r="Q51" s="495"/>
      <c r="R51" s="495"/>
      <c r="S51" s="495"/>
      <c r="T51" s="518"/>
      <c r="U51" s="507"/>
    </row>
    <row r="52" spans="1:21" x14ac:dyDescent="0.25">
      <c r="A52" s="1257"/>
      <c r="B52" s="400">
        <v>8</v>
      </c>
      <c r="C52" s="133"/>
      <c r="D52" s="127"/>
      <c r="E52" s="127"/>
      <c r="F52" s="133"/>
      <c r="G52" s="515"/>
      <c r="H52" s="135"/>
      <c r="I52" s="495"/>
      <c r="J52" s="516"/>
      <c r="K52" s="517"/>
      <c r="L52" s="495"/>
      <c r="M52" s="517"/>
      <c r="N52" s="155"/>
      <c r="O52" s="155"/>
      <c r="P52" s="495"/>
      <c r="Q52" s="495"/>
      <c r="R52" s="495"/>
      <c r="S52" s="495"/>
      <c r="T52" s="518"/>
      <c r="U52" s="507"/>
    </row>
    <row r="53" spans="1:21" x14ac:dyDescent="0.25">
      <c r="A53" s="1257"/>
      <c r="B53" s="400">
        <v>9</v>
      </c>
      <c r="C53" s="133"/>
      <c r="D53" s="127"/>
      <c r="E53" s="127"/>
      <c r="F53" s="133"/>
      <c r="G53" s="515"/>
      <c r="H53" s="135"/>
      <c r="I53" s="495"/>
      <c r="J53" s="516"/>
      <c r="K53" s="517"/>
      <c r="L53" s="495"/>
      <c r="M53" s="517"/>
      <c r="N53" s="155"/>
      <c r="O53" s="155"/>
      <c r="P53" s="495"/>
      <c r="Q53" s="495"/>
      <c r="R53" s="495"/>
      <c r="S53" s="495"/>
      <c r="T53" s="518"/>
      <c r="U53" s="507"/>
    </row>
    <row r="54" spans="1:21" ht="15.75" thickBot="1" x14ac:dyDescent="0.3">
      <c r="A54" s="1258"/>
      <c r="B54" s="401">
        <v>10</v>
      </c>
      <c r="C54" s="148"/>
      <c r="D54" s="147"/>
      <c r="E54" s="147"/>
      <c r="F54" s="148"/>
      <c r="G54" s="519"/>
      <c r="H54" s="405"/>
      <c r="I54" s="520"/>
      <c r="J54" s="521"/>
      <c r="K54" s="522"/>
      <c r="L54" s="520"/>
      <c r="M54" s="522"/>
      <c r="N54" s="156"/>
      <c r="O54" s="156"/>
      <c r="P54" s="520"/>
      <c r="Q54" s="520"/>
      <c r="R54" s="520"/>
      <c r="S54" s="520"/>
      <c r="T54" s="523"/>
      <c r="U54" s="507"/>
    </row>
    <row r="55" spans="1:21" ht="25.5" thickBot="1" x14ac:dyDescent="0.3">
      <c r="A55" s="654"/>
      <c r="C55" s="655"/>
      <c r="D55" s="656"/>
      <c r="E55" s="484" t="s">
        <v>379</v>
      </c>
      <c r="F55" s="485">
        <f>COUNTA(F45:F54)</f>
        <v>0</v>
      </c>
      <c r="G55" s="486">
        <f>COUNTA(G45:G54)</f>
        <v>0</v>
      </c>
      <c r="H55" s="655"/>
      <c r="I55" s="501"/>
      <c r="J55" s="657"/>
      <c r="K55" s="658"/>
      <c r="L55" s="1096" t="s">
        <v>655</v>
      </c>
      <c r="M55" s="1097"/>
      <c r="N55" s="659">
        <f>SUM(N45:N54)</f>
        <v>0</v>
      </c>
      <c r="O55" s="660">
        <f>SUM(O45:O54)</f>
        <v>0</v>
      </c>
      <c r="P55" s="501"/>
      <c r="R55" s="128"/>
      <c r="S55" s="132"/>
      <c r="T55" s="603"/>
      <c r="U55" s="527"/>
    </row>
    <row r="56" spans="1:21" x14ac:dyDescent="0.25">
      <c r="A56" s="149"/>
      <c r="B56" s="128"/>
      <c r="C56" s="128"/>
      <c r="D56" s="128"/>
      <c r="H56" s="524"/>
      <c r="I56" s="524"/>
      <c r="J56" s="525"/>
      <c r="K56" s="524"/>
      <c r="L56" s="1098" t="s">
        <v>656</v>
      </c>
      <c r="M56" s="1099"/>
      <c r="N56" s="661">
        <f>SUMIF(M45:M54,"&lt;=31/12/2025",N45:N54)</f>
        <v>0</v>
      </c>
      <c r="O56" s="662">
        <f>SUMIF(M45:M54,"&lt;=31/12/2025",O45:O54)</f>
        <v>0</v>
      </c>
      <c r="P56" s="128"/>
      <c r="R56" s="128"/>
      <c r="S56" s="132"/>
      <c r="T56" s="603"/>
      <c r="U56" s="527"/>
    </row>
    <row r="57" spans="1:21" ht="15.75" thickBot="1" x14ac:dyDescent="0.3">
      <c r="A57" s="149"/>
      <c r="L57" s="1100" t="s">
        <v>659</v>
      </c>
      <c r="M57" s="1101"/>
      <c r="N57" s="663">
        <f>SUMIF(M45:M54,"&gt;31/12/2025",N45:N54)</f>
        <v>0</v>
      </c>
      <c r="O57" s="664">
        <f>SUMIF(M45:M54,"&gt;31/12/2025",O45:O54)</f>
        <v>0</v>
      </c>
      <c r="R57" s="128"/>
      <c r="S57" s="132"/>
      <c r="T57" s="603"/>
      <c r="U57" s="527"/>
    </row>
    <row r="58" spans="1:21" ht="15.75" thickBot="1" x14ac:dyDescent="0.3">
      <c r="A58" s="528"/>
      <c r="B58" s="529"/>
      <c r="C58" s="455"/>
      <c r="D58" s="455"/>
      <c r="E58" s="455"/>
      <c r="F58" s="529"/>
      <c r="G58" s="455"/>
      <c r="H58" s="455"/>
      <c r="I58" s="529"/>
      <c r="J58" s="529"/>
      <c r="K58" s="455"/>
      <c r="L58" s="455"/>
      <c r="M58" s="455"/>
      <c r="N58" s="455"/>
      <c r="O58" s="455"/>
      <c r="P58" s="455"/>
      <c r="Q58" s="455"/>
      <c r="R58" s="455"/>
      <c r="S58" s="530"/>
      <c r="T58" s="455"/>
      <c r="U58" s="531"/>
    </row>
    <row r="59" spans="1:21" ht="15.75" thickBot="1" x14ac:dyDescent="0.3">
      <c r="A59" s="502"/>
      <c r="B59" s="503"/>
      <c r="C59" s="504"/>
      <c r="D59" s="504"/>
      <c r="E59" s="504"/>
      <c r="F59" s="503"/>
      <c r="G59" s="504"/>
      <c r="H59" s="504"/>
      <c r="I59" s="503"/>
      <c r="J59" s="503"/>
      <c r="K59" s="504"/>
      <c r="L59" s="504"/>
      <c r="M59" s="504"/>
      <c r="N59" s="504"/>
      <c r="O59" s="504"/>
      <c r="P59" s="504"/>
      <c r="Q59" s="504"/>
      <c r="R59" s="504"/>
      <c r="S59" s="504"/>
      <c r="T59" s="504"/>
      <c r="U59" s="505"/>
    </row>
    <row r="60" spans="1:21" ht="28.5" thickBot="1" x14ac:dyDescent="0.3">
      <c r="A60" s="392" t="s">
        <v>9</v>
      </c>
      <c r="B60" s="1116" t="s">
        <v>92</v>
      </c>
      <c r="C60" s="1117"/>
      <c r="E60" s="1219" t="s">
        <v>342</v>
      </c>
      <c r="F60" s="1220"/>
      <c r="G60" s="1120">
        <f>VLOOKUP(B60,'Urbano.Piano inv. forn'!$D$130:$H$149,3,FALSE)</f>
        <v>0</v>
      </c>
      <c r="H60" s="1121"/>
      <c r="I60" s="115"/>
      <c r="J60" s="1219" t="s">
        <v>343</v>
      </c>
      <c r="K60" s="1220"/>
      <c r="L60" s="1120">
        <f>VLOOKUP(B60,'Urbano.Piano inv. forn'!$D$130:$H$149,4,FALSE)</f>
        <v>0</v>
      </c>
      <c r="M60" s="1121"/>
      <c r="O60" s="397" t="s">
        <v>344</v>
      </c>
      <c r="P60" s="506"/>
      <c r="R60" s="398" t="s">
        <v>345</v>
      </c>
      <c r="S60" s="1108"/>
      <c r="T60" s="1109"/>
      <c r="U60" s="507"/>
    </row>
    <row r="61" spans="1:21" ht="15.75" thickBot="1" x14ac:dyDescent="0.3">
      <c r="A61" s="149"/>
      <c r="B61" s="129"/>
      <c r="C61" s="129"/>
      <c r="E61" s="130"/>
      <c r="F61" s="130"/>
      <c r="G61" s="131"/>
      <c r="H61" s="131"/>
      <c r="I61" s="115"/>
      <c r="J61" s="130"/>
      <c r="K61" s="130"/>
      <c r="L61" s="131"/>
      <c r="M61" s="131"/>
      <c r="O61" s="132"/>
      <c r="R61" s="128"/>
      <c r="S61" s="501"/>
      <c r="U61" s="150"/>
    </row>
    <row r="62" spans="1:21" ht="30.75" customHeight="1" thickBot="1" x14ac:dyDescent="0.3">
      <c r="A62" s="1246" t="s">
        <v>346</v>
      </c>
      <c r="B62" s="1247"/>
      <c r="C62" s="1247"/>
      <c r="D62" s="1248"/>
      <c r="E62" s="1105">
        <f>VLOOKUP(B60,'Urbano.Piano inv. forn'!$D$130:$V$149,17,FALSE)</f>
        <v>0</v>
      </c>
      <c r="F62" s="1106"/>
      <c r="G62" s="1106"/>
      <c r="H62" s="1107"/>
      <c r="I62" s="115"/>
      <c r="J62" s="1249" t="s">
        <v>60</v>
      </c>
      <c r="K62" s="1250"/>
      <c r="L62" s="1105">
        <f>VLOOKUP(B60,'Urbano.Piano inv. forn'!$D$130:$V$149,19,FALSE)</f>
        <v>0</v>
      </c>
      <c r="M62" s="1107"/>
      <c r="N62" s="146"/>
      <c r="O62" s="398" t="s">
        <v>347</v>
      </c>
      <c r="P62" s="151">
        <f>L62+E62</f>
        <v>0</v>
      </c>
      <c r="R62" s="398" t="s">
        <v>348</v>
      </c>
      <c r="S62" s="1108"/>
      <c r="T62" s="1109"/>
      <c r="U62" s="150"/>
    </row>
    <row r="63" spans="1:21" ht="15.75" thickBot="1" x14ac:dyDescent="0.3">
      <c r="A63" s="152"/>
      <c r="B63" s="153"/>
      <c r="C63" s="153"/>
      <c r="D63" s="153"/>
      <c r="E63" s="154"/>
      <c r="F63" s="154"/>
      <c r="G63" s="154"/>
      <c r="H63" s="154"/>
      <c r="I63" s="115"/>
      <c r="J63" s="130"/>
      <c r="K63" s="130"/>
      <c r="L63" s="154"/>
      <c r="M63" s="154"/>
      <c r="N63" s="146"/>
      <c r="O63" s="128"/>
      <c r="P63" s="146"/>
      <c r="R63" s="128"/>
      <c r="S63" s="129"/>
      <c r="T63" s="129"/>
      <c r="U63" s="507"/>
    </row>
    <row r="64" spans="1:21" ht="60" x14ac:dyDescent="0.25">
      <c r="A64" s="1251" t="s">
        <v>349</v>
      </c>
      <c r="B64" s="1253" t="s">
        <v>350</v>
      </c>
      <c r="C64" s="1253" t="s">
        <v>351</v>
      </c>
      <c r="D64" s="393" t="s">
        <v>352</v>
      </c>
      <c r="E64" s="394" t="s">
        <v>353</v>
      </c>
      <c r="F64" s="393" t="s">
        <v>354</v>
      </c>
      <c r="G64" s="393" t="s">
        <v>355</v>
      </c>
      <c r="H64" s="395" t="s">
        <v>312</v>
      </c>
      <c r="I64" s="395" t="s">
        <v>356</v>
      </c>
      <c r="J64" s="395" t="s">
        <v>357</v>
      </c>
      <c r="K64" s="395" t="s">
        <v>358</v>
      </c>
      <c r="L64" s="395" t="s">
        <v>359</v>
      </c>
      <c r="M64" s="395" t="s">
        <v>360</v>
      </c>
      <c r="N64" s="395" t="s">
        <v>361</v>
      </c>
      <c r="O64" s="395" t="s">
        <v>362</v>
      </c>
      <c r="P64" s="395" t="s">
        <v>363</v>
      </c>
      <c r="Q64" s="395" t="s">
        <v>364</v>
      </c>
      <c r="R64" s="395" t="s">
        <v>365</v>
      </c>
      <c r="S64" s="395" t="s">
        <v>366</v>
      </c>
      <c r="T64" s="1255" t="s">
        <v>367</v>
      </c>
      <c r="U64" s="508"/>
    </row>
    <row r="65" spans="1:21" ht="24.75" thickBot="1" x14ac:dyDescent="0.3">
      <c r="A65" s="1252"/>
      <c r="B65" s="1254"/>
      <c r="C65" s="1254"/>
      <c r="D65" s="396" t="s">
        <v>368</v>
      </c>
      <c r="E65" s="396" t="s">
        <v>369</v>
      </c>
      <c r="F65" s="396" t="s">
        <v>370</v>
      </c>
      <c r="G65" s="396" t="s">
        <v>370</v>
      </c>
      <c r="H65" s="396" t="s">
        <v>87</v>
      </c>
      <c r="I65" s="396" t="s">
        <v>33</v>
      </c>
      <c r="J65" s="396" t="s">
        <v>371</v>
      </c>
      <c r="K65" s="396" t="s">
        <v>372</v>
      </c>
      <c r="L65" s="396" t="s">
        <v>373</v>
      </c>
      <c r="M65" s="396" t="s">
        <v>372</v>
      </c>
      <c r="N65" s="396" t="s">
        <v>374</v>
      </c>
      <c r="O65" s="396" t="s">
        <v>341</v>
      </c>
      <c r="P65" s="396" t="s">
        <v>375</v>
      </c>
      <c r="Q65" s="396" t="s">
        <v>376</v>
      </c>
      <c r="R65" s="396" t="s">
        <v>377</v>
      </c>
      <c r="S65" s="396" t="s">
        <v>377</v>
      </c>
      <c r="T65" s="1256"/>
      <c r="U65" s="508"/>
    </row>
    <row r="66" spans="1:21" x14ac:dyDescent="0.25">
      <c r="A66" s="1257" t="str">
        <f>B60</f>
        <v>urb.i.5</v>
      </c>
      <c r="B66" s="399">
        <v>1</v>
      </c>
      <c r="C66" s="208"/>
      <c r="D66" s="134"/>
      <c r="E66" s="134"/>
      <c r="F66" s="208"/>
      <c r="G66" s="510"/>
      <c r="H66" s="135"/>
      <c r="I66" s="511"/>
      <c r="J66" s="512"/>
      <c r="K66" s="513"/>
      <c r="L66" s="511"/>
      <c r="M66" s="513"/>
      <c r="N66" s="164"/>
      <c r="O66" s="164"/>
      <c r="P66" s="511"/>
      <c r="Q66" s="511"/>
      <c r="R66" s="511"/>
      <c r="S66" s="511"/>
      <c r="T66" s="514"/>
      <c r="U66" s="507"/>
    </row>
    <row r="67" spans="1:21" x14ac:dyDescent="0.25">
      <c r="A67" s="1257"/>
      <c r="B67" s="400">
        <v>2</v>
      </c>
      <c r="C67" s="133"/>
      <c r="D67" s="127"/>
      <c r="E67" s="127"/>
      <c r="F67" s="133"/>
      <c r="G67" s="515"/>
      <c r="H67" s="135"/>
      <c r="I67" s="495"/>
      <c r="J67" s="516"/>
      <c r="K67" s="517"/>
      <c r="L67" s="495"/>
      <c r="M67" s="517"/>
      <c r="N67" s="155"/>
      <c r="O67" s="155"/>
      <c r="P67" s="495"/>
      <c r="Q67" s="495" t="s">
        <v>378</v>
      </c>
      <c r="R67" s="495"/>
      <c r="S67" s="495"/>
      <c r="T67" s="518"/>
      <c r="U67" s="507"/>
    </row>
    <row r="68" spans="1:21" x14ac:dyDescent="0.25">
      <c r="A68" s="1257"/>
      <c r="B68" s="400">
        <v>3</v>
      </c>
      <c r="C68" s="133"/>
      <c r="D68" s="127"/>
      <c r="E68" s="127"/>
      <c r="F68" s="133"/>
      <c r="G68" s="515"/>
      <c r="H68" s="135"/>
      <c r="I68" s="495"/>
      <c r="J68" s="516"/>
      <c r="K68" s="517"/>
      <c r="L68" s="495"/>
      <c r="M68" s="517"/>
      <c r="N68" s="155"/>
      <c r="O68" s="155"/>
      <c r="P68" s="495"/>
      <c r="Q68" s="495"/>
      <c r="R68" s="495"/>
      <c r="S68" s="495"/>
      <c r="T68" s="518"/>
      <c r="U68" s="507"/>
    </row>
    <row r="69" spans="1:21" x14ac:dyDescent="0.25">
      <c r="A69" s="1257"/>
      <c r="B69" s="400">
        <v>4</v>
      </c>
      <c r="C69" s="133"/>
      <c r="D69" s="127"/>
      <c r="E69" s="127"/>
      <c r="F69" s="133"/>
      <c r="G69" s="515"/>
      <c r="H69" s="135"/>
      <c r="I69" s="495"/>
      <c r="J69" s="516"/>
      <c r="K69" s="517"/>
      <c r="L69" s="495"/>
      <c r="M69" s="517"/>
      <c r="N69" s="155"/>
      <c r="O69" s="155"/>
      <c r="P69" s="495"/>
      <c r="Q69" s="495"/>
      <c r="R69" s="495"/>
      <c r="S69" s="495"/>
      <c r="T69" s="518"/>
      <c r="U69" s="507"/>
    </row>
    <row r="70" spans="1:21" x14ac:dyDescent="0.25">
      <c r="A70" s="1257"/>
      <c r="B70" s="400">
        <v>5</v>
      </c>
      <c r="C70" s="133"/>
      <c r="D70" s="127"/>
      <c r="E70" s="127"/>
      <c r="F70" s="133"/>
      <c r="G70" s="515"/>
      <c r="H70" s="135"/>
      <c r="I70" s="495"/>
      <c r="J70" s="516"/>
      <c r="K70" s="517"/>
      <c r="L70" s="495"/>
      <c r="M70" s="517"/>
      <c r="N70" s="155"/>
      <c r="O70" s="155"/>
      <c r="P70" s="495"/>
      <c r="Q70" s="495"/>
      <c r="R70" s="495"/>
      <c r="S70" s="495"/>
      <c r="T70" s="518"/>
      <c r="U70" s="507"/>
    </row>
    <row r="71" spans="1:21" x14ac:dyDescent="0.25">
      <c r="A71" s="1257"/>
      <c r="B71" s="400">
        <v>6</v>
      </c>
      <c r="C71" s="133"/>
      <c r="D71" s="127"/>
      <c r="E71" s="127"/>
      <c r="F71" s="133"/>
      <c r="G71" s="515"/>
      <c r="H71" s="135"/>
      <c r="I71" s="495"/>
      <c r="J71" s="516"/>
      <c r="K71" s="517"/>
      <c r="L71" s="495"/>
      <c r="M71" s="517"/>
      <c r="N71" s="155"/>
      <c r="O71" s="155"/>
      <c r="P71" s="495"/>
      <c r="Q71" s="495"/>
      <c r="R71" s="495"/>
      <c r="S71" s="495"/>
      <c r="T71" s="518"/>
      <c r="U71" s="507"/>
    </row>
    <row r="72" spans="1:21" x14ac:dyDescent="0.25">
      <c r="A72" s="1257"/>
      <c r="B72" s="400">
        <v>7</v>
      </c>
      <c r="C72" s="133"/>
      <c r="D72" s="127"/>
      <c r="E72" s="127"/>
      <c r="F72" s="133"/>
      <c r="G72" s="515"/>
      <c r="H72" s="135"/>
      <c r="I72" s="495"/>
      <c r="J72" s="516"/>
      <c r="K72" s="517"/>
      <c r="L72" s="495"/>
      <c r="M72" s="517"/>
      <c r="N72" s="155"/>
      <c r="O72" s="155"/>
      <c r="P72" s="495"/>
      <c r="Q72" s="495"/>
      <c r="R72" s="495"/>
      <c r="S72" s="495"/>
      <c r="T72" s="518"/>
      <c r="U72" s="507"/>
    </row>
    <row r="73" spans="1:21" x14ac:dyDescent="0.25">
      <c r="A73" s="1257"/>
      <c r="B73" s="400">
        <v>8</v>
      </c>
      <c r="C73" s="133"/>
      <c r="D73" s="127"/>
      <c r="E73" s="127"/>
      <c r="F73" s="133"/>
      <c r="G73" s="515"/>
      <c r="H73" s="135"/>
      <c r="I73" s="495"/>
      <c r="J73" s="516"/>
      <c r="K73" s="517"/>
      <c r="L73" s="495"/>
      <c r="M73" s="517"/>
      <c r="N73" s="155"/>
      <c r="O73" s="155"/>
      <c r="P73" s="495"/>
      <c r="Q73" s="495"/>
      <c r="R73" s="495"/>
      <c r="S73" s="495"/>
      <c r="T73" s="518"/>
      <c r="U73" s="507"/>
    </row>
    <row r="74" spans="1:21" x14ac:dyDescent="0.25">
      <c r="A74" s="1257"/>
      <c r="B74" s="400">
        <v>9</v>
      </c>
      <c r="C74" s="133"/>
      <c r="D74" s="127"/>
      <c r="E74" s="127"/>
      <c r="F74" s="133"/>
      <c r="G74" s="515"/>
      <c r="H74" s="135"/>
      <c r="I74" s="495"/>
      <c r="J74" s="516"/>
      <c r="K74" s="517"/>
      <c r="L74" s="495"/>
      <c r="M74" s="517"/>
      <c r="N74" s="155"/>
      <c r="O74" s="155"/>
      <c r="P74" s="495"/>
      <c r="Q74" s="495"/>
      <c r="R74" s="495"/>
      <c r="S74" s="495"/>
      <c r="T74" s="518"/>
      <c r="U74" s="507"/>
    </row>
    <row r="75" spans="1:21" ht="15.75" thickBot="1" x14ac:dyDescent="0.3">
      <c r="A75" s="1258"/>
      <c r="B75" s="401">
        <v>10</v>
      </c>
      <c r="C75" s="148"/>
      <c r="D75" s="147"/>
      <c r="E75" s="147"/>
      <c r="F75" s="148"/>
      <c r="G75" s="519"/>
      <c r="H75" s="405"/>
      <c r="I75" s="520"/>
      <c r="J75" s="521"/>
      <c r="K75" s="522"/>
      <c r="L75" s="520"/>
      <c r="M75" s="522"/>
      <c r="N75" s="156"/>
      <c r="O75" s="156"/>
      <c r="P75" s="520"/>
      <c r="Q75" s="520"/>
      <c r="R75" s="520"/>
      <c r="S75" s="520"/>
      <c r="T75" s="523"/>
      <c r="U75" s="507"/>
    </row>
    <row r="76" spans="1:21" ht="25.5" thickBot="1" x14ac:dyDescent="0.3">
      <c r="A76" s="654"/>
      <c r="C76" s="655"/>
      <c r="D76" s="656"/>
      <c r="E76" s="484" t="s">
        <v>379</v>
      </c>
      <c r="F76" s="485">
        <f>COUNTA(F66:F75)</f>
        <v>0</v>
      </c>
      <c r="G76" s="486">
        <f>COUNTA(G66:G75)</f>
        <v>0</v>
      </c>
      <c r="H76" s="655"/>
      <c r="I76" s="501"/>
      <c r="J76" s="657"/>
      <c r="K76" s="658"/>
      <c r="L76" s="1096" t="s">
        <v>655</v>
      </c>
      <c r="M76" s="1097"/>
      <c r="N76" s="659">
        <f>SUM(N66:N75)</f>
        <v>0</v>
      </c>
      <c r="O76" s="660">
        <f>SUM(O66:O75)</f>
        <v>0</v>
      </c>
      <c r="P76" s="501"/>
      <c r="R76" s="128"/>
      <c r="S76" s="132"/>
      <c r="T76" s="603"/>
      <c r="U76" s="527"/>
    </row>
    <row r="77" spans="1:21" x14ac:dyDescent="0.25">
      <c r="A77" s="149"/>
      <c r="B77" s="128"/>
      <c r="C77" s="128"/>
      <c r="D77" s="128"/>
      <c r="H77" s="524"/>
      <c r="I77" s="524"/>
      <c r="J77" s="525"/>
      <c r="K77" s="524"/>
      <c r="L77" s="1098" t="s">
        <v>656</v>
      </c>
      <c r="M77" s="1099"/>
      <c r="N77" s="661">
        <f>SUMIF(M66:M75,"&lt;=31/12/2025",N66:N75)</f>
        <v>0</v>
      </c>
      <c r="O77" s="662">
        <f>SUMIF(M66:M75,"&lt;=31/12/2025",O66:O75)</f>
        <v>0</v>
      </c>
      <c r="P77" s="128"/>
      <c r="R77" s="128"/>
      <c r="S77" s="132"/>
      <c r="T77" s="603"/>
      <c r="U77" s="527"/>
    </row>
    <row r="78" spans="1:21" ht="15.75" thickBot="1" x14ac:dyDescent="0.3">
      <c r="A78" s="149"/>
      <c r="L78" s="1100" t="s">
        <v>659</v>
      </c>
      <c r="M78" s="1101"/>
      <c r="N78" s="663">
        <f>SUMIF(M66:M75,"&gt;31/12/2025",N66:N75)</f>
        <v>0</v>
      </c>
      <c r="O78" s="664">
        <f>SUMIF(M66:M75,"&gt;31/12/2025",O66:O75)</f>
        <v>0</v>
      </c>
      <c r="R78" s="128"/>
      <c r="S78" s="132"/>
      <c r="T78" s="603"/>
      <c r="U78" s="527"/>
    </row>
    <row r="79" spans="1:21" ht="15.75" thickBot="1" x14ac:dyDescent="0.3">
      <c r="A79" s="528"/>
      <c r="B79" s="529"/>
      <c r="C79" s="455"/>
      <c r="D79" s="455"/>
      <c r="E79" s="455"/>
      <c r="F79" s="529"/>
      <c r="G79" s="455"/>
      <c r="H79" s="455"/>
      <c r="I79" s="529"/>
      <c r="J79" s="529"/>
      <c r="K79" s="455"/>
      <c r="L79" s="455"/>
      <c r="M79" s="455"/>
      <c r="N79" s="455"/>
      <c r="O79" s="455"/>
      <c r="P79" s="455"/>
      <c r="Q79" s="455"/>
      <c r="R79" s="455"/>
      <c r="S79" s="530"/>
      <c r="T79" s="455"/>
      <c r="U79" s="531"/>
    </row>
    <row r="80" spans="1:21" ht="15.75" thickBot="1" x14ac:dyDescent="0.3">
      <c r="A80" s="502"/>
      <c r="B80" s="503"/>
      <c r="C80" s="504"/>
      <c r="D80" s="504"/>
      <c r="E80" s="504"/>
      <c r="F80" s="503"/>
      <c r="G80" s="504"/>
      <c r="H80" s="504"/>
      <c r="I80" s="503"/>
      <c r="J80" s="503"/>
      <c r="K80" s="504"/>
      <c r="L80" s="504"/>
      <c r="M80" s="504"/>
      <c r="N80" s="504"/>
      <c r="O80" s="504"/>
      <c r="P80" s="504"/>
      <c r="Q80" s="504"/>
      <c r="R80" s="504"/>
      <c r="S80" s="504"/>
      <c r="T80" s="504"/>
      <c r="U80" s="505"/>
    </row>
    <row r="81" spans="1:21" ht="28.5" thickBot="1" x14ac:dyDescent="0.3">
      <c r="A81" s="392" t="s">
        <v>9</v>
      </c>
      <c r="B81" s="1116" t="s">
        <v>92</v>
      </c>
      <c r="C81" s="1117"/>
      <c r="E81" s="1219" t="s">
        <v>342</v>
      </c>
      <c r="F81" s="1220"/>
      <c r="G81" s="1120">
        <f>VLOOKUP(B81,'Urbano.Piano inv. forn'!$D$130:$H$149,3,FALSE)</f>
        <v>0</v>
      </c>
      <c r="H81" s="1121"/>
      <c r="I81" s="115"/>
      <c r="J81" s="1219" t="s">
        <v>343</v>
      </c>
      <c r="K81" s="1220"/>
      <c r="L81" s="1120">
        <f>VLOOKUP(B81,'Urbano.Piano inv. forn'!$D$130:$H$149,4,FALSE)</f>
        <v>0</v>
      </c>
      <c r="M81" s="1121"/>
      <c r="O81" s="397" t="s">
        <v>344</v>
      </c>
      <c r="P81" s="506"/>
      <c r="R81" s="398" t="s">
        <v>345</v>
      </c>
      <c r="S81" s="1108"/>
      <c r="T81" s="1109"/>
      <c r="U81" s="507"/>
    </row>
    <row r="82" spans="1:21" ht="15.75" thickBot="1" x14ac:dyDescent="0.3">
      <c r="A82" s="149"/>
      <c r="B82" s="129"/>
      <c r="C82" s="129"/>
      <c r="E82" s="130"/>
      <c r="F82" s="130"/>
      <c r="G82" s="131"/>
      <c r="H82" s="131"/>
      <c r="I82" s="115"/>
      <c r="J82" s="130"/>
      <c r="K82" s="130"/>
      <c r="L82" s="131"/>
      <c r="M82" s="131"/>
      <c r="O82" s="132"/>
      <c r="R82" s="128"/>
      <c r="S82" s="501"/>
      <c r="U82" s="150"/>
    </row>
    <row r="83" spans="1:21" ht="29.25" customHeight="1" thickBot="1" x14ac:dyDescent="0.3">
      <c r="A83" s="1246" t="s">
        <v>346</v>
      </c>
      <c r="B83" s="1247"/>
      <c r="C83" s="1247"/>
      <c r="D83" s="1248"/>
      <c r="E83" s="1105">
        <f>VLOOKUP(B81,'Urbano.Piano inv. forn'!$D$130:$V$149,17,FALSE)</f>
        <v>0</v>
      </c>
      <c r="F83" s="1106"/>
      <c r="G83" s="1106"/>
      <c r="H83" s="1107"/>
      <c r="I83" s="115"/>
      <c r="J83" s="1249" t="s">
        <v>60</v>
      </c>
      <c r="K83" s="1250"/>
      <c r="L83" s="1105">
        <f>VLOOKUP(B81,'Urbano.Piano inv. forn'!$D$130:$V$149,19,FALSE)</f>
        <v>0</v>
      </c>
      <c r="M83" s="1107"/>
      <c r="N83" s="146"/>
      <c r="O83" s="398" t="s">
        <v>347</v>
      </c>
      <c r="P83" s="151">
        <f>L83+E83</f>
        <v>0</v>
      </c>
      <c r="R83" s="398" t="s">
        <v>348</v>
      </c>
      <c r="S83" s="1108"/>
      <c r="T83" s="1109"/>
      <c r="U83" s="150"/>
    </row>
    <row r="84" spans="1:21" ht="15.75" thickBot="1" x14ac:dyDescent="0.3">
      <c r="A84" s="152"/>
      <c r="B84" s="153"/>
      <c r="C84" s="153"/>
      <c r="D84" s="153"/>
      <c r="E84" s="154"/>
      <c r="F84" s="154"/>
      <c r="G84" s="154"/>
      <c r="H84" s="154"/>
      <c r="I84" s="115"/>
      <c r="J84" s="130"/>
      <c r="K84" s="130"/>
      <c r="L84" s="154"/>
      <c r="M84" s="154"/>
      <c r="N84" s="146"/>
      <c r="O84" s="128"/>
      <c r="P84" s="146"/>
      <c r="R84" s="128"/>
      <c r="S84" s="129"/>
      <c r="T84" s="129"/>
      <c r="U84" s="507"/>
    </row>
    <row r="85" spans="1:21" ht="60" x14ac:dyDescent="0.25">
      <c r="A85" s="1251" t="s">
        <v>349</v>
      </c>
      <c r="B85" s="1253" t="s">
        <v>350</v>
      </c>
      <c r="C85" s="1253" t="s">
        <v>351</v>
      </c>
      <c r="D85" s="393" t="s">
        <v>352</v>
      </c>
      <c r="E85" s="394" t="s">
        <v>353</v>
      </c>
      <c r="F85" s="393" t="s">
        <v>354</v>
      </c>
      <c r="G85" s="393" t="s">
        <v>355</v>
      </c>
      <c r="H85" s="395" t="s">
        <v>312</v>
      </c>
      <c r="I85" s="395" t="s">
        <v>356</v>
      </c>
      <c r="J85" s="395" t="s">
        <v>357</v>
      </c>
      <c r="K85" s="395" t="s">
        <v>358</v>
      </c>
      <c r="L85" s="395" t="s">
        <v>359</v>
      </c>
      <c r="M85" s="395" t="s">
        <v>360</v>
      </c>
      <c r="N85" s="395" t="s">
        <v>361</v>
      </c>
      <c r="O85" s="395" t="s">
        <v>362</v>
      </c>
      <c r="P85" s="395" t="s">
        <v>363</v>
      </c>
      <c r="Q85" s="395" t="s">
        <v>364</v>
      </c>
      <c r="R85" s="395" t="s">
        <v>365</v>
      </c>
      <c r="S85" s="395" t="s">
        <v>366</v>
      </c>
      <c r="T85" s="1255" t="s">
        <v>367</v>
      </c>
      <c r="U85" s="508"/>
    </row>
    <row r="86" spans="1:21" ht="24.75" thickBot="1" x14ac:dyDescent="0.3">
      <c r="A86" s="1252"/>
      <c r="B86" s="1254"/>
      <c r="C86" s="1254"/>
      <c r="D86" s="396" t="s">
        <v>368</v>
      </c>
      <c r="E86" s="396" t="s">
        <v>369</v>
      </c>
      <c r="F86" s="396" t="s">
        <v>370</v>
      </c>
      <c r="G86" s="396" t="s">
        <v>370</v>
      </c>
      <c r="H86" s="396" t="s">
        <v>87</v>
      </c>
      <c r="I86" s="396" t="s">
        <v>33</v>
      </c>
      <c r="J86" s="396" t="s">
        <v>371</v>
      </c>
      <c r="K86" s="396" t="s">
        <v>372</v>
      </c>
      <c r="L86" s="396" t="s">
        <v>373</v>
      </c>
      <c r="M86" s="396" t="s">
        <v>372</v>
      </c>
      <c r="N86" s="396" t="s">
        <v>374</v>
      </c>
      <c r="O86" s="396" t="s">
        <v>341</v>
      </c>
      <c r="P86" s="396" t="s">
        <v>375</v>
      </c>
      <c r="Q86" s="396" t="s">
        <v>376</v>
      </c>
      <c r="R86" s="396" t="s">
        <v>377</v>
      </c>
      <c r="S86" s="396" t="s">
        <v>377</v>
      </c>
      <c r="T86" s="1256"/>
      <c r="U86" s="508"/>
    </row>
    <row r="87" spans="1:21" x14ac:dyDescent="0.25">
      <c r="A87" s="1257" t="str">
        <f>B81</f>
        <v>urb.i.5</v>
      </c>
      <c r="B87" s="399">
        <v>1</v>
      </c>
      <c r="C87" s="208"/>
      <c r="D87" s="134"/>
      <c r="E87" s="134"/>
      <c r="F87" s="208"/>
      <c r="G87" s="510"/>
      <c r="H87" s="135"/>
      <c r="I87" s="511"/>
      <c r="J87" s="512"/>
      <c r="K87" s="513"/>
      <c r="L87" s="511"/>
      <c r="M87" s="513"/>
      <c r="N87" s="164"/>
      <c r="O87" s="164"/>
      <c r="P87" s="511"/>
      <c r="Q87" s="511"/>
      <c r="R87" s="511"/>
      <c r="S87" s="511"/>
      <c r="T87" s="514"/>
      <c r="U87" s="507"/>
    </row>
    <row r="88" spans="1:21" x14ac:dyDescent="0.25">
      <c r="A88" s="1257"/>
      <c r="B88" s="400">
        <v>2</v>
      </c>
      <c r="C88" s="133"/>
      <c r="D88" s="127"/>
      <c r="E88" s="127"/>
      <c r="F88" s="133"/>
      <c r="G88" s="515"/>
      <c r="H88" s="135"/>
      <c r="I88" s="495"/>
      <c r="J88" s="516"/>
      <c r="K88" s="517"/>
      <c r="L88" s="495"/>
      <c r="M88" s="517"/>
      <c r="N88" s="155"/>
      <c r="O88" s="155"/>
      <c r="P88" s="495"/>
      <c r="Q88" s="495" t="s">
        <v>378</v>
      </c>
      <c r="R88" s="495"/>
      <c r="S88" s="495"/>
      <c r="T88" s="518"/>
      <c r="U88" s="507"/>
    </row>
    <row r="89" spans="1:21" x14ac:dyDescent="0.25">
      <c r="A89" s="1257"/>
      <c r="B89" s="400">
        <v>3</v>
      </c>
      <c r="C89" s="133"/>
      <c r="D89" s="127"/>
      <c r="E89" s="127"/>
      <c r="F89" s="133"/>
      <c r="G89" s="515"/>
      <c r="H89" s="135"/>
      <c r="I89" s="495"/>
      <c r="J89" s="516"/>
      <c r="K89" s="517"/>
      <c r="L89" s="495"/>
      <c r="M89" s="517"/>
      <c r="N89" s="155"/>
      <c r="O89" s="155"/>
      <c r="P89" s="495"/>
      <c r="Q89" s="495"/>
      <c r="R89" s="495"/>
      <c r="S89" s="495"/>
      <c r="T89" s="518"/>
      <c r="U89" s="507"/>
    </row>
    <row r="90" spans="1:21" x14ac:dyDescent="0.25">
      <c r="A90" s="1257"/>
      <c r="B90" s="400">
        <v>4</v>
      </c>
      <c r="C90" s="133"/>
      <c r="D90" s="127"/>
      <c r="E90" s="127"/>
      <c r="F90" s="133"/>
      <c r="G90" s="515"/>
      <c r="H90" s="135"/>
      <c r="I90" s="495"/>
      <c r="J90" s="516"/>
      <c r="K90" s="517"/>
      <c r="L90" s="495"/>
      <c r="M90" s="517"/>
      <c r="N90" s="155"/>
      <c r="O90" s="155"/>
      <c r="P90" s="495"/>
      <c r="Q90" s="495"/>
      <c r="R90" s="495"/>
      <c r="S90" s="495"/>
      <c r="T90" s="518"/>
      <c r="U90" s="507"/>
    </row>
    <row r="91" spans="1:21" x14ac:dyDescent="0.25">
      <c r="A91" s="1257"/>
      <c r="B91" s="400">
        <v>5</v>
      </c>
      <c r="C91" s="133"/>
      <c r="D91" s="127"/>
      <c r="E91" s="127"/>
      <c r="F91" s="133"/>
      <c r="G91" s="515"/>
      <c r="H91" s="135"/>
      <c r="I91" s="495"/>
      <c r="J91" s="516"/>
      <c r="K91" s="517"/>
      <c r="L91" s="495"/>
      <c r="M91" s="517"/>
      <c r="N91" s="155"/>
      <c r="O91" s="155"/>
      <c r="P91" s="495"/>
      <c r="Q91" s="495"/>
      <c r="R91" s="495"/>
      <c r="S91" s="495"/>
      <c r="T91" s="518"/>
      <c r="U91" s="507"/>
    </row>
    <row r="92" spans="1:21" x14ac:dyDescent="0.25">
      <c r="A92" s="1257"/>
      <c r="B92" s="400">
        <v>6</v>
      </c>
      <c r="C92" s="133"/>
      <c r="D92" s="127"/>
      <c r="E92" s="127"/>
      <c r="F92" s="133"/>
      <c r="G92" s="515"/>
      <c r="H92" s="135"/>
      <c r="I92" s="495"/>
      <c r="J92" s="516"/>
      <c r="K92" s="517"/>
      <c r="L92" s="495"/>
      <c r="M92" s="517"/>
      <c r="N92" s="155"/>
      <c r="O92" s="155"/>
      <c r="P92" s="495"/>
      <c r="Q92" s="495"/>
      <c r="R92" s="495"/>
      <c r="S92" s="495"/>
      <c r="T92" s="518"/>
      <c r="U92" s="507"/>
    </row>
    <row r="93" spans="1:21" x14ac:dyDescent="0.25">
      <c r="A93" s="1257"/>
      <c r="B93" s="400">
        <v>7</v>
      </c>
      <c r="C93" s="133"/>
      <c r="D93" s="127"/>
      <c r="E93" s="127"/>
      <c r="F93" s="133"/>
      <c r="G93" s="515"/>
      <c r="H93" s="135"/>
      <c r="I93" s="495"/>
      <c r="J93" s="516"/>
      <c r="K93" s="517"/>
      <c r="L93" s="495"/>
      <c r="M93" s="517"/>
      <c r="N93" s="155"/>
      <c r="O93" s="155"/>
      <c r="P93" s="495"/>
      <c r="Q93" s="495"/>
      <c r="R93" s="495"/>
      <c r="S93" s="495"/>
      <c r="T93" s="518"/>
      <c r="U93" s="507"/>
    </row>
    <row r="94" spans="1:21" x14ac:dyDescent="0.25">
      <c r="A94" s="1257"/>
      <c r="B94" s="400">
        <v>8</v>
      </c>
      <c r="C94" s="133"/>
      <c r="D94" s="127"/>
      <c r="E94" s="127"/>
      <c r="F94" s="133"/>
      <c r="G94" s="515"/>
      <c r="H94" s="135"/>
      <c r="I94" s="495"/>
      <c r="J94" s="516"/>
      <c r="K94" s="517"/>
      <c r="L94" s="495"/>
      <c r="M94" s="517"/>
      <c r="N94" s="155"/>
      <c r="O94" s="155"/>
      <c r="P94" s="495"/>
      <c r="Q94" s="495"/>
      <c r="R94" s="495"/>
      <c r="S94" s="495"/>
      <c r="T94" s="518"/>
      <c r="U94" s="507"/>
    </row>
    <row r="95" spans="1:21" x14ac:dyDescent="0.25">
      <c r="A95" s="1257"/>
      <c r="B95" s="400">
        <v>9</v>
      </c>
      <c r="C95" s="133"/>
      <c r="D95" s="127"/>
      <c r="E95" s="127"/>
      <c r="F95" s="133"/>
      <c r="G95" s="515"/>
      <c r="H95" s="135"/>
      <c r="I95" s="495"/>
      <c r="J95" s="516"/>
      <c r="K95" s="517"/>
      <c r="L95" s="495"/>
      <c r="M95" s="517"/>
      <c r="N95" s="155"/>
      <c r="O95" s="155"/>
      <c r="P95" s="495"/>
      <c r="Q95" s="495"/>
      <c r="R95" s="495"/>
      <c r="S95" s="495"/>
      <c r="T95" s="518"/>
      <c r="U95" s="507"/>
    </row>
    <row r="96" spans="1:21" ht="15.75" thickBot="1" x14ac:dyDescent="0.3">
      <c r="A96" s="1258"/>
      <c r="B96" s="401">
        <v>10</v>
      </c>
      <c r="C96" s="148"/>
      <c r="D96" s="147"/>
      <c r="E96" s="147"/>
      <c r="F96" s="148"/>
      <c r="G96" s="519"/>
      <c r="H96" s="405"/>
      <c r="I96" s="520"/>
      <c r="J96" s="521"/>
      <c r="K96" s="522"/>
      <c r="L96" s="520"/>
      <c r="M96" s="522"/>
      <c r="N96" s="156"/>
      <c r="O96" s="156"/>
      <c r="P96" s="520"/>
      <c r="Q96" s="520"/>
      <c r="R96" s="520"/>
      <c r="S96" s="520"/>
      <c r="T96" s="523"/>
      <c r="U96" s="507"/>
    </row>
    <row r="97" spans="1:21" ht="25.5" thickBot="1" x14ac:dyDescent="0.3">
      <c r="A97" s="654"/>
      <c r="C97" s="655"/>
      <c r="D97" s="656"/>
      <c r="E97" s="484" t="s">
        <v>379</v>
      </c>
      <c r="F97" s="485">
        <f>COUNTA(F87:F96)</f>
        <v>0</v>
      </c>
      <c r="G97" s="486">
        <f>COUNTA(G87:G96)</f>
        <v>0</v>
      </c>
      <c r="H97" s="655"/>
      <c r="I97" s="501"/>
      <c r="J97" s="657"/>
      <c r="K97" s="658"/>
      <c r="L97" s="1096" t="s">
        <v>655</v>
      </c>
      <c r="M97" s="1097"/>
      <c r="N97" s="659">
        <f>SUM(N87:N96)</f>
        <v>0</v>
      </c>
      <c r="O97" s="660">
        <f>SUM(O87:O96)</f>
        <v>0</v>
      </c>
      <c r="P97" s="501"/>
      <c r="R97" s="128"/>
      <c r="S97" s="132"/>
      <c r="T97" s="603"/>
      <c r="U97" s="527"/>
    </row>
    <row r="98" spans="1:21" x14ac:dyDescent="0.25">
      <c r="A98" s="149"/>
      <c r="B98" s="128"/>
      <c r="C98" s="128"/>
      <c r="D98" s="128"/>
      <c r="H98" s="524"/>
      <c r="I98" s="524"/>
      <c r="J98" s="525"/>
      <c r="K98" s="524"/>
      <c r="L98" s="1098" t="s">
        <v>656</v>
      </c>
      <c r="M98" s="1099"/>
      <c r="N98" s="661">
        <f>SUMIF(M87:M96,"&lt;=31/12/2025",N87:N96)</f>
        <v>0</v>
      </c>
      <c r="O98" s="662">
        <f>SUMIF(M87:M96,"&lt;=31/12/2025",O87:O96)</f>
        <v>0</v>
      </c>
      <c r="P98" s="128"/>
      <c r="R98" s="128"/>
      <c r="S98" s="132"/>
      <c r="T98" s="603"/>
      <c r="U98" s="527"/>
    </row>
    <row r="99" spans="1:21" ht="15.75" thickBot="1" x14ac:dyDescent="0.3">
      <c r="A99" s="149"/>
      <c r="L99" s="1100" t="s">
        <v>659</v>
      </c>
      <c r="M99" s="1101"/>
      <c r="N99" s="663">
        <f>SUMIF(M87:M96,"&gt;31/12/2025",N87:N96)</f>
        <v>0</v>
      </c>
      <c r="O99" s="664">
        <f>SUMIF(M87:M96,"&gt;31/12/2025",O87:O96)</f>
        <v>0</v>
      </c>
      <c r="R99" s="128"/>
      <c r="S99" s="132"/>
      <c r="T99" s="603"/>
      <c r="U99" s="527"/>
    </row>
    <row r="100" spans="1:21" ht="15.75" thickBot="1" x14ac:dyDescent="0.3">
      <c r="A100" s="528"/>
      <c r="B100" s="529"/>
      <c r="C100" s="455"/>
      <c r="D100" s="455"/>
      <c r="E100" s="455"/>
      <c r="F100" s="529"/>
      <c r="G100" s="455"/>
      <c r="H100" s="455"/>
      <c r="I100" s="529"/>
      <c r="J100" s="529"/>
      <c r="K100" s="455"/>
      <c r="L100" s="455"/>
      <c r="M100" s="455"/>
      <c r="N100" s="455"/>
      <c r="O100" s="455"/>
      <c r="P100" s="455"/>
      <c r="Q100" s="455"/>
      <c r="R100" s="455"/>
      <c r="S100" s="530"/>
      <c r="T100" s="455"/>
      <c r="U100" s="531"/>
    </row>
    <row r="101" spans="1:21" ht="15.75" thickBot="1" x14ac:dyDescent="0.3">
      <c r="A101" s="502"/>
      <c r="B101" s="503"/>
      <c r="C101" s="504"/>
      <c r="D101" s="504"/>
      <c r="E101" s="504"/>
      <c r="F101" s="503"/>
      <c r="G101" s="504"/>
      <c r="H101" s="504"/>
      <c r="I101" s="503"/>
      <c r="J101" s="503"/>
      <c r="K101" s="504"/>
      <c r="L101" s="504"/>
      <c r="M101" s="504"/>
      <c r="N101" s="504"/>
      <c r="O101" s="504"/>
      <c r="P101" s="504"/>
      <c r="Q101" s="504"/>
      <c r="R101" s="504"/>
      <c r="S101" s="504"/>
      <c r="T101" s="504"/>
      <c r="U101" s="505"/>
    </row>
    <row r="102" spans="1:21" ht="28.5" thickBot="1" x14ac:dyDescent="0.3">
      <c r="A102" s="392" t="s">
        <v>9</v>
      </c>
      <c r="B102" s="1116" t="s">
        <v>91</v>
      </c>
      <c r="C102" s="1117"/>
      <c r="E102" s="1219" t="s">
        <v>342</v>
      </c>
      <c r="F102" s="1220"/>
      <c r="G102" s="1120">
        <f>VLOOKUP(B102,'Urbano.Piano inv. forn'!$D$130:$H$149,3,FALSE)</f>
        <v>0</v>
      </c>
      <c r="H102" s="1121"/>
      <c r="I102" s="115"/>
      <c r="J102" s="1219" t="s">
        <v>343</v>
      </c>
      <c r="K102" s="1220"/>
      <c r="L102" s="1120">
        <f>VLOOKUP(B102,'Urbano.Piano inv. forn'!$D$130:$H$149,4,FALSE)</f>
        <v>0</v>
      </c>
      <c r="M102" s="1121"/>
      <c r="O102" s="397" t="s">
        <v>344</v>
      </c>
      <c r="P102" s="506"/>
      <c r="R102" s="398" t="s">
        <v>345</v>
      </c>
      <c r="S102" s="1108"/>
      <c r="T102" s="1109"/>
      <c r="U102" s="507"/>
    </row>
    <row r="103" spans="1:21" ht="15.75" thickBot="1" x14ac:dyDescent="0.3">
      <c r="A103" s="149"/>
      <c r="B103" s="129"/>
      <c r="C103" s="129"/>
      <c r="E103" s="130"/>
      <c r="F103" s="130"/>
      <c r="G103" s="131"/>
      <c r="H103" s="131"/>
      <c r="I103" s="115"/>
      <c r="J103" s="130"/>
      <c r="K103" s="130"/>
      <c r="L103" s="131"/>
      <c r="M103" s="131"/>
      <c r="O103" s="132"/>
      <c r="R103" s="128"/>
      <c r="S103" s="501"/>
      <c r="U103" s="150"/>
    </row>
    <row r="104" spans="1:21" ht="38.25" customHeight="1" thickBot="1" x14ac:dyDescent="0.3">
      <c r="A104" s="1246" t="s">
        <v>346</v>
      </c>
      <c r="B104" s="1247"/>
      <c r="C104" s="1247"/>
      <c r="D104" s="1248"/>
      <c r="E104" s="1105">
        <f>VLOOKUP(B102,'Urbano.Piano inv. forn'!$D$130:$V$149,17,FALSE)</f>
        <v>0</v>
      </c>
      <c r="F104" s="1106"/>
      <c r="G104" s="1106"/>
      <c r="H104" s="1107"/>
      <c r="I104" s="115"/>
      <c r="J104" s="1249" t="s">
        <v>60</v>
      </c>
      <c r="K104" s="1250"/>
      <c r="L104" s="1105">
        <f>VLOOKUP(B102,'Urbano.Piano inv. forn'!$D$130:$V$149,19,FALSE)</f>
        <v>0</v>
      </c>
      <c r="M104" s="1107"/>
      <c r="N104" s="146"/>
      <c r="O104" s="398" t="s">
        <v>347</v>
      </c>
      <c r="P104" s="151">
        <f>L104+E104</f>
        <v>0</v>
      </c>
      <c r="R104" s="398" t="s">
        <v>348</v>
      </c>
      <c r="S104" s="1108"/>
      <c r="T104" s="1109"/>
      <c r="U104" s="150"/>
    </row>
    <row r="105" spans="1:21" ht="15.75" thickBot="1" x14ac:dyDescent="0.3">
      <c r="A105" s="152"/>
      <c r="B105" s="153"/>
      <c r="C105" s="153"/>
      <c r="D105" s="153"/>
      <c r="E105" s="154"/>
      <c r="F105" s="154"/>
      <c r="G105" s="154"/>
      <c r="H105" s="154"/>
      <c r="I105" s="115"/>
      <c r="J105" s="130"/>
      <c r="K105" s="130"/>
      <c r="L105" s="154"/>
      <c r="M105" s="154"/>
      <c r="N105" s="146"/>
      <c r="O105" s="128"/>
      <c r="P105" s="146"/>
      <c r="R105" s="128"/>
      <c r="S105" s="129"/>
      <c r="T105" s="129"/>
      <c r="U105" s="507"/>
    </row>
    <row r="106" spans="1:21" ht="60" x14ac:dyDescent="0.25">
      <c r="A106" s="1251" t="s">
        <v>349</v>
      </c>
      <c r="B106" s="1253" t="s">
        <v>350</v>
      </c>
      <c r="C106" s="1253" t="s">
        <v>351</v>
      </c>
      <c r="D106" s="393" t="s">
        <v>352</v>
      </c>
      <c r="E106" s="394" t="s">
        <v>353</v>
      </c>
      <c r="F106" s="393" t="s">
        <v>354</v>
      </c>
      <c r="G106" s="393" t="s">
        <v>355</v>
      </c>
      <c r="H106" s="395" t="s">
        <v>312</v>
      </c>
      <c r="I106" s="395" t="s">
        <v>356</v>
      </c>
      <c r="J106" s="395" t="s">
        <v>357</v>
      </c>
      <c r="K106" s="395" t="s">
        <v>358</v>
      </c>
      <c r="L106" s="395" t="s">
        <v>359</v>
      </c>
      <c r="M106" s="395" t="s">
        <v>360</v>
      </c>
      <c r="N106" s="395" t="s">
        <v>361</v>
      </c>
      <c r="O106" s="395" t="s">
        <v>362</v>
      </c>
      <c r="P106" s="395" t="s">
        <v>363</v>
      </c>
      <c r="Q106" s="395" t="s">
        <v>364</v>
      </c>
      <c r="R106" s="395" t="s">
        <v>365</v>
      </c>
      <c r="S106" s="395" t="s">
        <v>366</v>
      </c>
      <c r="T106" s="1255" t="s">
        <v>367</v>
      </c>
      <c r="U106" s="508"/>
    </row>
    <row r="107" spans="1:21" ht="24.75" thickBot="1" x14ac:dyDescent="0.3">
      <c r="A107" s="1252"/>
      <c r="B107" s="1254"/>
      <c r="C107" s="1254"/>
      <c r="D107" s="396" t="s">
        <v>368</v>
      </c>
      <c r="E107" s="396" t="s">
        <v>369</v>
      </c>
      <c r="F107" s="396" t="s">
        <v>370</v>
      </c>
      <c r="G107" s="396" t="s">
        <v>370</v>
      </c>
      <c r="H107" s="396" t="s">
        <v>87</v>
      </c>
      <c r="I107" s="396" t="s">
        <v>33</v>
      </c>
      <c r="J107" s="396" t="s">
        <v>371</v>
      </c>
      <c r="K107" s="396" t="s">
        <v>372</v>
      </c>
      <c r="L107" s="396" t="s">
        <v>373</v>
      </c>
      <c r="M107" s="396" t="s">
        <v>372</v>
      </c>
      <c r="N107" s="396" t="s">
        <v>374</v>
      </c>
      <c r="O107" s="396" t="s">
        <v>341</v>
      </c>
      <c r="P107" s="396" t="s">
        <v>375</v>
      </c>
      <c r="Q107" s="396" t="s">
        <v>376</v>
      </c>
      <c r="R107" s="396" t="s">
        <v>377</v>
      </c>
      <c r="S107" s="396" t="s">
        <v>377</v>
      </c>
      <c r="T107" s="1256"/>
      <c r="U107" s="508"/>
    </row>
    <row r="108" spans="1:21" x14ac:dyDescent="0.25">
      <c r="A108" s="1257" t="str">
        <f>B102</f>
        <v>urb.i.4</v>
      </c>
      <c r="B108" s="399">
        <v>1</v>
      </c>
      <c r="C108" s="208"/>
      <c r="D108" s="134"/>
      <c r="E108" s="134"/>
      <c r="F108" s="208"/>
      <c r="G108" s="510"/>
      <c r="H108" s="135"/>
      <c r="I108" s="511"/>
      <c r="J108" s="512"/>
      <c r="K108" s="513"/>
      <c r="L108" s="511"/>
      <c r="M108" s="513"/>
      <c r="N108" s="164"/>
      <c r="O108" s="164"/>
      <c r="P108" s="511"/>
      <c r="Q108" s="511"/>
      <c r="R108" s="511"/>
      <c r="S108" s="511"/>
      <c r="T108" s="514"/>
      <c r="U108" s="507"/>
    </row>
    <row r="109" spans="1:21" x14ac:dyDescent="0.25">
      <c r="A109" s="1257"/>
      <c r="B109" s="400">
        <v>2</v>
      </c>
      <c r="C109" s="133"/>
      <c r="D109" s="127"/>
      <c r="E109" s="127"/>
      <c r="F109" s="133"/>
      <c r="G109" s="515"/>
      <c r="H109" s="135"/>
      <c r="I109" s="495"/>
      <c r="J109" s="516"/>
      <c r="K109" s="517"/>
      <c r="L109" s="495"/>
      <c r="M109" s="517"/>
      <c r="N109" s="155"/>
      <c r="O109" s="155"/>
      <c r="P109" s="495"/>
      <c r="Q109" s="495" t="s">
        <v>378</v>
      </c>
      <c r="R109" s="495"/>
      <c r="S109" s="495"/>
      <c r="T109" s="518"/>
      <c r="U109" s="507"/>
    </row>
    <row r="110" spans="1:21" x14ac:dyDescent="0.25">
      <c r="A110" s="1257"/>
      <c r="B110" s="400">
        <v>3</v>
      </c>
      <c r="C110" s="133"/>
      <c r="D110" s="127"/>
      <c r="E110" s="127"/>
      <c r="F110" s="133"/>
      <c r="G110" s="515"/>
      <c r="H110" s="135"/>
      <c r="I110" s="495"/>
      <c r="J110" s="516"/>
      <c r="K110" s="517"/>
      <c r="L110" s="495"/>
      <c r="M110" s="517"/>
      <c r="N110" s="155"/>
      <c r="O110" s="155"/>
      <c r="P110" s="495"/>
      <c r="Q110" s="495"/>
      <c r="R110" s="495"/>
      <c r="S110" s="495"/>
      <c r="T110" s="518"/>
      <c r="U110" s="507"/>
    </row>
    <row r="111" spans="1:21" x14ac:dyDescent="0.25">
      <c r="A111" s="1257"/>
      <c r="B111" s="400">
        <v>4</v>
      </c>
      <c r="C111" s="133"/>
      <c r="D111" s="127"/>
      <c r="E111" s="127"/>
      <c r="F111" s="133"/>
      <c r="G111" s="515"/>
      <c r="H111" s="135"/>
      <c r="I111" s="495"/>
      <c r="J111" s="516"/>
      <c r="K111" s="517"/>
      <c r="L111" s="495"/>
      <c r="M111" s="517"/>
      <c r="N111" s="155"/>
      <c r="O111" s="155"/>
      <c r="P111" s="495"/>
      <c r="Q111" s="495"/>
      <c r="R111" s="495"/>
      <c r="S111" s="495"/>
      <c r="T111" s="518"/>
      <c r="U111" s="507"/>
    </row>
    <row r="112" spans="1:21" x14ac:dyDescent="0.25">
      <c r="A112" s="1257"/>
      <c r="B112" s="400">
        <v>5</v>
      </c>
      <c r="C112" s="133"/>
      <c r="D112" s="127"/>
      <c r="E112" s="127"/>
      <c r="F112" s="133"/>
      <c r="G112" s="515"/>
      <c r="H112" s="135"/>
      <c r="I112" s="495"/>
      <c r="J112" s="516"/>
      <c r="K112" s="517"/>
      <c r="L112" s="495"/>
      <c r="M112" s="517"/>
      <c r="N112" s="155"/>
      <c r="O112" s="155"/>
      <c r="P112" s="495"/>
      <c r="Q112" s="495"/>
      <c r="R112" s="495"/>
      <c r="S112" s="495"/>
      <c r="T112" s="518"/>
      <c r="U112" s="507"/>
    </row>
    <row r="113" spans="1:21" x14ac:dyDescent="0.25">
      <c r="A113" s="1257"/>
      <c r="B113" s="400">
        <v>6</v>
      </c>
      <c r="C113" s="133"/>
      <c r="D113" s="127"/>
      <c r="E113" s="127"/>
      <c r="F113" s="133"/>
      <c r="G113" s="515"/>
      <c r="H113" s="135"/>
      <c r="I113" s="495"/>
      <c r="J113" s="516"/>
      <c r="K113" s="517"/>
      <c r="L113" s="495"/>
      <c r="M113" s="517"/>
      <c r="N113" s="155"/>
      <c r="O113" s="155"/>
      <c r="P113" s="495"/>
      <c r="Q113" s="495"/>
      <c r="R113" s="495"/>
      <c r="S113" s="495"/>
      <c r="T113" s="518"/>
      <c r="U113" s="507"/>
    </row>
    <row r="114" spans="1:21" x14ac:dyDescent="0.25">
      <c r="A114" s="1257"/>
      <c r="B114" s="400">
        <v>7</v>
      </c>
      <c r="C114" s="133"/>
      <c r="D114" s="127"/>
      <c r="E114" s="127"/>
      <c r="F114" s="133"/>
      <c r="G114" s="515"/>
      <c r="H114" s="135"/>
      <c r="I114" s="495"/>
      <c r="J114" s="516"/>
      <c r="K114" s="517"/>
      <c r="L114" s="495"/>
      <c r="M114" s="517"/>
      <c r="N114" s="155"/>
      <c r="O114" s="155"/>
      <c r="P114" s="495"/>
      <c r="Q114" s="495"/>
      <c r="R114" s="495"/>
      <c r="S114" s="495"/>
      <c r="T114" s="518"/>
      <c r="U114" s="507"/>
    </row>
    <row r="115" spans="1:21" x14ac:dyDescent="0.25">
      <c r="A115" s="1257"/>
      <c r="B115" s="400">
        <v>8</v>
      </c>
      <c r="C115" s="133"/>
      <c r="D115" s="127"/>
      <c r="E115" s="127"/>
      <c r="F115" s="133"/>
      <c r="G115" s="515"/>
      <c r="H115" s="135"/>
      <c r="I115" s="495"/>
      <c r="J115" s="516"/>
      <c r="K115" s="517"/>
      <c r="L115" s="495"/>
      <c r="M115" s="517"/>
      <c r="N115" s="155"/>
      <c r="O115" s="155"/>
      <c r="P115" s="495"/>
      <c r="Q115" s="495"/>
      <c r="R115" s="495"/>
      <c r="S115" s="495"/>
      <c r="T115" s="518"/>
      <c r="U115" s="507"/>
    </row>
    <row r="116" spans="1:21" x14ac:dyDescent="0.25">
      <c r="A116" s="1257"/>
      <c r="B116" s="400">
        <v>9</v>
      </c>
      <c r="C116" s="133"/>
      <c r="D116" s="127"/>
      <c r="E116" s="127"/>
      <c r="F116" s="133"/>
      <c r="G116" s="515"/>
      <c r="H116" s="135"/>
      <c r="I116" s="495"/>
      <c r="J116" s="516"/>
      <c r="K116" s="517"/>
      <c r="L116" s="495"/>
      <c r="M116" s="517"/>
      <c r="N116" s="155"/>
      <c r="O116" s="155"/>
      <c r="P116" s="495"/>
      <c r="Q116" s="495"/>
      <c r="R116" s="495"/>
      <c r="S116" s="495"/>
      <c r="T116" s="518"/>
      <c r="U116" s="507"/>
    </row>
    <row r="117" spans="1:21" ht="15.75" thickBot="1" x14ac:dyDescent="0.3">
      <c r="A117" s="1258"/>
      <c r="B117" s="401">
        <v>10</v>
      </c>
      <c r="C117" s="148"/>
      <c r="D117" s="147"/>
      <c r="E117" s="147"/>
      <c r="F117" s="148"/>
      <c r="G117" s="519"/>
      <c r="H117" s="405"/>
      <c r="I117" s="520"/>
      <c r="J117" s="521"/>
      <c r="K117" s="522"/>
      <c r="L117" s="520"/>
      <c r="M117" s="522"/>
      <c r="N117" s="156"/>
      <c r="O117" s="156"/>
      <c r="P117" s="520"/>
      <c r="Q117" s="520"/>
      <c r="R117" s="520"/>
      <c r="S117" s="520"/>
      <c r="T117" s="523"/>
      <c r="U117" s="507"/>
    </row>
    <row r="118" spans="1:21" ht="25.5" thickBot="1" x14ac:dyDescent="0.3">
      <c r="A118" s="654"/>
      <c r="C118" s="655"/>
      <c r="D118" s="656"/>
      <c r="E118" s="484" t="s">
        <v>379</v>
      </c>
      <c r="F118" s="485">
        <f>COUNTA(F108:F117)</f>
        <v>0</v>
      </c>
      <c r="G118" s="486">
        <f>COUNTA(G108:G117)</f>
        <v>0</v>
      </c>
      <c r="H118" s="655"/>
      <c r="I118" s="501"/>
      <c r="J118" s="657"/>
      <c r="K118" s="658"/>
      <c r="L118" s="1096" t="s">
        <v>655</v>
      </c>
      <c r="M118" s="1097"/>
      <c r="N118" s="659">
        <f>SUM(N108:N117)</f>
        <v>0</v>
      </c>
      <c r="O118" s="660">
        <f>SUM(O108:O117)</f>
        <v>0</v>
      </c>
      <c r="P118" s="501"/>
      <c r="R118" s="128"/>
      <c r="S118" s="132"/>
      <c r="T118" s="603"/>
      <c r="U118" s="527"/>
    </row>
    <row r="119" spans="1:21" x14ac:dyDescent="0.25">
      <c r="A119" s="149"/>
      <c r="B119" s="128"/>
      <c r="C119" s="128"/>
      <c r="D119" s="128"/>
      <c r="H119" s="524"/>
      <c r="I119" s="524"/>
      <c r="J119" s="525"/>
      <c r="K119" s="524"/>
      <c r="L119" s="1098" t="s">
        <v>656</v>
      </c>
      <c r="M119" s="1099"/>
      <c r="N119" s="661">
        <f>SUMIF(M108:M117,"&lt;=31/12/2025",N108:N117)</f>
        <v>0</v>
      </c>
      <c r="O119" s="662">
        <f>SUMIF(M108:M117,"&lt;=31/12/2025",O108:O117)</f>
        <v>0</v>
      </c>
      <c r="P119" s="128"/>
      <c r="R119" s="128"/>
      <c r="S119" s="132"/>
      <c r="T119" s="603"/>
      <c r="U119" s="527"/>
    </row>
    <row r="120" spans="1:21" ht="15.75" thickBot="1" x14ac:dyDescent="0.3">
      <c r="A120" s="149"/>
      <c r="L120" s="1100" t="s">
        <v>659</v>
      </c>
      <c r="M120" s="1101"/>
      <c r="N120" s="663">
        <f>SUMIF(M108:M117,"&gt;31/12/2025",N108:N117)</f>
        <v>0</v>
      </c>
      <c r="O120" s="664">
        <f>SUMIF(M108:M117,"&gt;31/12/2025",O108:O117)</f>
        <v>0</v>
      </c>
      <c r="R120" s="128"/>
      <c r="S120" s="132"/>
      <c r="T120" s="603"/>
      <c r="U120" s="527"/>
    </row>
    <row r="121" spans="1:21" ht="15.75" thickBot="1" x14ac:dyDescent="0.3">
      <c r="A121" s="528"/>
      <c r="B121" s="529"/>
      <c r="C121" s="455"/>
      <c r="D121" s="455"/>
      <c r="E121" s="455"/>
      <c r="F121" s="529"/>
      <c r="G121" s="455"/>
      <c r="H121" s="455"/>
      <c r="I121" s="529"/>
      <c r="J121" s="529"/>
      <c r="K121" s="455"/>
      <c r="L121" s="455"/>
      <c r="M121" s="455"/>
      <c r="N121" s="455"/>
      <c r="O121" s="455"/>
      <c r="P121" s="455"/>
      <c r="Q121" s="455"/>
      <c r="R121" s="455"/>
      <c r="S121" s="530"/>
      <c r="T121" s="455"/>
      <c r="U121" s="531"/>
    </row>
    <row r="122" spans="1:21" ht="15.75" thickBot="1" x14ac:dyDescent="0.3">
      <c r="A122" s="502"/>
      <c r="B122" s="503"/>
      <c r="C122" s="504"/>
      <c r="D122" s="504"/>
      <c r="E122" s="504"/>
      <c r="F122" s="503"/>
      <c r="G122" s="504"/>
      <c r="H122" s="504"/>
      <c r="I122" s="503"/>
      <c r="J122" s="503"/>
      <c r="K122" s="504"/>
      <c r="L122" s="504"/>
      <c r="M122" s="504"/>
      <c r="N122" s="504"/>
      <c r="O122" s="504"/>
      <c r="P122" s="504"/>
      <c r="Q122" s="504"/>
      <c r="R122" s="504"/>
      <c r="S122" s="504"/>
      <c r="T122" s="504"/>
      <c r="U122" s="505"/>
    </row>
    <row r="123" spans="1:21" ht="28.5" thickBot="1" x14ac:dyDescent="0.3">
      <c r="A123" s="392" t="s">
        <v>9</v>
      </c>
      <c r="B123" s="1116" t="s">
        <v>90</v>
      </c>
      <c r="C123" s="1117"/>
      <c r="E123" s="1219" t="s">
        <v>342</v>
      </c>
      <c r="F123" s="1220"/>
      <c r="G123" s="1120">
        <f>VLOOKUP(B123,'Urbano.Piano inv. forn'!$D$130:$H$149,3,FALSE)</f>
        <v>0</v>
      </c>
      <c r="H123" s="1121"/>
      <c r="I123" s="115"/>
      <c r="J123" s="1219" t="s">
        <v>343</v>
      </c>
      <c r="K123" s="1220"/>
      <c r="L123" s="1120">
        <f>VLOOKUP(B123,'Urbano.Piano inv. forn'!$D$130:$H$149,4,FALSE)</f>
        <v>0</v>
      </c>
      <c r="M123" s="1121"/>
      <c r="O123" s="397" t="s">
        <v>344</v>
      </c>
      <c r="P123" s="506"/>
      <c r="R123" s="398" t="s">
        <v>345</v>
      </c>
      <c r="S123" s="1108"/>
      <c r="T123" s="1109"/>
      <c r="U123" s="507"/>
    </row>
    <row r="124" spans="1:21" ht="15.75" thickBot="1" x14ac:dyDescent="0.3">
      <c r="A124" s="149"/>
      <c r="B124" s="129"/>
      <c r="C124" s="129"/>
      <c r="E124" s="130"/>
      <c r="F124" s="130"/>
      <c r="G124" s="131"/>
      <c r="H124" s="131"/>
      <c r="I124" s="115"/>
      <c r="J124" s="130"/>
      <c r="K124" s="130"/>
      <c r="L124" s="131"/>
      <c r="M124" s="131"/>
      <c r="O124" s="132"/>
      <c r="R124" s="128"/>
      <c r="S124" s="501"/>
      <c r="U124" s="150"/>
    </row>
    <row r="125" spans="1:21" ht="30.75" customHeight="1" thickBot="1" x14ac:dyDescent="0.3">
      <c r="A125" s="1246" t="s">
        <v>346</v>
      </c>
      <c r="B125" s="1247"/>
      <c r="C125" s="1247"/>
      <c r="D125" s="1248"/>
      <c r="E125" s="1105">
        <f>VLOOKUP(B123,'Urbano.Piano inv. forn'!$D$130:$V$149,17,FALSE)</f>
        <v>0</v>
      </c>
      <c r="F125" s="1106"/>
      <c r="G125" s="1106"/>
      <c r="H125" s="1107"/>
      <c r="I125" s="115"/>
      <c r="J125" s="1249" t="s">
        <v>60</v>
      </c>
      <c r="K125" s="1250"/>
      <c r="L125" s="1105">
        <f>VLOOKUP(B123,'Urbano.Piano inv. forn'!$D$130:$V$149,19,FALSE)</f>
        <v>0</v>
      </c>
      <c r="M125" s="1107"/>
      <c r="N125" s="146"/>
      <c r="O125" s="398" t="s">
        <v>347</v>
      </c>
      <c r="P125" s="151">
        <f>L125+E125</f>
        <v>0</v>
      </c>
      <c r="R125" s="398" t="s">
        <v>348</v>
      </c>
      <c r="S125" s="1108"/>
      <c r="T125" s="1109"/>
      <c r="U125" s="150"/>
    </row>
    <row r="126" spans="1:21" ht="15.75" thickBot="1" x14ac:dyDescent="0.3">
      <c r="A126" s="152"/>
      <c r="B126" s="153"/>
      <c r="C126" s="153"/>
      <c r="D126" s="153"/>
      <c r="E126" s="154"/>
      <c r="F126" s="154"/>
      <c r="G126" s="154"/>
      <c r="H126" s="154"/>
      <c r="I126" s="115"/>
      <c r="J126" s="130"/>
      <c r="K126" s="130"/>
      <c r="L126" s="154"/>
      <c r="M126" s="154"/>
      <c r="N126" s="146"/>
      <c r="O126" s="128"/>
      <c r="P126" s="146"/>
      <c r="R126" s="128"/>
      <c r="S126" s="129"/>
      <c r="T126" s="129"/>
      <c r="U126" s="507"/>
    </row>
    <row r="127" spans="1:21" ht="60" x14ac:dyDescent="0.25">
      <c r="A127" s="1251" t="s">
        <v>349</v>
      </c>
      <c r="B127" s="1253" t="s">
        <v>350</v>
      </c>
      <c r="C127" s="1253" t="s">
        <v>351</v>
      </c>
      <c r="D127" s="393" t="s">
        <v>352</v>
      </c>
      <c r="E127" s="394" t="s">
        <v>353</v>
      </c>
      <c r="F127" s="393" t="s">
        <v>354</v>
      </c>
      <c r="G127" s="393" t="s">
        <v>355</v>
      </c>
      <c r="H127" s="395" t="s">
        <v>312</v>
      </c>
      <c r="I127" s="395" t="s">
        <v>356</v>
      </c>
      <c r="J127" s="395" t="s">
        <v>357</v>
      </c>
      <c r="K127" s="395" t="s">
        <v>358</v>
      </c>
      <c r="L127" s="395" t="s">
        <v>359</v>
      </c>
      <c r="M127" s="395" t="s">
        <v>360</v>
      </c>
      <c r="N127" s="395" t="s">
        <v>361</v>
      </c>
      <c r="O127" s="395" t="s">
        <v>362</v>
      </c>
      <c r="P127" s="395" t="s">
        <v>363</v>
      </c>
      <c r="Q127" s="395" t="s">
        <v>364</v>
      </c>
      <c r="R127" s="395" t="s">
        <v>365</v>
      </c>
      <c r="S127" s="395" t="s">
        <v>366</v>
      </c>
      <c r="T127" s="1255" t="s">
        <v>367</v>
      </c>
      <c r="U127" s="508"/>
    </row>
    <row r="128" spans="1:21" ht="24.75" thickBot="1" x14ac:dyDescent="0.3">
      <c r="A128" s="1252"/>
      <c r="B128" s="1254"/>
      <c r="C128" s="1254"/>
      <c r="D128" s="396" t="s">
        <v>368</v>
      </c>
      <c r="E128" s="396" t="s">
        <v>369</v>
      </c>
      <c r="F128" s="396" t="s">
        <v>370</v>
      </c>
      <c r="G128" s="396" t="s">
        <v>370</v>
      </c>
      <c r="H128" s="396" t="s">
        <v>87</v>
      </c>
      <c r="I128" s="396" t="s">
        <v>33</v>
      </c>
      <c r="J128" s="396" t="s">
        <v>371</v>
      </c>
      <c r="K128" s="396" t="s">
        <v>372</v>
      </c>
      <c r="L128" s="396" t="s">
        <v>373</v>
      </c>
      <c r="M128" s="396" t="s">
        <v>372</v>
      </c>
      <c r="N128" s="396" t="s">
        <v>374</v>
      </c>
      <c r="O128" s="396" t="s">
        <v>341</v>
      </c>
      <c r="P128" s="396" t="s">
        <v>375</v>
      </c>
      <c r="Q128" s="396" t="s">
        <v>376</v>
      </c>
      <c r="R128" s="396" t="s">
        <v>377</v>
      </c>
      <c r="S128" s="396" t="s">
        <v>377</v>
      </c>
      <c r="T128" s="1256"/>
      <c r="U128" s="508"/>
    </row>
    <row r="129" spans="1:21" x14ac:dyDescent="0.25">
      <c r="A129" s="1257" t="str">
        <f>B123</f>
        <v>urb.i.3</v>
      </c>
      <c r="B129" s="399">
        <v>1</v>
      </c>
      <c r="C129" s="208"/>
      <c r="D129" s="134"/>
      <c r="E129" s="134"/>
      <c r="F129" s="208"/>
      <c r="G129" s="510"/>
      <c r="H129" s="135"/>
      <c r="I129" s="511"/>
      <c r="J129" s="512"/>
      <c r="K129" s="513"/>
      <c r="L129" s="511"/>
      <c r="M129" s="513"/>
      <c r="N129" s="164"/>
      <c r="O129" s="164"/>
      <c r="P129" s="511"/>
      <c r="Q129" s="511"/>
      <c r="R129" s="511"/>
      <c r="S129" s="511"/>
      <c r="T129" s="514"/>
      <c r="U129" s="507"/>
    </row>
    <row r="130" spans="1:21" x14ac:dyDescent="0.25">
      <c r="A130" s="1257"/>
      <c r="B130" s="400">
        <v>2</v>
      </c>
      <c r="C130" s="133"/>
      <c r="D130" s="127"/>
      <c r="E130" s="127"/>
      <c r="F130" s="133"/>
      <c r="G130" s="515"/>
      <c r="H130" s="135"/>
      <c r="I130" s="495"/>
      <c r="J130" s="516"/>
      <c r="K130" s="517"/>
      <c r="L130" s="495"/>
      <c r="M130" s="517"/>
      <c r="N130" s="155"/>
      <c r="O130" s="155"/>
      <c r="P130" s="495"/>
      <c r="Q130" s="495" t="s">
        <v>378</v>
      </c>
      <c r="R130" s="495"/>
      <c r="S130" s="495"/>
      <c r="T130" s="518"/>
      <c r="U130" s="507"/>
    </row>
    <row r="131" spans="1:21" x14ac:dyDescent="0.25">
      <c r="A131" s="1257"/>
      <c r="B131" s="400">
        <v>3</v>
      </c>
      <c r="C131" s="133"/>
      <c r="D131" s="127"/>
      <c r="E131" s="127"/>
      <c r="F131" s="133"/>
      <c r="G131" s="515"/>
      <c r="H131" s="135"/>
      <c r="I131" s="495"/>
      <c r="J131" s="516"/>
      <c r="K131" s="517"/>
      <c r="L131" s="495"/>
      <c r="M131" s="517"/>
      <c r="N131" s="155"/>
      <c r="O131" s="155"/>
      <c r="P131" s="495"/>
      <c r="Q131" s="495"/>
      <c r="R131" s="495"/>
      <c r="S131" s="495"/>
      <c r="T131" s="518"/>
      <c r="U131" s="507"/>
    </row>
    <row r="132" spans="1:21" x14ac:dyDescent="0.25">
      <c r="A132" s="1257"/>
      <c r="B132" s="400">
        <v>4</v>
      </c>
      <c r="C132" s="133"/>
      <c r="D132" s="127"/>
      <c r="E132" s="127"/>
      <c r="F132" s="133"/>
      <c r="G132" s="515"/>
      <c r="H132" s="135"/>
      <c r="I132" s="495"/>
      <c r="J132" s="516"/>
      <c r="K132" s="517"/>
      <c r="L132" s="495"/>
      <c r="M132" s="517"/>
      <c r="N132" s="155"/>
      <c r="O132" s="155"/>
      <c r="P132" s="495"/>
      <c r="Q132" s="495"/>
      <c r="R132" s="495"/>
      <c r="S132" s="495"/>
      <c r="T132" s="518"/>
      <c r="U132" s="507"/>
    </row>
    <row r="133" spans="1:21" x14ac:dyDescent="0.25">
      <c r="A133" s="1257"/>
      <c r="B133" s="400">
        <v>5</v>
      </c>
      <c r="C133" s="133"/>
      <c r="D133" s="127"/>
      <c r="E133" s="127"/>
      <c r="F133" s="133"/>
      <c r="G133" s="515"/>
      <c r="H133" s="135"/>
      <c r="I133" s="495"/>
      <c r="J133" s="516"/>
      <c r="K133" s="517"/>
      <c r="L133" s="495"/>
      <c r="M133" s="517"/>
      <c r="N133" s="155"/>
      <c r="O133" s="155"/>
      <c r="P133" s="495"/>
      <c r="Q133" s="495"/>
      <c r="R133" s="495"/>
      <c r="S133" s="495"/>
      <c r="T133" s="518"/>
      <c r="U133" s="507"/>
    </row>
    <row r="134" spans="1:21" x14ac:dyDescent="0.25">
      <c r="A134" s="1257"/>
      <c r="B134" s="400">
        <v>6</v>
      </c>
      <c r="C134" s="133"/>
      <c r="D134" s="127"/>
      <c r="E134" s="127"/>
      <c r="F134" s="133"/>
      <c r="G134" s="515"/>
      <c r="H134" s="135"/>
      <c r="I134" s="495"/>
      <c r="J134" s="516"/>
      <c r="K134" s="517"/>
      <c r="L134" s="495"/>
      <c r="M134" s="517"/>
      <c r="N134" s="155"/>
      <c r="O134" s="155"/>
      <c r="P134" s="495"/>
      <c r="Q134" s="495"/>
      <c r="R134" s="495"/>
      <c r="S134" s="495"/>
      <c r="T134" s="518"/>
      <c r="U134" s="507"/>
    </row>
    <row r="135" spans="1:21" x14ac:dyDescent="0.25">
      <c r="A135" s="1257"/>
      <c r="B135" s="400">
        <v>7</v>
      </c>
      <c r="C135" s="133"/>
      <c r="D135" s="127"/>
      <c r="E135" s="127"/>
      <c r="F135" s="133"/>
      <c r="G135" s="515"/>
      <c r="H135" s="135"/>
      <c r="I135" s="495"/>
      <c r="J135" s="516"/>
      <c r="K135" s="517"/>
      <c r="L135" s="495"/>
      <c r="M135" s="517"/>
      <c r="N135" s="155"/>
      <c r="O135" s="155"/>
      <c r="P135" s="495"/>
      <c r="Q135" s="495"/>
      <c r="R135" s="495"/>
      <c r="S135" s="495"/>
      <c r="T135" s="518"/>
      <c r="U135" s="507"/>
    </row>
    <row r="136" spans="1:21" x14ac:dyDescent="0.25">
      <c r="A136" s="1257"/>
      <c r="B136" s="400">
        <v>8</v>
      </c>
      <c r="C136" s="133"/>
      <c r="D136" s="127"/>
      <c r="E136" s="127"/>
      <c r="F136" s="133"/>
      <c r="G136" s="515"/>
      <c r="H136" s="135"/>
      <c r="I136" s="495"/>
      <c r="J136" s="516"/>
      <c r="K136" s="517"/>
      <c r="L136" s="495"/>
      <c r="M136" s="517"/>
      <c r="N136" s="155"/>
      <c r="O136" s="155"/>
      <c r="P136" s="495"/>
      <c r="Q136" s="495"/>
      <c r="R136" s="495"/>
      <c r="S136" s="495"/>
      <c r="T136" s="518"/>
      <c r="U136" s="507"/>
    </row>
    <row r="137" spans="1:21" x14ac:dyDescent="0.25">
      <c r="A137" s="1257"/>
      <c r="B137" s="400">
        <v>9</v>
      </c>
      <c r="C137" s="133"/>
      <c r="D137" s="127"/>
      <c r="E137" s="127"/>
      <c r="F137" s="133"/>
      <c r="G137" s="515"/>
      <c r="H137" s="135"/>
      <c r="I137" s="495"/>
      <c r="J137" s="516"/>
      <c r="K137" s="517"/>
      <c r="L137" s="495"/>
      <c r="M137" s="517"/>
      <c r="N137" s="155"/>
      <c r="O137" s="155"/>
      <c r="P137" s="495"/>
      <c r="Q137" s="495"/>
      <c r="R137" s="495"/>
      <c r="S137" s="495"/>
      <c r="T137" s="518"/>
      <c r="U137" s="507"/>
    </row>
    <row r="138" spans="1:21" ht="15.75" thickBot="1" x14ac:dyDescent="0.3">
      <c r="A138" s="1258"/>
      <c r="B138" s="401">
        <v>10</v>
      </c>
      <c r="C138" s="148"/>
      <c r="D138" s="147"/>
      <c r="E138" s="147"/>
      <c r="F138" s="148"/>
      <c r="G138" s="519"/>
      <c r="H138" s="405"/>
      <c r="I138" s="520"/>
      <c r="J138" s="521"/>
      <c r="K138" s="522"/>
      <c r="L138" s="520"/>
      <c r="M138" s="522"/>
      <c r="N138" s="156"/>
      <c r="O138" s="156"/>
      <c r="P138" s="520"/>
      <c r="Q138" s="520"/>
      <c r="R138" s="520"/>
      <c r="S138" s="520"/>
      <c r="T138" s="523"/>
      <c r="U138" s="507"/>
    </row>
    <row r="139" spans="1:21" ht="25.5" thickBot="1" x14ac:dyDescent="0.3">
      <c r="A139" s="654"/>
      <c r="C139" s="655"/>
      <c r="D139" s="656"/>
      <c r="E139" s="484" t="s">
        <v>379</v>
      </c>
      <c r="F139" s="485">
        <f>COUNTA(F129:F138)</f>
        <v>0</v>
      </c>
      <c r="G139" s="486">
        <f>COUNTA(G129:G138)</f>
        <v>0</v>
      </c>
      <c r="H139" s="655"/>
      <c r="I139" s="501"/>
      <c r="J139" s="657"/>
      <c r="K139" s="658"/>
      <c r="L139" s="1096" t="s">
        <v>655</v>
      </c>
      <c r="M139" s="1097"/>
      <c r="N139" s="659">
        <f>SUM(N129:N138)</f>
        <v>0</v>
      </c>
      <c r="O139" s="660">
        <f>SUM(O129:O138)</f>
        <v>0</v>
      </c>
      <c r="P139" s="501"/>
      <c r="R139" s="128"/>
      <c r="S139" s="132"/>
      <c r="T139" s="603"/>
      <c r="U139" s="527"/>
    </row>
    <row r="140" spans="1:21" x14ac:dyDescent="0.25">
      <c r="A140" s="149"/>
      <c r="B140" s="128"/>
      <c r="C140" s="128"/>
      <c r="D140" s="128"/>
      <c r="H140" s="524"/>
      <c r="I140" s="524"/>
      <c r="J140" s="525"/>
      <c r="K140" s="524"/>
      <c r="L140" s="1098" t="s">
        <v>656</v>
      </c>
      <c r="M140" s="1099"/>
      <c r="N140" s="661">
        <f>SUMIF(M129:M138,"&lt;=31/12/2025",N129:N138)</f>
        <v>0</v>
      </c>
      <c r="O140" s="662">
        <f>SUMIF(M129:M138,"&lt;=31/12/2025",O129:O138)</f>
        <v>0</v>
      </c>
      <c r="P140" s="128"/>
      <c r="R140" s="128"/>
      <c r="S140" s="132"/>
      <c r="T140" s="603"/>
      <c r="U140" s="527"/>
    </row>
    <row r="141" spans="1:21" ht="15.75" thickBot="1" x14ac:dyDescent="0.3">
      <c r="A141" s="149"/>
      <c r="L141" s="1100" t="s">
        <v>659</v>
      </c>
      <c r="M141" s="1101"/>
      <c r="N141" s="663">
        <f>SUMIF(M129:M138,"&gt;31/12/2025",N129:N138)</f>
        <v>0</v>
      </c>
      <c r="O141" s="664">
        <f>SUMIF(M129:M138,"&gt;31/12/2025",O129:O138)</f>
        <v>0</v>
      </c>
      <c r="R141" s="128"/>
      <c r="S141" s="132"/>
      <c r="T141" s="603"/>
      <c r="U141" s="527"/>
    </row>
    <row r="142" spans="1:21" ht="15.75" thickBot="1" x14ac:dyDescent="0.3">
      <c r="A142" s="528"/>
      <c r="B142" s="529"/>
      <c r="C142" s="455"/>
      <c r="D142" s="455"/>
      <c r="E142" s="455"/>
      <c r="F142" s="529"/>
      <c r="G142" s="455"/>
      <c r="H142" s="455"/>
      <c r="I142" s="529"/>
      <c r="J142" s="529"/>
      <c r="K142" s="455"/>
      <c r="L142" s="455"/>
      <c r="M142" s="455"/>
      <c r="N142" s="455"/>
      <c r="O142" s="455"/>
      <c r="P142" s="455"/>
      <c r="Q142" s="455"/>
      <c r="R142" s="455"/>
      <c r="S142" s="530"/>
      <c r="T142" s="455"/>
      <c r="U142" s="531"/>
    </row>
    <row r="143" spans="1:21" ht="15.75" thickBot="1" x14ac:dyDescent="0.3">
      <c r="A143" s="502"/>
      <c r="B143" s="503"/>
      <c r="C143" s="504"/>
      <c r="D143" s="504"/>
      <c r="E143" s="504"/>
      <c r="F143" s="503"/>
      <c r="G143" s="504"/>
      <c r="H143" s="504"/>
      <c r="I143" s="503"/>
      <c r="J143" s="503"/>
      <c r="K143" s="504"/>
      <c r="L143" s="504"/>
      <c r="M143" s="504"/>
      <c r="N143" s="504"/>
      <c r="O143" s="504"/>
      <c r="P143" s="504"/>
      <c r="Q143" s="504"/>
      <c r="R143" s="504"/>
      <c r="S143" s="504"/>
      <c r="T143" s="504"/>
      <c r="U143" s="505"/>
    </row>
    <row r="144" spans="1:21" ht="28.5" thickBot="1" x14ac:dyDescent="0.3">
      <c r="A144" s="392" t="s">
        <v>9</v>
      </c>
      <c r="B144" s="1116" t="s">
        <v>92</v>
      </c>
      <c r="C144" s="1117"/>
      <c r="E144" s="1219" t="s">
        <v>342</v>
      </c>
      <c r="F144" s="1220"/>
      <c r="G144" s="1120">
        <f>VLOOKUP(B144,'Urbano.Piano inv. forn'!$D$130:$H$149,3,FALSE)</f>
        <v>0</v>
      </c>
      <c r="H144" s="1121"/>
      <c r="I144" s="115"/>
      <c r="J144" s="1219" t="s">
        <v>343</v>
      </c>
      <c r="K144" s="1220"/>
      <c r="L144" s="1120">
        <f>VLOOKUP(B144,'Urbano.Piano inv. forn'!$D$130:$H$149,4,FALSE)</f>
        <v>0</v>
      </c>
      <c r="M144" s="1121"/>
      <c r="O144" s="397" t="s">
        <v>344</v>
      </c>
      <c r="P144" s="506"/>
      <c r="R144" s="398" t="s">
        <v>345</v>
      </c>
      <c r="S144" s="1108"/>
      <c r="T144" s="1109"/>
      <c r="U144" s="507"/>
    </row>
    <row r="145" spans="1:21" ht="15.75" thickBot="1" x14ac:dyDescent="0.3">
      <c r="A145" s="149"/>
      <c r="B145" s="129"/>
      <c r="C145" s="129"/>
      <c r="E145" s="130"/>
      <c r="F145" s="130"/>
      <c r="G145" s="131"/>
      <c r="H145" s="131"/>
      <c r="I145" s="115"/>
      <c r="J145" s="130"/>
      <c r="K145" s="130"/>
      <c r="L145" s="131"/>
      <c r="M145" s="131"/>
      <c r="O145" s="132"/>
      <c r="R145" s="128"/>
      <c r="S145" s="501"/>
      <c r="U145" s="150"/>
    </row>
    <row r="146" spans="1:21" ht="30.75" customHeight="1" thickBot="1" x14ac:dyDescent="0.3">
      <c r="A146" s="1246" t="s">
        <v>346</v>
      </c>
      <c r="B146" s="1247"/>
      <c r="C146" s="1247"/>
      <c r="D146" s="1248"/>
      <c r="E146" s="1105">
        <f>VLOOKUP(B144,'Urbano.Piano inv. forn'!$D$130:$V$149,17,FALSE)</f>
        <v>0</v>
      </c>
      <c r="F146" s="1106"/>
      <c r="G146" s="1106"/>
      <c r="H146" s="1107"/>
      <c r="I146" s="115"/>
      <c r="J146" s="1249" t="s">
        <v>60</v>
      </c>
      <c r="K146" s="1250"/>
      <c r="L146" s="1105">
        <f>VLOOKUP(B144,'Urbano.Piano inv. forn'!$D$130:$V$149,19,FALSE)</f>
        <v>0</v>
      </c>
      <c r="M146" s="1107"/>
      <c r="N146" s="146"/>
      <c r="O146" s="398" t="s">
        <v>347</v>
      </c>
      <c r="P146" s="151">
        <f>L146+E146</f>
        <v>0</v>
      </c>
      <c r="R146" s="398" t="s">
        <v>348</v>
      </c>
      <c r="S146" s="1108"/>
      <c r="T146" s="1109"/>
      <c r="U146" s="150"/>
    </row>
    <row r="147" spans="1:21" ht="15.75" thickBot="1" x14ac:dyDescent="0.3">
      <c r="A147" s="152"/>
      <c r="B147" s="153"/>
      <c r="C147" s="153"/>
      <c r="D147" s="153"/>
      <c r="E147" s="154"/>
      <c r="F147" s="154"/>
      <c r="G147" s="154"/>
      <c r="H147" s="154"/>
      <c r="I147" s="115"/>
      <c r="J147" s="130"/>
      <c r="K147" s="130"/>
      <c r="L147" s="154"/>
      <c r="M147" s="154"/>
      <c r="N147" s="146"/>
      <c r="O147" s="128"/>
      <c r="P147" s="146"/>
      <c r="R147" s="128"/>
      <c r="S147" s="129"/>
      <c r="T147" s="129"/>
      <c r="U147" s="507"/>
    </row>
    <row r="148" spans="1:21" ht="60" x14ac:dyDescent="0.25">
      <c r="A148" s="1251" t="s">
        <v>349</v>
      </c>
      <c r="B148" s="1253" t="s">
        <v>350</v>
      </c>
      <c r="C148" s="1253" t="s">
        <v>351</v>
      </c>
      <c r="D148" s="393" t="s">
        <v>352</v>
      </c>
      <c r="E148" s="394" t="s">
        <v>353</v>
      </c>
      <c r="F148" s="393" t="s">
        <v>354</v>
      </c>
      <c r="G148" s="393" t="s">
        <v>355</v>
      </c>
      <c r="H148" s="395" t="s">
        <v>312</v>
      </c>
      <c r="I148" s="395" t="s">
        <v>356</v>
      </c>
      <c r="J148" s="395" t="s">
        <v>357</v>
      </c>
      <c r="K148" s="395" t="s">
        <v>358</v>
      </c>
      <c r="L148" s="395" t="s">
        <v>359</v>
      </c>
      <c r="M148" s="395" t="s">
        <v>360</v>
      </c>
      <c r="N148" s="395" t="s">
        <v>361</v>
      </c>
      <c r="O148" s="395" t="s">
        <v>362</v>
      </c>
      <c r="P148" s="395" t="s">
        <v>363</v>
      </c>
      <c r="Q148" s="395" t="s">
        <v>364</v>
      </c>
      <c r="R148" s="395" t="s">
        <v>365</v>
      </c>
      <c r="S148" s="395" t="s">
        <v>366</v>
      </c>
      <c r="T148" s="1255" t="s">
        <v>367</v>
      </c>
      <c r="U148" s="508"/>
    </row>
    <row r="149" spans="1:21" ht="24.75" thickBot="1" x14ac:dyDescent="0.3">
      <c r="A149" s="1252"/>
      <c r="B149" s="1254"/>
      <c r="C149" s="1254"/>
      <c r="D149" s="396" t="s">
        <v>368</v>
      </c>
      <c r="E149" s="396" t="s">
        <v>369</v>
      </c>
      <c r="F149" s="396" t="s">
        <v>370</v>
      </c>
      <c r="G149" s="396" t="s">
        <v>370</v>
      </c>
      <c r="H149" s="396" t="s">
        <v>87</v>
      </c>
      <c r="I149" s="396" t="s">
        <v>33</v>
      </c>
      <c r="J149" s="396" t="s">
        <v>371</v>
      </c>
      <c r="K149" s="396" t="s">
        <v>372</v>
      </c>
      <c r="L149" s="396" t="s">
        <v>373</v>
      </c>
      <c r="M149" s="396" t="s">
        <v>372</v>
      </c>
      <c r="N149" s="396" t="s">
        <v>374</v>
      </c>
      <c r="O149" s="396" t="s">
        <v>341</v>
      </c>
      <c r="P149" s="396" t="s">
        <v>375</v>
      </c>
      <c r="Q149" s="396" t="s">
        <v>376</v>
      </c>
      <c r="R149" s="396" t="s">
        <v>377</v>
      </c>
      <c r="S149" s="396" t="s">
        <v>377</v>
      </c>
      <c r="T149" s="1256"/>
      <c r="U149" s="508"/>
    </row>
    <row r="150" spans="1:21" x14ac:dyDescent="0.25">
      <c r="A150" s="1257" t="str">
        <f>B144</f>
        <v>urb.i.5</v>
      </c>
      <c r="B150" s="399">
        <v>1</v>
      </c>
      <c r="C150" s="208"/>
      <c r="D150" s="134"/>
      <c r="E150" s="134"/>
      <c r="F150" s="208"/>
      <c r="G150" s="510"/>
      <c r="H150" s="135"/>
      <c r="I150" s="511"/>
      <c r="J150" s="512"/>
      <c r="K150" s="513"/>
      <c r="L150" s="511"/>
      <c r="M150" s="513"/>
      <c r="N150" s="164"/>
      <c r="O150" s="164"/>
      <c r="P150" s="511"/>
      <c r="Q150" s="511"/>
      <c r="R150" s="511"/>
      <c r="S150" s="511"/>
      <c r="T150" s="514"/>
      <c r="U150" s="507"/>
    </row>
    <row r="151" spans="1:21" x14ac:dyDescent="0.25">
      <c r="A151" s="1257"/>
      <c r="B151" s="400">
        <v>2</v>
      </c>
      <c r="C151" s="133"/>
      <c r="D151" s="127"/>
      <c r="E151" s="127"/>
      <c r="F151" s="133"/>
      <c r="G151" s="515"/>
      <c r="H151" s="135"/>
      <c r="I151" s="495"/>
      <c r="J151" s="516"/>
      <c r="K151" s="517"/>
      <c r="L151" s="495"/>
      <c r="M151" s="517"/>
      <c r="N151" s="155"/>
      <c r="O151" s="155"/>
      <c r="P151" s="495"/>
      <c r="Q151" s="495" t="s">
        <v>378</v>
      </c>
      <c r="R151" s="495"/>
      <c r="S151" s="495"/>
      <c r="T151" s="518"/>
      <c r="U151" s="507"/>
    </row>
    <row r="152" spans="1:21" x14ac:dyDescent="0.25">
      <c r="A152" s="1257"/>
      <c r="B152" s="400">
        <v>3</v>
      </c>
      <c r="C152" s="133"/>
      <c r="D152" s="127"/>
      <c r="E152" s="127"/>
      <c r="F152" s="133"/>
      <c r="G152" s="515"/>
      <c r="H152" s="135"/>
      <c r="I152" s="495"/>
      <c r="J152" s="516"/>
      <c r="K152" s="517"/>
      <c r="L152" s="495"/>
      <c r="M152" s="517"/>
      <c r="N152" s="155"/>
      <c r="O152" s="155"/>
      <c r="P152" s="495"/>
      <c r="Q152" s="495"/>
      <c r="R152" s="495"/>
      <c r="S152" s="495"/>
      <c r="T152" s="518"/>
      <c r="U152" s="507"/>
    </row>
    <row r="153" spans="1:21" x14ac:dyDescent="0.25">
      <c r="A153" s="1257"/>
      <c r="B153" s="400">
        <v>4</v>
      </c>
      <c r="C153" s="133"/>
      <c r="D153" s="127"/>
      <c r="E153" s="127"/>
      <c r="F153" s="133"/>
      <c r="G153" s="515"/>
      <c r="H153" s="135"/>
      <c r="I153" s="495"/>
      <c r="J153" s="516"/>
      <c r="K153" s="517"/>
      <c r="L153" s="495"/>
      <c r="M153" s="517"/>
      <c r="N153" s="155"/>
      <c r="O153" s="155"/>
      <c r="P153" s="495"/>
      <c r="Q153" s="495"/>
      <c r="R153" s="495"/>
      <c r="S153" s="495"/>
      <c r="T153" s="518"/>
      <c r="U153" s="507"/>
    </row>
    <row r="154" spans="1:21" x14ac:dyDescent="0.25">
      <c r="A154" s="1257"/>
      <c r="B154" s="400">
        <v>5</v>
      </c>
      <c r="C154" s="133"/>
      <c r="D154" s="127"/>
      <c r="E154" s="127"/>
      <c r="F154" s="133"/>
      <c r="G154" s="515"/>
      <c r="H154" s="135"/>
      <c r="I154" s="495"/>
      <c r="J154" s="516"/>
      <c r="K154" s="517"/>
      <c r="L154" s="495"/>
      <c r="M154" s="517"/>
      <c r="N154" s="155"/>
      <c r="O154" s="155"/>
      <c r="P154" s="495"/>
      <c r="Q154" s="495"/>
      <c r="R154" s="495"/>
      <c r="S154" s="495"/>
      <c r="T154" s="518"/>
      <c r="U154" s="507"/>
    </row>
    <row r="155" spans="1:21" x14ac:dyDescent="0.25">
      <c r="A155" s="1257"/>
      <c r="B155" s="400">
        <v>6</v>
      </c>
      <c r="C155" s="133"/>
      <c r="D155" s="127"/>
      <c r="E155" s="127"/>
      <c r="F155" s="133"/>
      <c r="G155" s="515"/>
      <c r="H155" s="135"/>
      <c r="I155" s="495"/>
      <c r="J155" s="516"/>
      <c r="K155" s="517"/>
      <c r="L155" s="495"/>
      <c r="M155" s="517"/>
      <c r="N155" s="155"/>
      <c r="O155" s="155"/>
      <c r="P155" s="495"/>
      <c r="Q155" s="495"/>
      <c r="R155" s="495"/>
      <c r="S155" s="495"/>
      <c r="T155" s="518"/>
      <c r="U155" s="507"/>
    </row>
    <row r="156" spans="1:21" x14ac:dyDescent="0.25">
      <c r="A156" s="1257"/>
      <c r="B156" s="400">
        <v>7</v>
      </c>
      <c r="C156" s="133"/>
      <c r="D156" s="127"/>
      <c r="E156" s="127"/>
      <c r="F156" s="133"/>
      <c r="G156" s="515"/>
      <c r="H156" s="135"/>
      <c r="I156" s="495"/>
      <c r="J156" s="516"/>
      <c r="K156" s="517"/>
      <c r="L156" s="495"/>
      <c r="M156" s="517"/>
      <c r="N156" s="155"/>
      <c r="O156" s="155"/>
      <c r="P156" s="495"/>
      <c r="Q156" s="495"/>
      <c r="R156" s="495"/>
      <c r="S156" s="495"/>
      <c r="T156" s="518"/>
      <c r="U156" s="507"/>
    </row>
    <row r="157" spans="1:21" x14ac:dyDescent="0.25">
      <c r="A157" s="1257"/>
      <c r="B157" s="400">
        <v>8</v>
      </c>
      <c r="C157" s="133"/>
      <c r="D157" s="127"/>
      <c r="E157" s="127"/>
      <c r="F157" s="133"/>
      <c r="G157" s="515"/>
      <c r="H157" s="135"/>
      <c r="I157" s="495"/>
      <c r="J157" s="516"/>
      <c r="K157" s="517"/>
      <c r="L157" s="495"/>
      <c r="M157" s="517"/>
      <c r="N157" s="155"/>
      <c r="O157" s="155"/>
      <c r="P157" s="495"/>
      <c r="Q157" s="495"/>
      <c r="R157" s="495"/>
      <c r="S157" s="495"/>
      <c r="T157" s="518"/>
      <c r="U157" s="507"/>
    </row>
    <row r="158" spans="1:21" x14ac:dyDescent="0.25">
      <c r="A158" s="1257"/>
      <c r="B158" s="400">
        <v>9</v>
      </c>
      <c r="C158" s="133"/>
      <c r="D158" s="127"/>
      <c r="E158" s="127"/>
      <c r="F158" s="133"/>
      <c r="G158" s="515"/>
      <c r="H158" s="135"/>
      <c r="I158" s="495"/>
      <c r="J158" s="516"/>
      <c r="K158" s="517"/>
      <c r="L158" s="495"/>
      <c r="M158" s="517"/>
      <c r="N158" s="155"/>
      <c r="O158" s="155"/>
      <c r="P158" s="495"/>
      <c r="Q158" s="495"/>
      <c r="R158" s="495"/>
      <c r="S158" s="495"/>
      <c r="T158" s="518"/>
      <c r="U158" s="507"/>
    </row>
    <row r="159" spans="1:21" ht="15.75" thickBot="1" x14ac:dyDescent="0.3">
      <c r="A159" s="1258"/>
      <c r="B159" s="401">
        <v>10</v>
      </c>
      <c r="C159" s="148"/>
      <c r="D159" s="147"/>
      <c r="E159" s="147"/>
      <c r="F159" s="148"/>
      <c r="G159" s="519"/>
      <c r="H159" s="405"/>
      <c r="I159" s="520"/>
      <c r="J159" s="521"/>
      <c r="K159" s="522"/>
      <c r="L159" s="520"/>
      <c r="M159" s="522"/>
      <c r="N159" s="156"/>
      <c r="O159" s="156"/>
      <c r="P159" s="520"/>
      <c r="Q159" s="520"/>
      <c r="R159" s="520"/>
      <c r="S159" s="520"/>
      <c r="T159" s="523"/>
      <c r="U159" s="507"/>
    </row>
    <row r="160" spans="1:21" ht="25.5" thickBot="1" x14ac:dyDescent="0.3">
      <c r="A160" s="654"/>
      <c r="C160" s="655"/>
      <c r="D160" s="656"/>
      <c r="E160" s="484" t="s">
        <v>379</v>
      </c>
      <c r="F160" s="485">
        <f>COUNTA(F150:F159)</f>
        <v>0</v>
      </c>
      <c r="G160" s="486">
        <f>COUNTA(G150:G159)</f>
        <v>0</v>
      </c>
      <c r="H160" s="655"/>
      <c r="I160" s="501"/>
      <c r="J160" s="657"/>
      <c r="K160" s="658"/>
      <c r="L160" s="1096" t="s">
        <v>655</v>
      </c>
      <c r="M160" s="1097"/>
      <c r="N160" s="659">
        <f>SUM(N150:N159)</f>
        <v>0</v>
      </c>
      <c r="O160" s="660">
        <f>SUM(O150:O159)</f>
        <v>0</v>
      </c>
      <c r="P160" s="501"/>
      <c r="R160" s="128"/>
      <c r="S160" s="132"/>
      <c r="T160" s="603"/>
      <c r="U160" s="527"/>
    </row>
    <row r="161" spans="1:21" x14ac:dyDescent="0.25">
      <c r="A161" s="149"/>
      <c r="B161" s="128"/>
      <c r="C161" s="128"/>
      <c r="D161" s="128"/>
      <c r="H161" s="524"/>
      <c r="I161" s="524"/>
      <c r="J161" s="525"/>
      <c r="K161" s="524"/>
      <c r="L161" s="1098" t="s">
        <v>656</v>
      </c>
      <c r="M161" s="1099"/>
      <c r="N161" s="661">
        <f>SUMIF(M150:M159,"&lt;=31/12/2025",N150:N159)</f>
        <v>0</v>
      </c>
      <c r="O161" s="662">
        <f>SUMIF(M150:M159,"&lt;=31/12/2025",O150:O159)</f>
        <v>0</v>
      </c>
      <c r="P161" s="128"/>
      <c r="R161" s="128"/>
      <c r="S161" s="132"/>
      <c r="T161" s="603"/>
      <c r="U161" s="527"/>
    </row>
    <row r="162" spans="1:21" ht="15.75" thickBot="1" x14ac:dyDescent="0.3">
      <c r="A162" s="149"/>
      <c r="L162" s="1100" t="s">
        <v>659</v>
      </c>
      <c r="M162" s="1101"/>
      <c r="N162" s="663">
        <f>SUMIF(M150:M159,"&gt;31/12/2025",N150:N159)</f>
        <v>0</v>
      </c>
      <c r="O162" s="664">
        <f>SUMIF(M150:M159,"&gt;31/12/2025",O150:O159)</f>
        <v>0</v>
      </c>
      <c r="R162" s="128"/>
      <c r="S162" s="132"/>
      <c r="T162" s="603"/>
      <c r="U162" s="527"/>
    </row>
    <row r="163" spans="1:21" ht="15.75" thickBot="1" x14ac:dyDescent="0.3">
      <c r="A163" s="528"/>
      <c r="B163" s="529"/>
      <c r="C163" s="455"/>
      <c r="D163" s="455"/>
      <c r="E163" s="455"/>
      <c r="F163" s="529"/>
      <c r="G163" s="455"/>
      <c r="H163" s="455"/>
      <c r="I163" s="529"/>
      <c r="J163" s="529"/>
      <c r="K163" s="455"/>
      <c r="L163" s="455"/>
      <c r="M163" s="455"/>
      <c r="N163" s="455"/>
      <c r="O163" s="455"/>
      <c r="P163" s="455"/>
      <c r="Q163" s="455"/>
      <c r="R163" s="455"/>
      <c r="S163" s="530"/>
      <c r="T163" s="455"/>
      <c r="U163" s="531"/>
    </row>
    <row r="164" spans="1:21" ht="15.75" thickBot="1" x14ac:dyDescent="0.3">
      <c r="A164" s="502"/>
      <c r="B164" s="503"/>
      <c r="C164" s="504"/>
      <c r="D164" s="504"/>
      <c r="E164" s="504"/>
      <c r="F164" s="503"/>
      <c r="G164" s="504"/>
      <c r="H164" s="504"/>
      <c r="I164" s="503"/>
      <c r="J164" s="503"/>
      <c r="K164" s="504"/>
      <c r="L164" s="504"/>
      <c r="M164" s="504"/>
      <c r="N164" s="504"/>
      <c r="O164" s="504"/>
      <c r="P164" s="504"/>
      <c r="Q164" s="504"/>
      <c r="R164" s="504"/>
      <c r="S164" s="504"/>
      <c r="T164" s="504"/>
      <c r="U164" s="505"/>
    </row>
    <row r="165" spans="1:21" ht="28.5" thickBot="1" x14ac:dyDescent="0.3">
      <c r="A165" s="392" t="s">
        <v>9</v>
      </c>
      <c r="B165" s="1116" t="s">
        <v>93</v>
      </c>
      <c r="C165" s="1117"/>
      <c r="E165" s="1219" t="s">
        <v>342</v>
      </c>
      <c r="F165" s="1220"/>
      <c r="G165" s="1120">
        <f>VLOOKUP(B165,'Urbano.Piano inv. forn'!$D$130:$H$149,3,FALSE)</f>
        <v>0</v>
      </c>
      <c r="H165" s="1121"/>
      <c r="I165" s="115"/>
      <c r="J165" s="1219" t="s">
        <v>343</v>
      </c>
      <c r="K165" s="1220"/>
      <c r="L165" s="1120">
        <f>VLOOKUP(B165,'Urbano.Piano inv. forn'!$D$130:$H$149,4,FALSE)</f>
        <v>0</v>
      </c>
      <c r="M165" s="1121"/>
      <c r="O165" s="397" t="s">
        <v>344</v>
      </c>
      <c r="P165" s="506"/>
      <c r="R165" s="398" t="s">
        <v>345</v>
      </c>
      <c r="S165" s="1108"/>
      <c r="T165" s="1109"/>
      <c r="U165" s="507"/>
    </row>
    <row r="166" spans="1:21" ht="15.75" thickBot="1" x14ac:dyDescent="0.3">
      <c r="A166" s="149"/>
      <c r="B166" s="129"/>
      <c r="C166" s="129"/>
      <c r="E166" s="130"/>
      <c r="F166" s="130"/>
      <c r="G166" s="131"/>
      <c r="H166" s="131"/>
      <c r="I166" s="115"/>
      <c r="J166" s="130"/>
      <c r="K166" s="130"/>
      <c r="L166" s="131"/>
      <c r="M166" s="131"/>
      <c r="O166" s="132"/>
      <c r="R166" s="128"/>
      <c r="S166" s="501"/>
      <c r="U166" s="150"/>
    </row>
    <row r="167" spans="1:21" ht="36" customHeight="1" thickBot="1" x14ac:dyDescent="0.3">
      <c r="A167" s="1246" t="s">
        <v>346</v>
      </c>
      <c r="B167" s="1247"/>
      <c r="C167" s="1247"/>
      <c r="D167" s="1248"/>
      <c r="E167" s="1105">
        <f>VLOOKUP(B165,'Urbano.Piano inv. forn'!$D$130:$V$149,17,FALSE)</f>
        <v>0</v>
      </c>
      <c r="F167" s="1106"/>
      <c r="G167" s="1106"/>
      <c r="H167" s="1107"/>
      <c r="I167" s="115"/>
      <c r="J167" s="1249" t="s">
        <v>60</v>
      </c>
      <c r="K167" s="1250"/>
      <c r="L167" s="1105">
        <f>VLOOKUP(B165,'Urbano.Piano inv. forn'!$D$130:$V$149,19,FALSE)</f>
        <v>0</v>
      </c>
      <c r="M167" s="1107"/>
      <c r="N167" s="146"/>
      <c r="O167" s="398" t="s">
        <v>347</v>
      </c>
      <c r="P167" s="151">
        <f>L167+E167</f>
        <v>0</v>
      </c>
      <c r="R167" s="398" t="s">
        <v>348</v>
      </c>
      <c r="S167" s="1108"/>
      <c r="T167" s="1109"/>
      <c r="U167" s="150"/>
    </row>
    <row r="168" spans="1:21" ht="15.75" thickBot="1" x14ac:dyDescent="0.3">
      <c r="A168" s="152"/>
      <c r="B168" s="153"/>
      <c r="C168" s="153"/>
      <c r="D168" s="153"/>
      <c r="E168" s="154"/>
      <c r="F168" s="154"/>
      <c r="G168" s="154"/>
      <c r="H168" s="154"/>
      <c r="I168" s="115"/>
      <c r="J168" s="130"/>
      <c r="K168" s="130"/>
      <c r="L168" s="154"/>
      <c r="M168" s="154"/>
      <c r="N168" s="146"/>
      <c r="O168" s="128"/>
      <c r="P168" s="146"/>
      <c r="R168" s="128"/>
      <c r="S168" s="129"/>
      <c r="T168" s="129"/>
      <c r="U168" s="507"/>
    </row>
    <row r="169" spans="1:21" ht="60" x14ac:dyDescent="0.25">
      <c r="A169" s="1251" t="s">
        <v>349</v>
      </c>
      <c r="B169" s="1253" t="s">
        <v>350</v>
      </c>
      <c r="C169" s="1253" t="s">
        <v>351</v>
      </c>
      <c r="D169" s="393" t="s">
        <v>352</v>
      </c>
      <c r="E169" s="394" t="s">
        <v>353</v>
      </c>
      <c r="F169" s="393" t="s">
        <v>354</v>
      </c>
      <c r="G169" s="393" t="s">
        <v>355</v>
      </c>
      <c r="H169" s="395" t="s">
        <v>312</v>
      </c>
      <c r="I169" s="395" t="s">
        <v>356</v>
      </c>
      <c r="J169" s="395" t="s">
        <v>357</v>
      </c>
      <c r="K169" s="395" t="s">
        <v>358</v>
      </c>
      <c r="L169" s="395" t="s">
        <v>359</v>
      </c>
      <c r="M169" s="395" t="s">
        <v>360</v>
      </c>
      <c r="N169" s="395" t="s">
        <v>361</v>
      </c>
      <c r="O169" s="395" t="s">
        <v>362</v>
      </c>
      <c r="P169" s="395" t="s">
        <v>363</v>
      </c>
      <c r="Q169" s="395" t="s">
        <v>364</v>
      </c>
      <c r="R169" s="395" t="s">
        <v>365</v>
      </c>
      <c r="S169" s="395" t="s">
        <v>366</v>
      </c>
      <c r="T169" s="1255" t="s">
        <v>367</v>
      </c>
      <c r="U169" s="508"/>
    </row>
    <row r="170" spans="1:21" ht="24.75" thickBot="1" x14ac:dyDescent="0.3">
      <c r="A170" s="1252"/>
      <c r="B170" s="1254"/>
      <c r="C170" s="1254"/>
      <c r="D170" s="396" t="s">
        <v>368</v>
      </c>
      <c r="E170" s="396" t="s">
        <v>369</v>
      </c>
      <c r="F170" s="396" t="s">
        <v>370</v>
      </c>
      <c r="G170" s="396" t="s">
        <v>370</v>
      </c>
      <c r="H170" s="396" t="s">
        <v>87</v>
      </c>
      <c r="I170" s="396" t="s">
        <v>33</v>
      </c>
      <c r="J170" s="396" t="s">
        <v>371</v>
      </c>
      <c r="K170" s="396" t="s">
        <v>372</v>
      </c>
      <c r="L170" s="396" t="s">
        <v>373</v>
      </c>
      <c r="M170" s="396" t="s">
        <v>372</v>
      </c>
      <c r="N170" s="396" t="s">
        <v>374</v>
      </c>
      <c r="O170" s="396" t="s">
        <v>341</v>
      </c>
      <c r="P170" s="396" t="s">
        <v>375</v>
      </c>
      <c r="Q170" s="396" t="s">
        <v>376</v>
      </c>
      <c r="R170" s="396" t="s">
        <v>377</v>
      </c>
      <c r="S170" s="396" t="s">
        <v>377</v>
      </c>
      <c r="T170" s="1256"/>
      <c r="U170" s="508"/>
    </row>
    <row r="171" spans="1:21" x14ac:dyDescent="0.25">
      <c r="A171" s="1257" t="str">
        <f>B165</f>
        <v>urb.i.6</v>
      </c>
      <c r="B171" s="399">
        <v>1</v>
      </c>
      <c r="C171" s="208"/>
      <c r="D171" s="134"/>
      <c r="E171" s="134"/>
      <c r="F171" s="208"/>
      <c r="G171" s="510"/>
      <c r="H171" s="135"/>
      <c r="I171" s="511"/>
      <c r="J171" s="512"/>
      <c r="K171" s="513"/>
      <c r="L171" s="511"/>
      <c r="M171" s="513"/>
      <c r="N171" s="164"/>
      <c r="O171" s="164"/>
      <c r="P171" s="511"/>
      <c r="Q171" s="511"/>
      <c r="R171" s="511"/>
      <c r="S171" s="511"/>
      <c r="T171" s="514"/>
      <c r="U171" s="507"/>
    </row>
    <row r="172" spans="1:21" x14ac:dyDescent="0.25">
      <c r="A172" s="1257"/>
      <c r="B172" s="400">
        <v>2</v>
      </c>
      <c r="C172" s="133"/>
      <c r="D172" s="127"/>
      <c r="E172" s="127"/>
      <c r="F172" s="133"/>
      <c r="G172" s="515"/>
      <c r="H172" s="135"/>
      <c r="I172" s="495"/>
      <c r="J172" s="516"/>
      <c r="K172" s="517"/>
      <c r="L172" s="495"/>
      <c r="M172" s="517"/>
      <c r="N172" s="155"/>
      <c r="O172" s="155"/>
      <c r="P172" s="495"/>
      <c r="Q172" s="495" t="s">
        <v>378</v>
      </c>
      <c r="R172" s="495"/>
      <c r="S172" s="495"/>
      <c r="T172" s="518"/>
      <c r="U172" s="507"/>
    </row>
    <row r="173" spans="1:21" x14ac:dyDescent="0.25">
      <c r="A173" s="1257"/>
      <c r="B173" s="400">
        <v>3</v>
      </c>
      <c r="C173" s="133"/>
      <c r="D173" s="127"/>
      <c r="E173" s="127"/>
      <c r="F173" s="133"/>
      <c r="G173" s="515"/>
      <c r="H173" s="135"/>
      <c r="I173" s="495"/>
      <c r="J173" s="516"/>
      <c r="K173" s="517"/>
      <c r="L173" s="495"/>
      <c r="M173" s="517"/>
      <c r="N173" s="155"/>
      <c r="O173" s="155"/>
      <c r="P173" s="495"/>
      <c r="Q173" s="495"/>
      <c r="R173" s="495"/>
      <c r="S173" s="495"/>
      <c r="T173" s="518"/>
      <c r="U173" s="507"/>
    </row>
    <row r="174" spans="1:21" x14ac:dyDescent="0.25">
      <c r="A174" s="1257"/>
      <c r="B174" s="400">
        <v>4</v>
      </c>
      <c r="C174" s="133"/>
      <c r="D174" s="127"/>
      <c r="E174" s="127"/>
      <c r="F174" s="133"/>
      <c r="G174" s="515"/>
      <c r="H174" s="135"/>
      <c r="I174" s="495"/>
      <c r="J174" s="516"/>
      <c r="K174" s="517"/>
      <c r="L174" s="495"/>
      <c r="M174" s="517"/>
      <c r="N174" s="155"/>
      <c r="O174" s="155"/>
      <c r="P174" s="495"/>
      <c r="Q174" s="495"/>
      <c r="R174" s="495"/>
      <c r="S174" s="495"/>
      <c r="T174" s="518"/>
      <c r="U174" s="507"/>
    </row>
    <row r="175" spans="1:21" x14ac:dyDescent="0.25">
      <c r="A175" s="1257"/>
      <c r="B175" s="400">
        <v>5</v>
      </c>
      <c r="C175" s="133"/>
      <c r="D175" s="127"/>
      <c r="E175" s="127"/>
      <c r="F175" s="133"/>
      <c r="G175" s="515"/>
      <c r="H175" s="135"/>
      <c r="I175" s="495"/>
      <c r="J175" s="516"/>
      <c r="K175" s="517"/>
      <c r="L175" s="495"/>
      <c r="M175" s="517"/>
      <c r="N175" s="155"/>
      <c r="O175" s="155"/>
      <c r="P175" s="495"/>
      <c r="Q175" s="495"/>
      <c r="R175" s="495"/>
      <c r="S175" s="495"/>
      <c r="T175" s="518"/>
      <c r="U175" s="507"/>
    </row>
    <row r="176" spans="1:21" x14ac:dyDescent="0.25">
      <c r="A176" s="1257"/>
      <c r="B176" s="400">
        <v>6</v>
      </c>
      <c r="C176" s="133"/>
      <c r="D176" s="127"/>
      <c r="E176" s="127"/>
      <c r="F176" s="133"/>
      <c r="G176" s="515"/>
      <c r="H176" s="135"/>
      <c r="I176" s="495"/>
      <c r="J176" s="516"/>
      <c r="K176" s="517"/>
      <c r="L176" s="495"/>
      <c r="M176" s="517"/>
      <c r="N176" s="155"/>
      <c r="O176" s="155"/>
      <c r="P176" s="495"/>
      <c r="Q176" s="495"/>
      <c r="R176" s="495"/>
      <c r="S176" s="495"/>
      <c r="T176" s="518"/>
      <c r="U176" s="507"/>
    </row>
    <row r="177" spans="1:21" x14ac:dyDescent="0.25">
      <c r="A177" s="1257"/>
      <c r="B177" s="400">
        <v>7</v>
      </c>
      <c r="C177" s="133"/>
      <c r="D177" s="127"/>
      <c r="E177" s="127"/>
      <c r="F177" s="133"/>
      <c r="G177" s="515"/>
      <c r="H177" s="135"/>
      <c r="I177" s="495"/>
      <c r="J177" s="516"/>
      <c r="K177" s="517"/>
      <c r="L177" s="495"/>
      <c r="M177" s="517"/>
      <c r="N177" s="155"/>
      <c r="O177" s="155"/>
      <c r="P177" s="495"/>
      <c r="Q177" s="495"/>
      <c r="R177" s="495"/>
      <c r="S177" s="495"/>
      <c r="T177" s="518"/>
      <c r="U177" s="507"/>
    </row>
    <row r="178" spans="1:21" x14ac:dyDescent="0.25">
      <c r="A178" s="1257"/>
      <c r="B178" s="400">
        <v>8</v>
      </c>
      <c r="C178" s="133"/>
      <c r="D178" s="127"/>
      <c r="E178" s="127"/>
      <c r="F178" s="133"/>
      <c r="G178" s="515"/>
      <c r="H178" s="135"/>
      <c r="I178" s="495"/>
      <c r="J178" s="516"/>
      <c r="K178" s="517"/>
      <c r="L178" s="495"/>
      <c r="M178" s="517"/>
      <c r="N178" s="155"/>
      <c r="O178" s="155"/>
      <c r="P178" s="495"/>
      <c r="Q178" s="495"/>
      <c r="R178" s="495"/>
      <c r="S178" s="495"/>
      <c r="T178" s="518"/>
      <c r="U178" s="507"/>
    </row>
    <row r="179" spans="1:21" x14ac:dyDescent="0.25">
      <c r="A179" s="1257"/>
      <c r="B179" s="400">
        <v>9</v>
      </c>
      <c r="C179" s="133"/>
      <c r="D179" s="127"/>
      <c r="E179" s="127"/>
      <c r="F179" s="133"/>
      <c r="G179" s="515"/>
      <c r="H179" s="135"/>
      <c r="I179" s="495"/>
      <c r="J179" s="516"/>
      <c r="K179" s="517"/>
      <c r="L179" s="495"/>
      <c r="M179" s="517"/>
      <c r="N179" s="155"/>
      <c r="O179" s="155"/>
      <c r="P179" s="495"/>
      <c r="Q179" s="495"/>
      <c r="R179" s="495"/>
      <c r="S179" s="495"/>
      <c r="T179" s="518"/>
      <c r="U179" s="507"/>
    </row>
    <row r="180" spans="1:21" ht="15.75" thickBot="1" x14ac:dyDescent="0.3">
      <c r="A180" s="1258"/>
      <c r="B180" s="401">
        <v>10</v>
      </c>
      <c r="C180" s="148"/>
      <c r="D180" s="147"/>
      <c r="E180" s="147"/>
      <c r="F180" s="148"/>
      <c r="G180" s="519"/>
      <c r="H180" s="405"/>
      <c r="I180" s="520"/>
      <c r="J180" s="521"/>
      <c r="K180" s="522"/>
      <c r="L180" s="520"/>
      <c r="M180" s="522"/>
      <c r="N180" s="156"/>
      <c r="O180" s="156"/>
      <c r="P180" s="520"/>
      <c r="Q180" s="520"/>
      <c r="R180" s="520"/>
      <c r="S180" s="520"/>
      <c r="T180" s="523"/>
      <c r="U180" s="507"/>
    </row>
    <row r="181" spans="1:21" ht="25.5" thickBot="1" x14ac:dyDescent="0.3">
      <c r="A181" s="654"/>
      <c r="C181" s="655"/>
      <c r="D181" s="656"/>
      <c r="E181" s="484" t="s">
        <v>379</v>
      </c>
      <c r="F181" s="485">
        <f>COUNTA(F171:F180)</f>
        <v>0</v>
      </c>
      <c r="G181" s="486">
        <f>COUNTA(G171:G180)</f>
        <v>0</v>
      </c>
      <c r="H181" s="655"/>
      <c r="I181" s="501"/>
      <c r="J181" s="657"/>
      <c r="K181" s="658"/>
      <c r="L181" s="1096" t="s">
        <v>655</v>
      </c>
      <c r="M181" s="1097"/>
      <c r="N181" s="659">
        <f>SUM(N171:N180)</f>
        <v>0</v>
      </c>
      <c r="O181" s="660">
        <f>SUM(O171:O180)</f>
        <v>0</v>
      </c>
      <c r="P181" s="501"/>
      <c r="R181" s="128"/>
      <c r="S181" s="132"/>
      <c r="T181" s="603"/>
      <c r="U181" s="527"/>
    </row>
    <row r="182" spans="1:21" x14ac:dyDescent="0.25">
      <c r="A182" s="149"/>
      <c r="B182" s="128"/>
      <c r="C182" s="128"/>
      <c r="D182" s="128"/>
      <c r="H182" s="524"/>
      <c r="I182" s="524"/>
      <c r="J182" s="525"/>
      <c r="K182" s="524"/>
      <c r="L182" s="1098" t="s">
        <v>656</v>
      </c>
      <c r="M182" s="1099"/>
      <c r="N182" s="661">
        <f>SUMIF(M171:M180,"&lt;=31/12/2025",N171:N180)</f>
        <v>0</v>
      </c>
      <c r="O182" s="662">
        <f>SUMIF(M171:M180,"&lt;=31/12/2025",O171:O180)</f>
        <v>0</v>
      </c>
      <c r="P182" s="128"/>
      <c r="R182" s="128"/>
      <c r="S182" s="132"/>
      <c r="T182" s="603"/>
      <c r="U182" s="527"/>
    </row>
    <row r="183" spans="1:21" ht="15.75" thickBot="1" x14ac:dyDescent="0.3">
      <c r="A183" s="149"/>
      <c r="L183" s="1100" t="s">
        <v>659</v>
      </c>
      <c r="M183" s="1101"/>
      <c r="N183" s="663">
        <f>SUMIF(M171:M180,"&gt;31/12/2025",N171:N180)</f>
        <v>0</v>
      </c>
      <c r="O183" s="664">
        <f>SUMIF(M171:M180,"&gt;31/12/2025",O171:O180)</f>
        <v>0</v>
      </c>
      <c r="R183" s="128"/>
      <c r="S183" s="132"/>
      <c r="T183" s="603"/>
      <c r="U183" s="527"/>
    </row>
    <row r="184" spans="1:21" ht="15.75" thickBot="1" x14ac:dyDescent="0.3">
      <c r="A184" s="528"/>
      <c r="B184" s="529"/>
      <c r="C184" s="455"/>
      <c r="D184" s="455"/>
      <c r="E184" s="455"/>
      <c r="F184" s="529"/>
      <c r="G184" s="455"/>
      <c r="H184" s="455"/>
      <c r="I184" s="529"/>
      <c r="J184" s="529"/>
      <c r="K184" s="455"/>
      <c r="L184" s="455"/>
      <c r="M184" s="455"/>
      <c r="N184" s="455"/>
      <c r="O184" s="455"/>
      <c r="P184" s="455"/>
      <c r="Q184" s="455"/>
      <c r="R184" s="455"/>
      <c r="S184" s="530"/>
      <c r="T184" s="455"/>
      <c r="U184" s="531"/>
    </row>
    <row r="185" spans="1:21" ht="15.75" thickBot="1" x14ac:dyDescent="0.3">
      <c r="A185" s="502"/>
      <c r="B185" s="503"/>
      <c r="C185" s="504"/>
      <c r="D185" s="504"/>
      <c r="E185" s="504"/>
      <c r="F185" s="503"/>
      <c r="G185" s="504"/>
      <c r="H185" s="504"/>
      <c r="I185" s="503"/>
      <c r="J185" s="503"/>
      <c r="K185" s="504"/>
      <c r="L185" s="504"/>
      <c r="M185" s="504"/>
      <c r="N185" s="504"/>
      <c r="O185" s="504"/>
      <c r="P185" s="504"/>
      <c r="Q185" s="504"/>
      <c r="R185" s="504"/>
      <c r="S185" s="504"/>
      <c r="T185" s="504"/>
      <c r="U185" s="505"/>
    </row>
    <row r="186" spans="1:21" ht="28.5" thickBot="1" x14ac:dyDescent="0.3">
      <c r="A186" s="392" t="s">
        <v>9</v>
      </c>
      <c r="B186" s="1116" t="s">
        <v>92</v>
      </c>
      <c r="C186" s="1117"/>
      <c r="E186" s="1219" t="s">
        <v>342</v>
      </c>
      <c r="F186" s="1220"/>
      <c r="G186" s="1120">
        <f>VLOOKUP(B186,'Urbano.Piano inv. forn'!$D$130:$H$149,3,FALSE)</f>
        <v>0</v>
      </c>
      <c r="H186" s="1121"/>
      <c r="I186" s="115"/>
      <c r="J186" s="1219" t="s">
        <v>343</v>
      </c>
      <c r="K186" s="1220"/>
      <c r="L186" s="1120">
        <f>VLOOKUP(B186,'Urbano.Piano inv. forn'!$D$130:$H$149,4,FALSE)</f>
        <v>0</v>
      </c>
      <c r="M186" s="1121"/>
      <c r="O186" s="397" t="s">
        <v>344</v>
      </c>
      <c r="P186" s="506"/>
      <c r="R186" s="398" t="s">
        <v>345</v>
      </c>
      <c r="S186" s="1108"/>
      <c r="T186" s="1109"/>
      <c r="U186" s="507"/>
    </row>
    <row r="187" spans="1:21" ht="15.75" thickBot="1" x14ac:dyDescent="0.3">
      <c r="A187" s="149"/>
      <c r="B187" s="129"/>
      <c r="C187" s="129"/>
      <c r="E187" s="130"/>
      <c r="F187" s="130"/>
      <c r="G187" s="131"/>
      <c r="H187" s="131"/>
      <c r="I187" s="115"/>
      <c r="J187" s="130"/>
      <c r="K187" s="130"/>
      <c r="L187" s="131"/>
      <c r="M187" s="131"/>
      <c r="O187" s="132"/>
      <c r="R187" s="128"/>
      <c r="S187" s="501"/>
      <c r="U187" s="150"/>
    </row>
    <row r="188" spans="1:21" ht="29.25" customHeight="1" thickBot="1" x14ac:dyDescent="0.3">
      <c r="A188" s="1246" t="s">
        <v>346</v>
      </c>
      <c r="B188" s="1247"/>
      <c r="C188" s="1247"/>
      <c r="D188" s="1248"/>
      <c r="E188" s="1105">
        <f>VLOOKUP(B186,'Urbano.Piano inv. forn'!$D$130:$V$149,17,FALSE)</f>
        <v>0</v>
      </c>
      <c r="F188" s="1106"/>
      <c r="G188" s="1106"/>
      <c r="H188" s="1107"/>
      <c r="I188" s="115"/>
      <c r="J188" s="1246" t="s">
        <v>60</v>
      </c>
      <c r="K188" s="1247"/>
      <c r="L188" s="1105">
        <f>VLOOKUP(B186,'Urbano.Piano inv. forn'!$D$130:$V$149,19,FALSE)</f>
        <v>0</v>
      </c>
      <c r="M188" s="1107"/>
      <c r="N188" s="146"/>
      <c r="O188" s="398" t="s">
        <v>347</v>
      </c>
      <c r="P188" s="151">
        <f>L188+E188</f>
        <v>0</v>
      </c>
      <c r="R188" s="398" t="s">
        <v>348</v>
      </c>
      <c r="S188" s="1108"/>
      <c r="T188" s="1109"/>
      <c r="U188" s="150"/>
    </row>
    <row r="189" spans="1:21" ht="15.75" thickBot="1" x14ac:dyDescent="0.3">
      <c r="A189" s="152"/>
      <c r="B189" s="153"/>
      <c r="C189" s="153"/>
      <c r="D189" s="153"/>
      <c r="E189" s="154"/>
      <c r="F189" s="154"/>
      <c r="G189" s="154"/>
      <c r="H189" s="154"/>
      <c r="I189" s="115"/>
      <c r="J189" s="130"/>
      <c r="K189" s="130"/>
      <c r="L189" s="154"/>
      <c r="M189" s="154"/>
      <c r="N189" s="146"/>
      <c r="O189" s="128"/>
      <c r="P189" s="146"/>
      <c r="R189" s="128"/>
      <c r="S189" s="129"/>
      <c r="T189" s="129"/>
      <c r="U189" s="507"/>
    </row>
    <row r="190" spans="1:21" ht="60" x14ac:dyDescent="0.25">
      <c r="A190" s="1251" t="s">
        <v>349</v>
      </c>
      <c r="B190" s="1253" t="s">
        <v>350</v>
      </c>
      <c r="C190" s="1253" t="s">
        <v>351</v>
      </c>
      <c r="D190" s="393" t="s">
        <v>352</v>
      </c>
      <c r="E190" s="394" t="s">
        <v>353</v>
      </c>
      <c r="F190" s="393" t="s">
        <v>354</v>
      </c>
      <c r="G190" s="393" t="s">
        <v>355</v>
      </c>
      <c r="H190" s="395" t="s">
        <v>312</v>
      </c>
      <c r="I190" s="395" t="s">
        <v>356</v>
      </c>
      <c r="J190" s="395" t="s">
        <v>357</v>
      </c>
      <c r="K190" s="395" t="s">
        <v>358</v>
      </c>
      <c r="L190" s="395" t="s">
        <v>359</v>
      </c>
      <c r="M190" s="395" t="s">
        <v>360</v>
      </c>
      <c r="N190" s="395" t="s">
        <v>361</v>
      </c>
      <c r="O190" s="395" t="s">
        <v>362</v>
      </c>
      <c r="P190" s="395" t="s">
        <v>363</v>
      </c>
      <c r="Q190" s="395" t="s">
        <v>364</v>
      </c>
      <c r="R190" s="395" t="s">
        <v>365</v>
      </c>
      <c r="S190" s="395" t="s">
        <v>366</v>
      </c>
      <c r="T190" s="1255" t="s">
        <v>367</v>
      </c>
      <c r="U190" s="508"/>
    </row>
    <row r="191" spans="1:21" ht="24.75" thickBot="1" x14ac:dyDescent="0.3">
      <c r="A191" s="1252"/>
      <c r="B191" s="1254"/>
      <c r="C191" s="1254"/>
      <c r="D191" s="396" t="s">
        <v>368</v>
      </c>
      <c r="E191" s="396" t="s">
        <v>369</v>
      </c>
      <c r="F191" s="396" t="s">
        <v>370</v>
      </c>
      <c r="G191" s="396" t="s">
        <v>370</v>
      </c>
      <c r="H191" s="396" t="s">
        <v>87</v>
      </c>
      <c r="I191" s="396" t="s">
        <v>33</v>
      </c>
      <c r="J191" s="396" t="s">
        <v>371</v>
      </c>
      <c r="K191" s="396" t="s">
        <v>372</v>
      </c>
      <c r="L191" s="396" t="s">
        <v>373</v>
      </c>
      <c r="M191" s="396" t="s">
        <v>372</v>
      </c>
      <c r="N191" s="396" t="s">
        <v>374</v>
      </c>
      <c r="O191" s="396" t="s">
        <v>341</v>
      </c>
      <c r="P191" s="396" t="s">
        <v>375</v>
      </c>
      <c r="Q191" s="396" t="s">
        <v>376</v>
      </c>
      <c r="R191" s="396" t="s">
        <v>377</v>
      </c>
      <c r="S191" s="396" t="s">
        <v>377</v>
      </c>
      <c r="T191" s="1256"/>
      <c r="U191" s="508"/>
    </row>
    <row r="192" spans="1:21" x14ac:dyDescent="0.25">
      <c r="A192" s="1257" t="str">
        <f>B186</f>
        <v>urb.i.5</v>
      </c>
      <c r="B192" s="399">
        <v>1</v>
      </c>
      <c r="C192" s="208"/>
      <c r="D192" s="134"/>
      <c r="E192" s="134"/>
      <c r="F192" s="208"/>
      <c r="G192" s="510"/>
      <c r="H192" s="135"/>
      <c r="I192" s="511"/>
      <c r="J192" s="512"/>
      <c r="K192" s="513"/>
      <c r="L192" s="511"/>
      <c r="M192" s="513"/>
      <c r="N192" s="164"/>
      <c r="O192" s="164"/>
      <c r="P192" s="511"/>
      <c r="Q192" s="511"/>
      <c r="R192" s="511"/>
      <c r="S192" s="511"/>
      <c r="T192" s="514"/>
      <c r="U192" s="507"/>
    </row>
    <row r="193" spans="1:21" x14ac:dyDescent="0.25">
      <c r="A193" s="1257"/>
      <c r="B193" s="400">
        <v>2</v>
      </c>
      <c r="C193" s="133"/>
      <c r="D193" s="127"/>
      <c r="E193" s="127"/>
      <c r="F193" s="133"/>
      <c r="G193" s="515"/>
      <c r="H193" s="135"/>
      <c r="I193" s="495"/>
      <c r="J193" s="516"/>
      <c r="K193" s="517"/>
      <c r="L193" s="495"/>
      <c r="M193" s="517"/>
      <c r="N193" s="155"/>
      <c r="O193" s="155"/>
      <c r="P193" s="495"/>
      <c r="Q193" s="495" t="s">
        <v>378</v>
      </c>
      <c r="R193" s="495"/>
      <c r="S193" s="495"/>
      <c r="T193" s="518"/>
      <c r="U193" s="507"/>
    </row>
    <row r="194" spans="1:21" x14ac:dyDescent="0.25">
      <c r="A194" s="1257"/>
      <c r="B194" s="400">
        <v>3</v>
      </c>
      <c r="C194" s="133"/>
      <c r="D194" s="127"/>
      <c r="E194" s="127"/>
      <c r="F194" s="133"/>
      <c r="G194" s="515"/>
      <c r="H194" s="135"/>
      <c r="I194" s="495"/>
      <c r="J194" s="516"/>
      <c r="K194" s="517"/>
      <c r="L194" s="495"/>
      <c r="M194" s="517"/>
      <c r="N194" s="155"/>
      <c r="O194" s="155"/>
      <c r="P194" s="495"/>
      <c r="Q194" s="495"/>
      <c r="R194" s="495"/>
      <c r="S194" s="495"/>
      <c r="T194" s="518"/>
      <c r="U194" s="507"/>
    </row>
    <row r="195" spans="1:21" x14ac:dyDescent="0.25">
      <c r="A195" s="1257"/>
      <c r="B195" s="400">
        <v>4</v>
      </c>
      <c r="C195" s="133"/>
      <c r="D195" s="127"/>
      <c r="E195" s="127"/>
      <c r="F195" s="133"/>
      <c r="G195" s="515"/>
      <c r="H195" s="135"/>
      <c r="I195" s="495"/>
      <c r="J195" s="516"/>
      <c r="K195" s="517"/>
      <c r="L195" s="495"/>
      <c r="M195" s="517"/>
      <c r="N195" s="155"/>
      <c r="O195" s="155"/>
      <c r="P195" s="495"/>
      <c r="Q195" s="495"/>
      <c r="R195" s="495"/>
      <c r="S195" s="495"/>
      <c r="T195" s="518"/>
      <c r="U195" s="507"/>
    </row>
    <row r="196" spans="1:21" x14ac:dyDescent="0.25">
      <c r="A196" s="1257"/>
      <c r="B196" s="400">
        <v>5</v>
      </c>
      <c r="C196" s="133"/>
      <c r="D196" s="127"/>
      <c r="E196" s="127"/>
      <c r="F196" s="133"/>
      <c r="G196" s="515"/>
      <c r="H196" s="135"/>
      <c r="I196" s="495"/>
      <c r="J196" s="516"/>
      <c r="K196" s="517"/>
      <c r="L196" s="495"/>
      <c r="M196" s="517"/>
      <c r="N196" s="155"/>
      <c r="O196" s="155"/>
      <c r="P196" s="495"/>
      <c r="Q196" s="495"/>
      <c r="R196" s="495"/>
      <c r="S196" s="495"/>
      <c r="T196" s="518"/>
      <c r="U196" s="507"/>
    </row>
    <row r="197" spans="1:21" x14ac:dyDescent="0.25">
      <c r="A197" s="1257"/>
      <c r="B197" s="400">
        <v>6</v>
      </c>
      <c r="C197" s="133"/>
      <c r="D197" s="127"/>
      <c r="E197" s="127"/>
      <c r="F197" s="133"/>
      <c r="G197" s="515"/>
      <c r="H197" s="135"/>
      <c r="I197" s="495"/>
      <c r="J197" s="516"/>
      <c r="K197" s="517"/>
      <c r="L197" s="495"/>
      <c r="M197" s="517"/>
      <c r="N197" s="155"/>
      <c r="O197" s="155"/>
      <c r="P197" s="495"/>
      <c r="Q197" s="495"/>
      <c r="R197" s="495"/>
      <c r="S197" s="495"/>
      <c r="T197" s="518"/>
      <c r="U197" s="507"/>
    </row>
    <row r="198" spans="1:21" x14ac:dyDescent="0.25">
      <c r="A198" s="1257"/>
      <c r="B198" s="400">
        <v>7</v>
      </c>
      <c r="C198" s="133"/>
      <c r="D198" s="127"/>
      <c r="E198" s="127"/>
      <c r="F198" s="133"/>
      <c r="G198" s="515"/>
      <c r="H198" s="135"/>
      <c r="I198" s="495"/>
      <c r="J198" s="516"/>
      <c r="K198" s="517"/>
      <c r="L198" s="495"/>
      <c r="M198" s="517"/>
      <c r="N198" s="155"/>
      <c r="O198" s="155"/>
      <c r="P198" s="495"/>
      <c r="Q198" s="495"/>
      <c r="R198" s="495"/>
      <c r="S198" s="495"/>
      <c r="T198" s="518"/>
      <c r="U198" s="507"/>
    </row>
    <row r="199" spans="1:21" x14ac:dyDescent="0.25">
      <c r="A199" s="1257"/>
      <c r="B199" s="400">
        <v>8</v>
      </c>
      <c r="C199" s="133"/>
      <c r="D199" s="127"/>
      <c r="E199" s="127"/>
      <c r="F199" s="133"/>
      <c r="G199" s="515"/>
      <c r="H199" s="135"/>
      <c r="I199" s="495"/>
      <c r="J199" s="516"/>
      <c r="K199" s="517"/>
      <c r="L199" s="495"/>
      <c r="M199" s="517"/>
      <c r="N199" s="155"/>
      <c r="O199" s="155"/>
      <c r="P199" s="495"/>
      <c r="Q199" s="495"/>
      <c r="R199" s="495"/>
      <c r="S199" s="495"/>
      <c r="T199" s="518"/>
      <c r="U199" s="507"/>
    </row>
    <row r="200" spans="1:21" x14ac:dyDescent="0.25">
      <c r="A200" s="1257"/>
      <c r="B200" s="400">
        <v>9</v>
      </c>
      <c r="C200" s="133"/>
      <c r="D200" s="127"/>
      <c r="E200" s="127"/>
      <c r="F200" s="133"/>
      <c r="G200" s="515"/>
      <c r="H200" s="135"/>
      <c r="I200" s="495"/>
      <c r="J200" s="516"/>
      <c r="K200" s="517"/>
      <c r="L200" s="495"/>
      <c r="M200" s="517"/>
      <c r="N200" s="155"/>
      <c r="O200" s="155"/>
      <c r="P200" s="495"/>
      <c r="Q200" s="495"/>
      <c r="R200" s="495"/>
      <c r="S200" s="495"/>
      <c r="T200" s="518"/>
      <c r="U200" s="507"/>
    </row>
    <row r="201" spans="1:21" ht="15.75" thickBot="1" x14ac:dyDescent="0.3">
      <c r="A201" s="1258"/>
      <c r="B201" s="401">
        <v>10</v>
      </c>
      <c r="C201" s="148"/>
      <c r="D201" s="147"/>
      <c r="E201" s="147"/>
      <c r="F201" s="148"/>
      <c r="G201" s="519"/>
      <c r="H201" s="405"/>
      <c r="I201" s="520"/>
      <c r="J201" s="521"/>
      <c r="K201" s="522"/>
      <c r="L201" s="520"/>
      <c r="M201" s="522"/>
      <c r="N201" s="156"/>
      <c r="O201" s="156"/>
      <c r="P201" s="520"/>
      <c r="Q201" s="520"/>
      <c r="R201" s="520"/>
      <c r="S201" s="520"/>
      <c r="T201" s="523"/>
      <c r="U201" s="507"/>
    </row>
    <row r="202" spans="1:21" ht="25.5" thickBot="1" x14ac:dyDescent="0.3">
      <c r="A202" s="654"/>
      <c r="C202" s="655"/>
      <c r="D202" s="656"/>
      <c r="E202" s="484" t="s">
        <v>379</v>
      </c>
      <c r="F202" s="485">
        <f>COUNTA(F192:F201)</f>
        <v>0</v>
      </c>
      <c r="G202" s="486">
        <f>COUNTA(G192:G201)</f>
        <v>0</v>
      </c>
      <c r="H202" s="655"/>
      <c r="I202" s="501"/>
      <c r="J202" s="657"/>
      <c r="K202" s="658"/>
      <c r="L202" s="1096" t="s">
        <v>655</v>
      </c>
      <c r="M202" s="1097"/>
      <c r="N202" s="659">
        <f>SUM(N192:N201)</f>
        <v>0</v>
      </c>
      <c r="O202" s="660">
        <f>SUM(O192:O201)</f>
        <v>0</v>
      </c>
      <c r="P202" s="501"/>
      <c r="R202" s="128"/>
      <c r="S202" s="132"/>
      <c r="T202" s="603"/>
      <c r="U202" s="527"/>
    </row>
    <row r="203" spans="1:21" x14ac:dyDescent="0.25">
      <c r="A203" s="149"/>
      <c r="B203" s="128"/>
      <c r="C203" s="128"/>
      <c r="D203" s="128"/>
      <c r="H203" s="524"/>
      <c r="I203" s="524"/>
      <c r="J203" s="525"/>
      <c r="K203" s="524"/>
      <c r="L203" s="1098" t="s">
        <v>656</v>
      </c>
      <c r="M203" s="1099"/>
      <c r="N203" s="661">
        <f>SUMIF(M192:M201,"&lt;=31/12/2025",N192:N201)</f>
        <v>0</v>
      </c>
      <c r="O203" s="662">
        <f>SUMIF(M192:M201,"&lt;=31/12/2025",O192:O201)</f>
        <v>0</v>
      </c>
      <c r="P203" s="128"/>
      <c r="R203" s="128"/>
      <c r="S203" s="132"/>
      <c r="T203" s="603"/>
      <c r="U203" s="527"/>
    </row>
    <row r="204" spans="1:21" ht="15.75" thickBot="1" x14ac:dyDescent="0.3">
      <c r="A204" s="149"/>
      <c r="L204" s="1100" t="s">
        <v>659</v>
      </c>
      <c r="M204" s="1101"/>
      <c r="N204" s="663">
        <f>SUMIF(M192:M201,"&gt;31/12/2025",N192:N201)</f>
        <v>0</v>
      </c>
      <c r="O204" s="664">
        <f>SUMIF(M192:M201,"&gt;31/12/2025",O192:O201)</f>
        <v>0</v>
      </c>
      <c r="R204" s="128"/>
      <c r="S204" s="132"/>
      <c r="T204" s="603"/>
      <c r="U204" s="527"/>
    </row>
    <row r="205" spans="1:21" ht="15.75" thickBot="1" x14ac:dyDescent="0.3">
      <c r="A205" s="528"/>
      <c r="B205" s="529"/>
      <c r="C205" s="455"/>
      <c r="D205" s="455"/>
      <c r="E205" s="455"/>
      <c r="F205" s="529"/>
      <c r="G205" s="455"/>
      <c r="H205" s="455"/>
      <c r="I205" s="529"/>
      <c r="J205" s="529"/>
      <c r="K205" s="455"/>
      <c r="L205" s="455"/>
      <c r="M205" s="455"/>
      <c r="N205" s="455"/>
      <c r="O205" s="455"/>
      <c r="P205" s="455"/>
      <c r="Q205" s="455"/>
      <c r="R205" s="455"/>
      <c r="S205" s="530"/>
      <c r="T205" s="455"/>
      <c r="U205" s="531"/>
    </row>
    <row r="206" spans="1:21" ht="15.75" thickBot="1" x14ac:dyDescent="0.3">
      <c r="A206" s="502"/>
      <c r="B206" s="503"/>
      <c r="C206" s="504"/>
      <c r="D206" s="504"/>
      <c r="E206" s="504"/>
      <c r="F206" s="503"/>
      <c r="G206" s="504"/>
      <c r="H206" s="504"/>
      <c r="I206" s="503"/>
      <c r="J206" s="503"/>
      <c r="K206" s="504"/>
      <c r="L206" s="504"/>
      <c r="M206" s="504"/>
      <c r="N206" s="504"/>
      <c r="O206" s="504"/>
      <c r="P206" s="504"/>
      <c r="Q206" s="504"/>
      <c r="R206" s="504"/>
      <c r="S206" s="504"/>
      <c r="T206" s="504"/>
      <c r="U206" s="505"/>
    </row>
    <row r="207" spans="1:21" ht="28.5" thickBot="1" x14ac:dyDescent="0.3">
      <c r="A207" s="392" t="s">
        <v>9</v>
      </c>
      <c r="B207" s="1116" t="s">
        <v>91</v>
      </c>
      <c r="C207" s="1117"/>
      <c r="E207" s="1219" t="s">
        <v>342</v>
      </c>
      <c r="F207" s="1220"/>
      <c r="G207" s="1120">
        <f>VLOOKUP(B207,'Urbano.Piano inv. forn'!$D$130:$H$149,3,FALSE)</f>
        <v>0</v>
      </c>
      <c r="H207" s="1121"/>
      <c r="I207" s="115"/>
      <c r="J207" s="1219" t="s">
        <v>343</v>
      </c>
      <c r="K207" s="1220"/>
      <c r="L207" s="1120">
        <f>VLOOKUP(B207,'Urbano.Piano inv. forn'!$D$130:$H$149,4,FALSE)</f>
        <v>0</v>
      </c>
      <c r="M207" s="1121"/>
      <c r="O207" s="397" t="s">
        <v>344</v>
      </c>
      <c r="P207" s="506"/>
      <c r="R207" s="398" t="s">
        <v>345</v>
      </c>
      <c r="S207" s="1108"/>
      <c r="T207" s="1109"/>
      <c r="U207" s="507"/>
    </row>
    <row r="208" spans="1:21" ht="15.75" thickBot="1" x14ac:dyDescent="0.3">
      <c r="A208" s="149"/>
      <c r="B208" s="129"/>
      <c r="C208" s="129"/>
      <c r="E208" s="130"/>
      <c r="F208" s="130"/>
      <c r="G208" s="131"/>
      <c r="H208" s="131"/>
      <c r="I208" s="115"/>
      <c r="J208" s="130"/>
      <c r="K208" s="130"/>
      <c r="L208" s="131"/>
      <c r="M208" s="131"/>
      <c r="O208" s="132"/>
      <c r="R208" s="128"/>
      <c r="S208" s="501"/>
      <c r="U208" s="150"/>
    </row>
    <row r="209" spans="1:21" ht="29.25" customHeight="1" thickBot="1" x14ac:dyDescent="0.3">
      <c r="A209" s="1246" t="s">
        <v>346</v>
      </c>
      <c r="B209" s="1247"/>
      <c r="C209" s="1247"/>
      <c r="D209" s="1248"/>
      <c r="E209" s="1105">
        <f>VLOOKUP(B207,'Urbano.Piano inv. forn'!$D$130:$V$149,17,FALSE)</f>
        <v>0</v>
      </c>
      <c r="F209" s="1106"/>
      <c r="G209" s="1106"/>
      <c r="H209" s="1107"/>
      <c r="I209" s="115"/>
      <c r="J209" s="1246" t="s">
        <v>60</v>
      </c>
      <c r="K209" s="1247"/>
      <c r="L209" s="1105">
        <f>VLOOKUP(B207,'Urbano.Piano inv. forn'!$D$130:$V$149,19,FALSE)</f>
        <v>0</v>
      </c>
      <c r="M209" s="1107"/>
      <c r="N209" s="146"/>
      <c r="O209" s="398" t="s">
        <v>347</v>
      </c>
      <c r="P209" s="151">
        <f>L209+E209</f>
        <v>0</v>
      </c>
      <c r="R209" s="398" t="s">
        <v>348</v>
      </c>
      <c r="S209" s="1108"/>
      <c r="T209" s="1109"/>
      <c r="U209" s="150"/>
    </row>
    <row r="210" spans="1:21" ht="15.75" thickBot="1" x14ac:dyDescent="0.3">
      <c r="A210" s="152"/>
      <c r="B210" s="153"/>
      <c r="C210" s="153"/>
      <c r="D210" s="153"/>
      <c r="E210" s="154"/>
      <c r="F210" s="154"/>
      <c r="G210" s="154"/>
      <c r="H210" s="154"/>
      <c r="I210" s="115"/>
      <c r="J210" s="130"/>
      <c r="K210" s="130"/>
      <c r="L210" s="154"/>
      <c r="M210" s="154"/>
      <c r="N210" s="146"/>
      <c r="O210" s="128"/>
      <c r="P210" s="146"/>
      <c r="R210" s="128"/>
      <c r="S210" s="129"/>
      <c r="T210" s="129"/>
      <c r="U210" s="507"/>
    </row>
    <row r="211" spans="1:21" ht="60" x14ac:dyDescent="0.25">
      <c r="A211" s="1251" t="s">
        <v>349</v>
      </c>
      <c r="B211" s="1253" t="s">
        <v>350</v>
      </c>
      <c r="C211" s="1253" t="s">
        <v>351</v>
      </c>
      <c r="D211" s="393" t="s">
        <v>352</v>
      </c>
      <c r="E211" s="394" t="s">
        <v>353</v>
      </c>
      <c r="F211" s="393" t="s">
        <v>354</v>
      </c>
      <c r="G211" s="393" t="s">
        <v>355</v>
      </c>
      <c r="H211" s="395" t="s">
        <v>312</v>
      </c>
      <c r="I211" s="395" t="s">
        <v>356</v>
      </c>
      <c r="J211" s="395" t="s">
        <v>357</v>
      </c>
      <c r="K211" s="395" t="s">
        <v>358</v>
      </c>
      <c r="L211" s="395" t="s">
        <v>359</v>
      </c>
      <c r="M211" s="395" t="s">
        <v>360</v>
      </c>
      <c r="N211" s="395" t="s">
        <v>361</v>
      </c>
      <c r="O211" s="395" t="s">
        <v>362</v>
      </c>
      <c r="P211" s="395" t="s">
        <v>363</v>
      </c>
      <c r="Q211" s="395" t="s">
        <v>364</v>
      </c>
      <c r="R211" s="395" t="s">
        <v>365</v>
      </c>
      <c r="S211" s="395" t="s">
        <v>366</v>
      </c>
      <c r="T211" s="1255" t="s">
        <v>367</v>
      </c>
      <c r="U211" s="508"/>
    </row>
    <row r="212" spans="1:21" ht="24.75" thickBot="1" x14ac:dyDescent="0.3">
      <c r="A212" s="1252"/>
      <c r="B212" s="1254"/>
      <c r="C212" s="1254"/>
      <c r="D212" s="396" t="s">
        <v>368</v>
      </c>
      <c r="E212" s="396" t="s">
        <v>369</v>
      </c>
      <c r="F212" s="396" t="s">
        <v>370</v>
      </c>
      <c r="G212" s="396" t="s">
        <v>370</v>
      </c>
      <c r="H212" s="396" t="s">
        <v>87</v>
      </c>
      <c r="I212" s="396" t="s">
        <v>33</v>
      </c>
      <c r="J212" s="396" t="s">
        <v>371</v>
      </c>
      <c r="K212" s="396" t="s">
        <v>372</v>
      </c>
      <c r="L212" s="396" t="s">
        <v>373</v>
      </c>
      <c r="M212" s="396" t="s">
        <v>372</v>
      </c>
      <c r="N212" s="396" t="s">
        <v>374</v>
      </c>
      <c r="O212" s="396" t="s">
        <v>341</v>
      </c>
      <c r="P212" s="396" t="s">
        <v>375</v>
      </c>
      <c r="Q212" s="396" t="s">
        <v>376</v>
      </c>
      <c r="R212" s="396" t="s">
        <v>377</v>
      </c>
      <c r="S212" s="396" t="s">
        <v>377</v>
      </c>
      <c r="T212" s="1256"/>
      <c r="U212" s="508"/>
    </row>
    <row r="213" spans="1:21" x14ac:dyDescent="0.25">
      <c r="A213" s="1257" t="str">
        <f>B207</f>
        <v>urb.i.4</v>
      </c>
      <c r="B213" s="399">
        <v>1</v>
      </c>
      <c r="C213" s="208"/>
      <c r="D213" s="134"/>
      <c r="E213" s="134"/>
      <c r="F213" s="208"/>
      <c r="G213" s="510"/>
      <c r="H213" s="135"/>
      <c r="I213" s="511"/>
      <c r="J213" s="512"/>
      <c r="K213" s="513"/>
      <c r="L213" s="511"/>
      <c r="M213" s="513"/>
      <c r="N213" s="164"/>
      <c r="O213" s="164"/>
      <c r="P213" s="511"/>
      <c r="Q213" s="511"/>
      <c r="R213" s="511"/>
      <c r="S213" s="511"/>
      <c r="T213" s="514"/>
      <c r="U213" s="507"/>
    </row>
    <row r="214" spans="1:21" x14ac:dyDescent="0.25">
      <c r="A214" s="1257"/>
      <c r="B214" s="400">
        <v>2</v>
      </c>
      <c r="C214" s="133"/>
      <c r="D214" s="127"/>
      <c r="E214" s="127"/>
      <c r="F214" s="133"/>
      <c r="G214" s="515"/>
      <c r="H214" s="135"/>
      <c r="I214" s="495"/>
      <c r="J214" s="516"/>
      <c r="K214" s="517"/>
      <c r="L214" s="495"/>
      <c r="M214" s="517"/>
      <c r="N214" s="155"/>
      <c r="O214" s="155"/>
      <c r="P214" s="495"/>
      <c r="Q214" s="495" t="s">
        <v>378</v>
      </c>
      <c r="R214" s="495"/>
      <c r="S214" s="495"/>
      <c r="T214" s="518"/>
      <c r="U214" s="507"/>
    </row>
    <row r="215" spans="1:21" x14ac:dyDescent="0.25">
      <c r="A215" s="1257"/>
      <c r="B215" s="400">
        <v>3</v>
      </c>
      <c r="C215" s="133"/>
      <c r="D215" s="127"/>
      <c r="E215" s="127"/>
      <c r="F215" s="133"/>
      <c r="G215" s="515"/>
      <c r="H215" s="135"/>
      <c r="I215" s="495"/>
      <c r="J215" s="516"/>
      <c r="K215" s="517"/>
      <c r="L215" s="495"/>
      <c r="M215" s="517"/>
      <c r="N215" s="155"/>
      <c r="O215" s="155"/>
      <c r="P215" s="495"/>
      <c r="Q215" s="495"/>
      <c r="R215" s="495"/>
      <c r="S215" s="495"/>
      <c r="T215" s="518"/>
      <c r="U215" s="507"/>
    </row>
    <row r="216" spans="1:21" x14ac:dyDescent="0.25">
      <c r="A216" s="1257"/>
      <c r="B216" s="400">
        <v>4</v>
      </c>
      <c r="C216" s="133"/>
      <c r="D216" s="127"/>
      <c r="E216" s="127"/>
      <c r="F216" s="133"/>
      <c r="G216" s="515"/>
      <c r="H216" s="135"/>
      <c r="I216" s="495"/>
      <c r="J216" s="516"/>
      <c r="K216" s="517"/>
      <c r="L216" s="495"/>
      <c r="M216" s="517"/>
      <c r="N216" s="155"/>
      <c r="O216" s="155"/>
      <c r="P216" s="495"/>
      <c r="Q216" s="495"/>
      <c r="R216" s="495"/>
      <c r="S216" s="495"/>
      <c r="T216" s="518"/>
      <c r="U216" s="507"/>
    </row>
    <row r="217" spans="1:21" x14ac:dyDescent="0.25">
      <c r="A217" s="1257"/>
      <c r="B217" s="400">
        <v>5</v>
      </c>
      <c r="C217" s="133"/>
      <c r="D217" s="127"/>
      <c r="E217" s="127"/>
      <c r="F217" s="133"/>
      <c r="G217" s="515"/>
      <c r="H217" s="135"/>
      <c r="I217" s="495"/>
      <c r="J217" s="516"/>
      <c r="K217" s="517"/>
      <c r="L217" s="495"/>
      <c r="M217" s="517"/>
      <c r="N217" s="155"/>
      <c r="O217" s="155"/>
      <c r="P217" s="495"/>
      <c r="Q217" s="495"/>
      <c r="R217" s="495"/>
      <c r="S217" s="495"/>
      <c r="T217" s="518"/>
      <c r="U217" s="507"/>
    </row>
    <row r="218" spans="1:21" x14ac:dyDescent="0.25">
      <c r="A218" s="1257"/>
      <c r="B218" s="400">
        <v>6</v>
      </c>
      <c r="C218" s="133"/>
      <c r="D218" s="127"/>
      <c r="E218" s="127"/>
      <c r="F218" s="133"/>
      <c r="G218" s="515"/>
      <c r="H218" s="135"/>
      <c r="I218" s="495"/>
      <c r="J218" s="516"/>
      <c r="K218" s="517"/>
      <c r="L218" s="495"/>
      <c r="M218" s="517"/>
      <c r="N218" s="155"/>
      <c r="O218" s="155"/>
      <c r="P218" s="495"/>
      <c r="Q218" s="495"/>
      <c r="R218" s="495"/>
      <c r="S218" s="495"/>
      <c r="T218" s="518"/>
      <c r="U218" s="507"/>
    </row>
    <row r="219" spans="1:21" x14ac:dyDescent="0.25">
      <c r="A219" s="1257"/>
      <c r="B219" s="400">
        <v>7</v>
      </c>
      <c r="C219" s="133"/>
      <c r="D219" s="127"/>
      <c r="E219" s="127"/>
      <c r="F219" s="133"/>
      <c r="G219" s="515"/>
      <c r="H219" s="135"/>
      <c r="I219" s="495"/>
      <c r="J219" s="516"/>
      <c r="K219" s="517"/>
      <c r="L219" s="495"/>
      <c r="M219" s="517"/>
      <c r="N219" s="155"/>
      <c r="O219" s="155"/>
      <c r="P219" s="495"/>
      <c r="Q219" s="495"/>
      <c r="R219" s="495"/>
      <c r="S219" s="495"/>
      <c r="T219" s="518"/>
      <c r="U219" s="507"/>
    </row>
    <row r="220" spans="1:21" x14ac:dyDescent="0.25">
      <c r="A220" s="1257"/>
      <c r="B220" s="400">
        <v>8</v>
      </c>
      <c r="C220" s="133"/>
      <c r="D220" s="127"/>
      <c r="E220" s="127"/>
      <c r="F220" s="133"/>
      <c r="G220" s="515"/>
      <c r="H220" s="135"/>
      <c r="I220" s="495"/>
      <c r="J220" s="516"/>
      <c r="K220" s="517"/>
      <c r="L220" s="495"/>
      <c r="M220" s="517"/>
      <c r="N220" s="155"/>
      <c r="O220" s="155"/>
      <c r="P220" s="495"/>
      <c r="Q220" s="495"/>
      <c r="R220" s="495"/>
      <c r="S220" s="495"/>
      <c r="T220" s="518"/>
      <c r="U220" s="507"/>
    </row>
    <row r="221" spans="1:21" x14ac:dyDescent="0.25">
      <c r="A221" s="1257"/>
      <c r="B221" s="400">
        <v>9</v>
      </c>
      <c r="C221" s="133"/>
      <c r="D221" s="127"/>
      <c r="E221" s="127"/>
      <c r="F221" s="133"/>
      <c r="G221" s="515"/>
      <c r="H221" s="135"/>
      <c r="I221" s="495"/>
      <c r="J221" s="516"/>
      <c r="K221" s="517"/>
      <c r="L221" s="495"/>
      <c r="M221" s="517"/>
      <c r="N221" s="155"/>
      <c r="O221" s="155"/>
      <c r="P221" s="495"/>
      <c r="Q221" s="495"/>
      <c r="R221" s="495"/>
      <c r="S221" s="495"/>
      <c r="T221" s="518"/>
      <c r="U221" s="507"/>
    </row>
    <row r="222" spans="1:21" ht="15.75" thickBot="1" x14ac:dyDescent="0.3">
      <c r="A222" s="1258"/>
      <c r="B222" s="401">
        <v>10</v>
      </c>
      <c r="C222" s="148"/>
      <c r="D222" s="147"/>
      <c r="E222" s="147"/>
      <c r="F222" s="148"/>
      <c r="G222" s="519"/>
      <c r="H222" s="405"/>
      <c r="I222" s="520"/>
      <c r="J222" s="521"/>
      <c r="K222" s="522"/>
      <c r="L222" s="520"/>
      <c r="M222" s="522"/>
      <c r="N222" s="156"/>
      <c r="O222" s="156"/>
      <c r="P222" s="520"/>
      <c r="Q222" s="520"/>
      <c r="R222" s="520"/>
      <c r="S222" s="520"/>
      <c r="T222" s="523"/>
      <c r="U222" s="507"/>
    </row>
    <row r="223" spans="1:21" ht="25.5" thickBot="1" x14ac:dyDescent="0.3">
      <c r="A223" s="654"/>
      <c r="C223" s="655"/>
      <c r="D223" s="656"/>
      <c r="E223" s="484" t="s">
        <v>379</v>
      </c>
      <c r="F223" s="485">
        <f>COUNTA(F213:F222)</f>
        <v>0</v>
      </c>
      <c r="G223" s="486">
        <f>COUNTA(G213:G222)</f>
        <v>0</v>
      </c>
      <c r="H223" s="655"/>
      <c r="I223" s="501"/>
      <c r="J223" s="657"/>
      <c r="K223" s="658"/>
      <c r="L223" s="1096" t="s">
        <v>655</v>
      </c>
      <c r="M223" s="1097"/>
      <c r="N223" s="659">
        <f>SUM(N213:N222)</f>
        <v>0</v>
      </c>
      <c r="O223" s="660">
        <f>SUM(O213:O222)</f>
        <v>0</v>
      </c>
      <c r="P223" s="501"/>
      <c r="R223" s="128"/>
      <c r="S223" s="132"/>
      <c r="T223" s="603"/>
      <c r="U223" s="527"/>
    </row>
    <row r="224" spans="1:21" x14ac:dyDescent="0.25">
      <c r="A224" s="149"/>
      <c r="B224" s="128"/>
      <c r="C224" s="128"/>
      <c r="D224" s="128"/>
      <c r="H224" s="524"/>
      <c r="I224" s="524"/>
      <c r="J224" s="525"/>
      <c r="K224" s="524"/>
      <c r="L224" s="1098" t="s">
        <v>656</v>
      </c>
      <c r="M224" s="1099"/>
      <c r="N224" s="661">
        <f>SUMIF(M213:M222,"&lt;=31/12/2025",N213:N222)</f>
        <v>0</v>
      </c>
      <c r="O224" s="662">
        <f>SUMIF(M213:M222,"&lt;=31/12/2025",O213:O222)</f>
        <v>0</v>
      </c>
      <c r="P224" s="128"/>
      <c r="R224" s="128"/>
      <c r="S224" s="132"/>
      <c r="T224" s="603"/>
      <c r="U224" s="527"/>
    </row>
    <row r="225" spans="1:21" ht="15.75" thickBot="1" x14ac:dyDescent="0.3">
      <c r="A225" s="149"/>
      <c r="L225" s="1100" t="s">
        <v>659</v>
      </c>
      <c r="M225" s="1101"/>
      <c r="N225" s="663">
        <f>SUMIF(M213:M222,"&gt;31/12/2025",N213:N222)</f>
        <v>0</v>
      </c>
      <c r="O225" s="664">
        <f>SUMIF(M213:M222,"&gt;31/12/2025",O213:O222)</f>
        <v>0</v>
      </c>
      <c r="R225" s="128"/>
      <c r="S225" s="132"/>
      <c r="T225" s="603"/>
      <c r="U225" s="527"/>
    </row>
    <row r="226" spans="1:21" ht="15.75" thickBot="1" x14ac:dyDescent="0.3">
      <c r="A226" s="528"/>
      <c r="B226" s="529"/>
      <c r="C226" s="455"/>
      <c r="D226" s="455"/>
      <c r="E226" s="455"/>
      <c r="F226" s="529"/>
      <c r="G226" s="455"/>
      <c r="H226" s="455"/>
      <c r="I226" s="529"/>
      <c r="J226" s="529"/>
      <c r="K226" s="455"/>
      <c r="L226" s="455"/>
      <c r="M226" s="455"/>
      <c r="N226" s="455"/>
      <c r="O226" s="455"/>
      <c r="P226" s="455"/>
      <c r="Q226" s="455"/>
      <c r="R226" s="455"/>
      <c r="S226" s="530"/>
      <c r="T226" s="455"/>
      <c r="U226" s="531"/>
    </row>
    <row r="227" spans="1:21" ht="15.75" thickBot="1" x14ac:dyDescent="0.3">
      <c r="A227" s="502"/>
      <c r="B227" s="503"/>
      <c r="C227" s="504"/>
      <c r="D227" s="504"/>
      <c r="E227" s="504"/>
      <c r="F227" s="503"/>
      <c r="G227" s="504"/>
      <c r="H227" s="504"/>
      <c r="I227" s="503"/>
      <c r="J227" s="503"/>
      <c r="K227" s="504"/>
      <c r="L227" s="504"/>
      <c r="M227" s="504"/>
      <c r="N227" s="504"/>
      <c r="O227" s="504"/>
      <c r="P227" s="504"/>
      <c r="Q227" s="504"/>
      <c r="R227" s="504"/>
      <c r="S227" s="504"/>
      <c r="T227" s="504"/>
      <c r="U227" s="505"/>
    </row>
    <row r="228" spans="1:21" ht="28.5" thickBot="1" x14ac:dyDescent="0.3">
      <c r="A228" s="392" t="s">
        <v>9</v>
      </c>
      <c r="B228" s="1116" t="s">
        <v>90</v>
      </c>
      <c r="C228" s="1117"/>
      <c r="E228" s="1219" t="s">
        <v>342</v>
      </c>
      <c r="F228" s="1220"/>
      <c r="G228" s="1120">
        <f>VLOOKUP(B228,'Urbano.Piano inv. forn'!$D$130:$H$149,3,FALSE)</f>
        <v>0</v>
      </c>
      <c r="H228" s="1121"/>
      <c r="I228" s="115"/>
      <c r="J228" s="1219" t="s">
        <v>343</v>
      </c>
      <c r="K228" s="1220"/>
      <c r="L228" s="1120">
        <f>VLOOKUP(B228,'Urbano.Piano inv. forn'!$D$130:$H$149,4,FALSE)</f>
        <v>0</v>
      </c>
      <c r="M228" s="1121"/>
      <c r="O228" s="397" t="s">
        <v>344</v>
      </c>
      <c r="P228" s="506"/>
      <c r="R228" s="398" t="s">
        <v>345</v>
      </c>
      <c r="S228" s="1108"/>
      <c r="T228" s="1109"/>
      <c r="U228" s="507"/>
    </row>
    <row r="229" spans="1:21" ht="15.75" thickBot="1" x14ac:dyDescent="0.3">
      <c r="A229" s="149"/>
      <c r="B229" s="129"/>
      <c r="C229" s="129"/>
      <c r="E229" s="130"/>
      <c r="F229" s="130"/>
      <c r="G229" s="131"/>
      <c r="H229" s="131"/>
      <c r="I229" s="115"/>
      <c r="J229" s="130"/>
      <c r="K229" s="130"/>
      <c r="L229" s="131"/>
      <c r="M229" s="131"/>
      <c r="O229" s="132"/>
      <c r="R229" s="128"/>
      <c r="S229" s="501"/>
      <c r="U229" s="150"/>
    </row>
    <row r="230" spans="1:21" ht="29.25" customHeight="1" thickBot="1" x14ac:dyDescent="0.3">
      <c r="A230" s="1246" t="s">
        <v>346</v>
      </c>
      <c r="B230" s="1247"/>
      <c r="C230" s="1247"/>
      <c r="D230" s="1248"/>
      <c r="E230" s="1105">
        <f>VLOOKUP(B228,'Urbano.Piano inv. forn'!$D$130:$V$149,17,FALSE)</f>
        <v>0</v>
      </c>
      <c r="F230" s="1106"/>
      <c r="G230" s="1106"/>
      <c r="H230" s="1107"/>
      <c r="I230" s="115"/>
      <c r="J230" s="1246" t="s">
        <v>60</v>
      </c>
      <c r="K230" s="1247"/>
      <c r="L230" s="1105">
        <f>VLOOKUP(B228,'Urbano.Piano inv. forn'!$D$130:$V$149,19,FALSE)</f>
        <v>0</v>
      </c>
      <c r="M230" s="1107"/>
      <c r="N230" s="146"/>
      <c r="O230" s="398" t="s">
        <v>347</v>
      </c>
      <c r="P230" s="151">
        <f>L230+E230</f>
        <v>0</v>
      </c>
      <c r="R230" s="398" t="s">
        <v>348</v>
      </c>
      <c r="S230" s="1108"/>
      <c r="T230" s="1109"/>
      <c r="U230" s="150"/>
    </row>
    <row r="231" spans="1:21" ht="15.75" thickBot="1" x14ac:dyDescent="0.3">
      <c r="A231" s="152"/>
      <c r="B231" s="153"/>
      <c r="C231" s="153"/>
      <c r="D231" s="153"/>
      <c r="E231" s="154"/>
      <c r="F231" s="154"/>
      <c r="G231" s="154"/>
      <c r="H231" s="154"/>
      <c r="I231" s="115"/>
      <c r="J231" s="130"/>
      <c r="K231" s="130"/>
      <c r="L231" s="154"/>
      <c r="M231" s="154"/>
      <c r="N231" s="146"/>
      <c r="O231" s="128"/>
      <c r="P231" s="146"/>
      <c r="R231" s="128"/>
      <c r="S231" s="129"/>
      <c r="T231" s="129"/>
      <c r="U231" s="507"/>
    </row>
    <row r="232" spans="1:21" ht="60" x14ac:dyDescent="0.25">
      <c r="A232" s="1251" t="s">
        <v>349</v>
      </c>
      <c r="B232" s="1253" t="s">
        <v>350</v>
      </c>
      <c r="C232" s="1253" t="s">
        <v>351</v>
      </c>
      <c r="D232" s="393" t="s">
        <v>352</v>
      </c>
      <c r="E232" s="394" t="s">
        <v>353</v>
      </c>
      <c r="F232" s="393" t="s">
        <v>354</v>
      </c>
      <c r="G232" s="393" t="s">
        <v>355</v>
      </c>
      <c r="H232" s="395" t="s">
        <v>312</v>
      </c>
      <c r="I232" s="395" t="s">
        <v>356</v>
      </c>
      <c r="J232" s="395" t="s">
        <v>357</v>
      </c>
      <c r="K232" s="395" t="s">
        <v>358</v>
      </c>
      <c r="L232" s="395" t="s">
        <v>359</v>
      </c>
      <c r="M232" s="395" t="s">
        <v>360</v>
      </c>
      <c r="N232" s="395" t="s">
        <v>361</v>
      </c>
      <c r="O232" s="395" t="s">
        <v>362</v>
      </c>
      <c r="P232" s="395" t="s">
        <v>363</v>
      </c>
      <c r="Q232" s="395" t="s">
        <v>364</v>
      </c>
      <c r="R232" s="395" t="s">
        <v>365</v>
      </c>
      <c r="S232" s="395" t="s">
        <v>366</v>
      </c>
      <c r="T232" s="1255" t="s">
        <v>367</v>
      </c>
      <c r="U232" s="508"/>
    </row>
    <row r="233" spans="1:21" ht="24.75" thickBot="1" x14ac:dyDescent="0.3">
      <c r="A233" s="1252"/>
      <c r="B233" s="1254"/>
      <c r="C233" s="1254"/>
      <c r="D233" s="396" t="s">
        <v>368</v>
      </c>
      <c r="E233" s="396" t="s">
        <v>369</v>
      </c>
      <c r="F233" s="396" t="s">
        <v>370</v>
      </c>
      <c r="G233" s="396" t="s">
        <v>370</v>
      </c>
      <c r="H233" s="396" t="s">
        <v>87</v>
      </c>
      <c r="I233" s="396" t="s">
        <v>33</v>
      </c>
      <c r="J233" s="396" t="s">
        <v>371</v>
      </c>
      <c r="K233" s="396" t="s">
        <v>372</v>
      </c>
      <c r="L233" s="396" t="s">
        <v>373</v>
      </c>
      <c r="M233" s="396" t="s">
        <v>372</v>
      </c>
      <c r="N233" s="396" t="s">
        <v>374</v>
      </c>
      <c r="O233" s="396" t="s">
        <v>341</v>
      </c>
      <c r="P233" s="396" t="s">
        <v>375</v>
      </c>
      <c r="Q233" s="396" t="s">
        <v>376</v>
      </c>
      <c r="R233" s="396" t="s">
        <v>377</v>
      </c>
      <c r="S233" s="396" t="s">
        <v>377</v>
      </c>
      <c r="T233" s="1256"/>
      <c r="U233" s="508"/>
    </row>
    <row r="234" spans="1:21" x14ac:dyDescent="0.25">
      <c r="A234" s="1257" t="str">
        <f>B228</f>
        <v>urb.i.3</v>
      </c>
      <c r="B234" s="399">
        <v>1</v>
      </c>
      <c r="C234" s="208"/>
      <c r="D234" s="134"/>
      <c r="E234" s="134"/>
      <c r="F234" s="208"/>
      <c r="G234" s="510"/>
      <c r="H234" s="135"/>
      <c r="I234" s="511"/>
      <c r="J234" s="512"/>
      <c r="K234" s="513"/>
      <c r="L234" s="511"/>
      <c r="M234" s="513"/>
      <c r="N234" s="164"/>
      <c r="O234" s="164"/>
      <c r="P234" s="511"/>
      <c r="Q234" s="511"/>
      <c r="R234" s="511"/>
      <c r="S234" s="511"/>
      <c r="T234" s="514"/>
      <c r="U234" s="507"/>
    </row>
    <row r="235" spans="1:21" x14ac:dyDescent="0.25">
      <c r="A235" s="1257"/>
      <c r="B235" s="400">
        <v>2</v>
      </c>
      <c r="C235" s="133"/>
      <c r="D235" s="127"/>
      <c r="E235" s="127"/>
      <c r="F235" s="133"/>
      <c r="G235" s="515"/>
      <c r="H235" s="135"/>
      <c r="I235" s="495"/>
      <c r="J235" s="516"/>
      <c r="K235" s="517"/>
      <c r="L235" s="495"/>
      <c r="M235" s="517"/>
      <c r="N235" s="155"/>
      <c r="O235" s="155"/>
      <c r="P235" s="495"/>
      <c r="Q235" s="495" t="s">
        <v>378</v>
      </c>
      <c r="R235" s="495"/>
      <c r="S235" s="495"/>
      <c r="T235" s="518"/>
      <c r="U235" s="507"/>
    </row>
    <row r="236" spans="1:21" x14ac:dyDescent="0.25">
      <c r="A236" s="1257"/>
      <c r="B236" s="400">
        <v>3</v>
      </c>
      <c r="C236" s="133"/>
      <c r="D236" s="127"/>
      <c r="E236" s="127"/>
      <c r="F236" s="133"/>
      <c r="G236" s="515"/>
      <c r="H236" s="135"/>
      <c r="I236" s="495"/>
      <c r="J236" s="516"/>
      <c r="K236" s="517"/>
      <c r="L236" s="495"/>
      <c r="M236" s="517"/>
      <c r="N236" s="155"/>
      <c r="O236" s="155"/>
      <c r="P236" s="495"/>
      <c r="Q236" s="495"/>
      <c r="R236" s="495"/>
      <c r="S236" s="495"/>
      <c r="T236" s="518"/>
      <c r="U236" s="507"/>
    </row>
    <row r="237" spans="1:21" x14ac:dyDescent="0.25">
      <c r="A237" s="1257"/>
      <c r="B237" s="400">
        <v>4</v>
      </c>
      <c r="C237" s="133"/>
      <c r="D237" s="127"/>
      <c r="E237" s="127"/>
      <c r="F237" s="133"/>
      <c r="G237" s="515"/>
      <c r="H237" s="135"/>
      <c r="I237" s="495"/>
      <c r="J237" s="516"/>
      <c r="K237" s="517"/>
      <c r="L237" s="495"/>
      <c r="M237" s="517"/>
      <c r="N237" s="155"/>
      <c r="O237" s="155"/>
      <c r="P237" s="495"/>
      <c r="Q237" s="495"/>
      <c r="R237" s="495"/>
      <c r="S237" s="495"/>
      <c r="T237" s="518"/>
      <c r="U237" s="507"/>
    </row>
    <row r="238" spans="1:21" x14ac:dyDescent="0.25">
      <c r="A238" s="1257"/>
      <c r="B238" s="400">
        <v>5</v>
      </c>
      <c r="C238" s="133"/>
      <c r="D238" s="127"/>
      <c r="E238" s="127"/>
      <c r="F238" s="133"/>
      <c r="G238" s="515"/>
      <c r="H238" s="135"/>
      <c r="I238" s="495"/>
      <c r="J238" s="516"/>
      <c r="K238" s="517"/>
      <c r="L238" s="495"/>
      <c r="M238" s="517"/>
      <c r="N238" s="155"/>
      <c r="O238" s="155"/>
      <c r="P238" s="495"/>
      <c r="Q238" s="495"/>
      <c r="R238" s="495"/>
      <c r="S238" s="495"/>
      <c r="T238" s="518"/>
      <c r="U238" s="507"/>
    </row>
    <row r="239" spans="1:21" x14ac:dyDescent="0.25">
      <c r="A239" s="1257"/>
      <c r="B239" s="400">
        <v>6</v>
      </c>
      <c r="C239" s="133"/>
      <c r="D239" s="127"/>
      <c r="E239" s="127"/>
      <c r="F239" s="133"/>
      <c r="G239" s="515"/>
      <c r="H239" s="135"/>
      <c r="I239" s="495"/>
      <c r="J239" s="516"/>
      <c r="K239" s="517"/>
      <c r="L239" s="495"/>
      <c r="M239" s="517"/>
      <c r="N239" s="155"/>
      <c r="O239" s="155"/>
      <c r="P239" s="495"/>
      <c r="Q239" s="495"/>
      <c r="R239" s="495"/>
      <c r="S239" s="495"/>
      <c r="T239" s="518"/>
      <c r="U239" s="507"/>
    </row>
    <row r="240" spans="1:21" x14ac:dyDescent="0.25">
      <c r="A240" s="1257"/>
      <c r="B240" s="400">
        <v>7</v>
      </c>
      <c r="C240" s="133"/>
      <c r="D240" s="127"/>
      <c r="E240" s="127"/>
      <c r="F240" s="133"/>
      <c r="G240" s="515"/>
      <c r="H240" s="135"/>
      <c r="I240" s="495"/>
      <c r="J240" s="516"/>
      <c r="K240" s="517"/>
      <c r="L240" s="495"/>
      <c r="M240" s="517"/>
      <c r="N240" s="155"/>
      <c r="O240" s="155"/>
      <c r="P240" s="495"/>
      <c r="Q240" s="495"/>
      <c r="R240" s="495"/>
      <c r="S240" s="495"/>
      <c r="T240" s="518"/>
      <c r="U240" s="507"/>
    </row>
    <row r="241" spans="1:21" x14ac:dyDescent="0.25">
      <c r="A241" s="1257"/>
      <c r="B241" s="400">
        <v>8</v>
      </c>
      <c r="C241" s="133"/>
      <c r="D241" s="127"/>
      <c r="E241" s="127"/>
      <c r="F241" s="133"/>
      <c r="G241" s="515"/>
      <c r="H241" s="135"/>
      <c r="I241" s="495"/>
      <c r="J241" s="516"/>
      <c r="K241" s="517"/>
      <c r="L241" s="495"/>
      <c r="M241" s="517"/>
      <c r="N241" s="155"/>
      <c r="O241" s="155"/>
      <c r="P241" s="495"/>
      <c r="Q241" s="495"/>
      <c r="R241" s="495"/>
      <c r="S241" s="495"/>
      <c r="T241" s="518"/>
      <c r="U241" s="507"/>
    </row>
    <row r="242" spans="1:21" x14ac:dyDescent="0.25">
      <c r="A242" s="1257"/>
      <c r="B242" s="400">
        <v>9</v>
      </c>
      <c r="C242" s="133"/>
      <c r="D242" s="127"/>
      <c r="E242" s="127"/>
      <c r="F242" s="133"/>
      <c r="G242" s="515"/>
      <c r="H242" s="135"/>
      <c r="I242" s="495"/>
      <c r="J242" s="516"/>
      <c r="K242" s="517"/>
      <c r="L242" s="495"/>
      <c r="M242" s="517"/>
      <c r="N242" s="155"/>
      <c r="O242" s="155"/>
      <c r="P242" s="495"/>
      <c r="Q242" s="495"/>
      <c r="R242" s="495"/>
      <c r="S242" s="495"/>
      <c r="T242" s="518"/>
      <c r="U242" s="507"/>
    </row>
    <row r="243" spans="1:21" ht="15.75" thickBot="1" x14ac:dyDescent="0.3">
      <c r="A243" s="1258"/>
      <c r="B243" s="401">
        <v>10</v>
      </c>
      <c r="C243" s="148"/>
      <c r="D243" s="147"/>
      <c r="E243" s="147"/>
      <c r="F243" s="148"/>
      <c r="G243" s="519"/>
      <c r="H243" s="405"/>
      <c r="I243" s="520"/>
      <c r="J243" s="521"/>
      <c r="K243" s="522"/>
      <c r="L243" s="520"/>
      <c r="M243" s="522"/>
      <c r="N243" s="156"/>
      <c r="O243" s="156"/>
      <c r="P243" s="520"/>
      <c r="Q243" s="520"/>
      <c r="R243" s="520"/>
      <c r="S243" s="520"/>
      <c r="T243" s="523"/>
      <c r="U243" s="507"/>
    </row>
    <row r="244" spans="1:21" ht="25.5" thickBot="1" x14ac:dyDescent="0.3">
      <c r="A244" s="654"/>
      <c r="C244" s="655"/>
      <c r="D244" s="656"/>
      <c r="E244" s="484" t="s">
        <v>379</v>
      </c>
      <c r="F244" s="485">
        <f>COUNTA(F234:F243)</f>
        <v>0</v>
      </c>
      <c r="G244" s="486">
        <f>COUNTA(G234:G243)</f>
        <v>0</v>
      </c>
      <c r="H244" s="655"/>
      <c r="I244" s="501"/>
      <c r="J244" s="657"/>
      <c r="K244" s="658"/>
      <c r="L244" s="1096" t="s">
        <v>655</v>
      </c>
      <c r="M244" s="1097"/>
      <c r="N244" s="659">
        <f>SUM(N234:N243)</f>
        <v>0</v>
      </c>
      <c r="O244" s="660">
        <f>SUM(O234:O243)</f>
        <v>0</v>
      </c>
      <c r="P244" s="501"/>
      <c r="R244" s="128"/>
      <c r="S244" s="132"/>
      <c r="T244" s="603"/>
      <c r="U244" s="527"/>
    </row>
    <row r="245" spans="1:21" x14ac:dyDescent="0.25">
      <c r="A245" s="149"/>
      <c r="B245" s="128"/>
      <c r="C245" s="128"/>
      <c r="D245" s="128"/>
      <c r="H245" s="524"/>
      <c r="I245" s="524"/>
      <c r="J245" s="525"/>
      <c r="K245" s="524"/>
      <c r="L245" s="1098" t="s">
        <v>656</v>
      </c>
      <c r="M245" s="1099"/>
      <c r="N245" s="661">
        <f>SUMIF(M234:M243,"&lt;=31/12/2025",N234:N243)</f>
        <v>0</v>
      </c>
      <c r="O245" s="662">
        <f>SUMIF(M234:M243,"&lt;=31/12/2025",O234:O243)</f>
        <v>0</v>
      </c>
      <c r="P245" s="128"/>
      <c r="R245" s="128"/>
      <c r="S245" s="132"/>
      <c r="T245" s="603"/>
      <c r="U245" s="527"/>
    </row>
    <row r="246" spans="1:21" ht="15.75" thickBot="1" x14ac:dyDescent="0.3">
      <c r="A246" s="149"/>
      <c r="L246" s="1100" t="s">
        <v>659</v>
      </c>
      <c r="M246" s="1101"/>
      <c r="N246" s="663">
        <f>SUMIF(M234:M243,"&gt;31/12/2025",N234:N243)</f>
        <v>0</v>
      </c>
      <c r="O246" s="664">
        <f>SUMIF(M234:M243,"&gt;31/12/2025",O234:O243)</f>
        <v>0</v>
      </c>
      <c r="R246" s="128"/>
      <c r="S246" s="132"/>
      <c r="T246" s="603"/>
      <c r="U246" s="527"/>
    </row>
    <row r="247" spans="1:21" ht="15.75" thickBot="1" x14ac:dyDescent="0.3">
      <c r="A247" s="528"/>
      <c r="B247" s="529"/>
      <c r="C247" s="455"/>
      <c r="D247" s="455"/>
      <c r="E247" s="455"/>
      <c r="F247" s="529"/>
      <c r="G247" s="455"/>
      <c r="H247" s="455"/>
      <c r="I247" s="529"/>
      <c r="J247" s="529"/>
      <c r="K247" s="455"/>
      <c r="L247" s="455"/>
      <c r="M247" s="455"/>
      <c r="N247" s="455"/>
      <c r="O247" s="455"/>
      <c r="P247" s="455"/>
      <c r="Q247" s="455"/>
      <c r="R247" s="455"/>
      <c r="S247" s="530"/>
      <c r="T247" s="455"/>
      <c r="U247" s="531"/>
    </row>
    <row r="248" spans="1:21" ht="15.75" thickBot="1" x14ac:dyDescent="0.3">
      <c r="A248" s="502"/>
      <c r="B248" s="503"/>
      <c r="C248" s="504"/>
      <c r="D248" s="504"/>
      <c r="E248" s="504"/>
      <c r="F248" s="503"/>
      <c r="G248" s="504"/>
      <c r="H248" s="504"/>
      <c r="I248" s="503"/>
      <c r="J248" s="503"/>
      <c r="K248" s="504"/>
      <c r="L248" s="504"/>
      <c r="M248" s="504"/>
      <c r="N248" s="504"/>
      <c r="O248" s="504"/>
      <c r="P248" s="504"/>
      <c r="Q248" s="504"/>
      <c r="R248" s="504"/>
      <c r="S248" s="504"/>
      <c r="T248" s="504"/>
      <c r="U248" s="505"/>
    </row>
    <row r="249" spans="1:21" ht="28.5" thickBot="1" x14ac:dyDescent="0.3">
      <c r="A249" s="392" t="s">
        <v>9</v>
      </c>
      <c r="B249" s="1116" t="s">
        <v>90</v>
      </c>
      <c r="C249" s="1117"/>
      <c r="E249" s="1219" t="s">
        <v>342</v>
      </c>
      <c r="F249" s="1220"/>
      <c r="G249" s="1120">
        <f>VLOOKUP(B249,'Urbano.Piano inv. forn'!$D$130:$H$149,3,FALSE)</f>
        <v>0</v>
      </c>
      <c r="H249" s="1121"/>
      <c r="I249" s="115"/>
      <c r="J249" s="1219" t="s">
        <v>343</v>
      </c>
      <c r="K249" s="1220"/>
      <c r="L249" s="1120">
        <f>VLOOKUP(B249,'Urbano.Piano inv. forn'!$D$130:$H$149,4,FALSE)</f>
        <v>0</v>
      </c>
      <c r="M249" s="1121"/>
      <c r="O249" s="397" t="s">
        <v>344</v>
      </c>
      <c r="P249" s="506"/>
      <c r="R249" s="398" t="s">
        <v>345</v>
      </c>
      <c r="S249" s="1108"/>
      <c r="T249" s="1109"/>
      <c r="U249" s="507"/>
    </row>
    <row r="250" spans="1:21" ht="15.75" thickBot="1" x14ac:dyDescent="0.3">
      <c r="A250" s="149"/>
      <c r="B250" s="129"/>
      <c r="C250" s="129"/>
      <c r="E250" s="130"/>
      <c r="F250" s="130"/>
      <c r="G250" s="131"/>
      <c r="H250" s="131"/>
      <c r="I250" s="115"/>
      <c r="J250" s="130"/>
      <c r="K250" s="130"/>
      <c r="L250" s="131"/>
      <c r="M250" s="131"/>
      <c r="O250" s="132"/>
      <c r="R250" s="128"/>
      <c r="S250" s="501"/>
      <c r="U250" s="150"/>
    </row>
    <row r="251" spans="1:21" ht="29.25" customHeight="1" thickBot="1" x14ac:dyDescent="0.3">
      <c r="A251" s="1246" t="s">
        <v>346</v>
      </c>
      <c r="B251" s="1247"/>
      <c r="C251" s="1247"/>
      <c r="D251" s="1248"/>
      <c r="E251" s="1105">
        <f>VLOOKUP(B249,'Urbano.Piano inv. forn'!$D$130:$V$149,17,FALSE)</f>
        <v>0</v>
      </c>
      <c r="F251" s="1106"/>
      <c r="G251" s="1106"/>
      <c r="H251" s="1107"/>
      <c r="I251" s="115"/>
      <c r="J251" s="1246" t="s">
        <v>60</v>
      </c>
      <c r="K251" s="1247"/>
      <c r="L251" s="1105">
        <f>VLOOKUP(B249,'Urbano.Piano inv. forn'!$D$130:$V$149,19,FALSE)</f>
        <v>0</v>
      </c>
      <c r="M251" s="1107"/>
      <c r="N251" s="146"/>
      <c r="O251" s="398" t="s">
        <v>347</v>
      </c>
      <c r="P251" s="151">
        <f>L251+E251</f>
        <v>0</v>
      </c>
      <c r="R251" s="398" t="s">
        <v>348</v>
      </c>
      <c r="S251" s="1108"/>
      <c r="T251" s="1109"/>
      <c r="U251" s="150"/>
    </row>
    <row r="252" spans="1:21" ht="15.75" thickBot="1" x14ac:dyDescent="0.3">
      <c r="A252" s="152"/>
      <c r="B252" s="153"/>
      <c r="C252" s="153"/>
      <c r="D252" s="153"/>
      <c r="E252" s="154"/>
      <c r="F252" s="154"/>
      <c r="G252" s="154"/>
      <c r="H252" s="154"/>
      <c r="I252" s="115"/>
      <c r="J252" s="130"/>
      <c r="K252" s="130"/>
      <c r="L252" s="154"/>
      <c r="M252" s="154"/>
      <c r="N252" s="146"/>
      <c r="O252" s="128"/>
      <c r="P252" s="146"/>
      <c r="R252" s="128"/>
      <c r="S252" s="129"/>
      <c r="T252" s="129"/>
      <c r="U252" s="507"/>
    </row>
    <row r="253" spans="1:21" ht="60" x14ac:dyDescent="0.25">
      <c r="A253" s="1251" t="s">
        <v>349</v>
      </c>
      <c r="B253" s="1253" t="s">
        <v>350</v>
      </c>
      <c r="C253" s="1253" t="s">
        <v>351</v>
      </c>
      <c r="D253" s="393" t="s">
        <v>352</v>
      </c>
      <c r="E253" s="394" t="s">
        <v>353</v>
      </c>
      <c r="F253" s="393" t="s">
        <v>354</v>
      </c>
      <c r="G253" s="393" t="s">
        <v>355</v>
      </c>
      <c r="H253" s="395" t="s">
        <v>312</v>
      </c>
      <c r="I253" s="395" t="s">
        <v>356</v>
      </c>
      <c r="J253" s="395" t="s">
        <v>357</v>
      </c>
      <c r="K253" s="395" t="s">
        <v>358</v>
      </c>
      <c r="L253" s="395" t="s">
        <v>359</v>
      </c>
      <c r="M253" s="395" t="s">
        <v>360</v>
      </c>
      <c r="N253" s="395" t="s">
        <v>361</v>
      </c>
      <c r="O253" s="395" t="s">
        <v>362</v>
      </c>
      <c r="P253" s="395" t="s">
        <v>363</v>
      </c>
      <c r="Q253" s="395" t="s">
        <v>364</v>
      </c>
      <c r="R253" s="395" t="s">
        <v>365</v>
      </c>
      <c r="S253" s="395" t="s">
        <v>366</v>
      </c>
      <c r="T253" s="1255" t="s">
        <v>367</v>
      </c>
      <c r="U253" s="508"/>
    </row>
    <row r="254" spans="1:21" ht="24.75" thickBot="1" x14ac:dyDescent="0.3">
      <c r="A254" s="1252"/>
      <c r="B254" s="1254"/>
      <c r="C254" s="1254"/>
      <c r="D254" s="396" t="s">
        <v>368</v>
      </c>
      <c r="E254" s="396" t="s">
        <v>369</v>
      </c>
      <c r="F254" s="396" t="s">
        <v>370</v>
      </c>
      <c r="G254" s="396" t="s">
        <v>370</v>
      </c>
      <c r="H254" s="396" t="s">
        <v>87</v>
      </c>
      <c r="I254" s="396" t="s">
        <v>33</v>
      </c>
      <c r="J254" s="396" t="s">
        <v>371</v>
      </c>
      <c r="K254" s="396" t="s">
        <v>372</v>
      </c>
      <c r="L254" s="396" t="s">
        <v>373</v>
      </c>
      <c r="M254" s="396" t="s">
        <v>372</v>
      </c>
      <c r="N254" s="396" t="s">
        <v>374</v>
      </c>
      <c r="O254" s="396" t="s">
        <v>341</v>
      </c>
      <c r="P254" s="396" t="s">
        <v>375</v>
      </c>
      <c r="Q254" s="396" t="s">
        <v>376</v>
      </c>
      <c r="R254" s="396" t="s">
        <v>377</v>
      </c>
      <c r="S254" s="396" t="s">
        <v>377</v>
      </c>
      <c r="T254" s="1256"/>
      <c r="U254" s="508"/>
    </row>
    <row r="255" spans="1:21" x14ac:dyDescent="0.25">
      <c r="A255" s="1257" t="str">
        <f>B249</f>
        <v>urb.i.3</v>
      </c>
      <c r="B255" s="399">
        <v>1</v>
      </c>
      <c r="C255" s="208"/>
      <c r="D255" s="134"/>
      <c r="E255" s="134"/>
      <c r="F255" s="208"/>
      <c r="G255" s="510"/>
      <c r="H255" s="135"/>
      <c r="I255" s="511"/>
      <c r="J255" s="512"/>
      <c r="K255" s="513"/>
      <c r="L255" s="511"/>
      <c r="M255" s="513"/>
      <c r="N255" s="164"/>
      <c r="O255" s="164"/>
      <c r="P255" s="511"/>
      <c r="Q255" s="511"/>
      <c r="R255" s="511"/>
      <c r="S255" s="511"/>
      <c r="T255" s="514"/>
      <c r="U255" s="507"/>
    </row>
    <row r="256" spans="1:21" x14ac:dyDescent="0.25">
      <c r="A256" s="1257"/>
      <c r="B256" s="400">
        <v>2</v>
      </c>
      <c r="C256" s="133"/>
      <c r="D256" s="127"/>
      <c r="E256" s="127"/>
      <c r="F256" s="133"/>
      <c r="G256" s="515"/>
      <c r="H256" s="135"/>
      <c r="I256" s="495"/>
      <c r="J256" s="516"/>
      <c r="K256" s="517"/>
      <c r="L256" s="495"/>
      <c r="M256" s="517"/>
      <c r="N256" s="155"/>
      <c r="O256" s="155"/>
      <c r="P256" s="495"/>
      <c r="Q256" s="495" t="s">
        <v>378</v>
      </c>
      <c r="R256" s="495"/>
      <c r="S256" s="495"/>
      <c r="T256" s="518"/>
      <c r="U256" s="507"/>
    </row>
    <row r="257" spans="1:21" x14ac:dyDescent="0.25">
      <c r="A257" s="1257"/>
      <c r="B257" s="400">
        <v>3</v>
      </c>
      <c r="C257" s="133"/>
      <c r="D257" s="127"/>
      <c r="E257" s="127"/>
      <c r="F257" s="133"/>
      <c r="G257" s="515"/>
      <c r="H257" s="135"/>
      <c r="I257" s="495"/>
      <c r="J257" s="516"/>
      <c r="K257" s="517"/>
      <c r="L257" s="495"/>
      <c r="M257" s="517"/>
      <c r="N257" s="155"/>
      <c r="O257" s="155"/>
      <c r="P257" s="495"/>
      <c r="Q257" s="495"/>
      <c r="R257" s="495"/>
      <c r="S257" s="495"/>
      <c r="T257" s="518"/>
      <c r="U257" s="507"/>
    </row>
    <row r="258" spans="1:21" x14ac:dyDescent="0.25">
      <c r="A258" s="1257"/>
      <c r="B258" s="400">
        <v>4</v>
      </c>
      <c r="C258" s="133"/>
      <c r="D258" s="127"/>
      <c r="E258" s="127"/>
      <c r="F258" s="133"/>
      <c r="G258" s="515"/>
      <c r="H258" s="135"/>
      <c r="I258" s="495"/>
      <c r="J258" s="516"/>
      <c r="K258" s="517"/>
      <c r="L258" s="495"/>
      <c r="M258" s="517"/>
      <c r="N258" s="155"/>
      <c r="O258" s="155"/>
      <c r="P258" s="495"/>
      <c r="Q258" s="495"/>
      <c r="R258" s="495"/>
      <c r="S258" s="495"/>
      <c r="T258" s="518"/>
      <c r="U258" s="507"/>
    </row>
    <row r="259" spans="1:21" x14ac:dyDescent="0.25">
      <c r="A259" s="1257"/>
      <c r="B259" s="400">
        <v>5</v>
      </c>
      <c r="C259" s="133"/>
      <c r="D259" s="127"/>
      <c r="E259" s="127"/>
      <c r="F259" s="133"/>
      <c r="G259" s="515"/>
      <c r="H259" s="135"/>
      <c r="I259" s="495"/>
      <c r="J259" s="516"/>
      <c r="K259" s="517"/>
      <c r="L259" s="495"/>
      <c r="M259" s="517"/>
      <c r="N259" s="155"/>
      <c r="O259" s="155"/>
      <c r="P259" s="495"/>
      <c r="Q259" s="495"/>
      <c r="R259" s="495"/>
      <c r="S259" s="495"/>
      <c r="T259" s="518"/>
      <c r="U259" s="507"/>
    </row>
    <row r="260" spans="1:21" x14ac:dyDescent="0.25">
      <c r="A260" s="1257"/>
      <c r="B260" s="400">
        <v>6</v>
      </c>
      <c r="C260" s="133"/>
      <c r="D260" s="127"/>
      <c r="E260" s="127"/>
      <c r="F260" s="133"/>
      <c r="G260" s="515"/>
      <c r="H260" s="135"/>
      <c r="I260" s="495"/>
      <c r="J260" s="516"/>
      <c r="K260" s="517"/>
      <c r="L260" s="495"/>
      <c r="M260" s="517"/>
      <c r="N260" s="155"/>
      <c r="O260" s="155"/>
      <c r="P260" s="495"/>
      <c r="Q260" s="495"/>
      <c r="R260" s="495"/>
      <c r="S260" s="495"/>
      <c r="T260" s="518"/>
      <c r="U260" s="507"/>
    </row>
    <row r="261" spans="1:21" x14ac:dyDescent="0.25">
      <c r="A261" s="1257"/>
      <c r="B261" s="400">
        <v>7</v>
      </c>
      <c r="C261" s="133"/>
      <c r="D261" s="127"/>
      <c r="E261" s="127"/>
      <c r="F261" s="133"/>
      <c r="G261" s="515"/>
      <c r="H261" s="135"/>
      <c r="I261" s="495"/>
      <c r="J261" s="516"/>
      <c r="K261" s="517"/>
      <c r="L261" s="495"/>
      <c r="M261" s="517"/>
      <c r="N261" s="155"/>
      <c r="O261" s="155"/>
      <c r="P261" s="495"/>
      <c r="Q261" s="495"/>
      <c r="R261" s="495"/>
      <c r="S261" s="495"/>
      <c r="T261" s="518"/>
      <c r="U261" s="507"/>
    </row>
    <row r="262" spans="1:21" x14ac:dyDescent="0.25">
      <c r="A262" s="1257"/>
      <c r="B262" s="400">
        <v>8</v>
      </c>
      <c r="C262" s="133"/>
      <c r="D262" s="127"/>
      <c r="E262" s="127"/>
      <c r="F262" s="133"/>
      <c r="G262" s="515"/>
      <c r="H262" s="135"/>
      <c r="I262" s="495"/>
      <c r="J262" s="516"/>
      <c r="K262" s="517"/>
      <c r="L262" s="495"/>
      <c r="M262" s="517"/>
      <c r="N262" s="155"/>
      <c r="O262" s="155"/>
      <c r="P262" s="495"/>
      <c r="Q262" s="495"/>
      <c r="R262" s="495"/>
      <c r="S262" s="495"/>
      <c r="T262" s="518"/>
      <c r="U262" s="507"/>
    </row>
    <row r="263" spans="1:21" x14ac:dyDescent="0.25">
      <c r="A263" s="1257"/>
      <c r="B263" s="400">
        <v>9</v>
      </c>
      <c r="C263" s="133"/>
      <c r="D263" s="127"/>
      <c r="E263" s="127"/>
      <c r="F263" s="133"/>
      <c r="G263" s="515"/>
      <c r="H263" s="135"/>
      <c r="I263" s="495"/>
      <c r="J263" s="516"/>
      <c r="K263" s="517"/>
      <c r="L263" s="495"/>
      <c r="M263" s="517"/>
      <c r="N263" s="155"/>
      <c r="O263" s="155"/>
      <c r="P263" s="495"/>
      <c r="Q263" s="495"/>
      <c r="R263" s="495"/>
      <c r="S263" s="495"/>
      <c r="T263" s="518"/>
      <c r="U263" s="507"/>
    </row>
    <row r="264" spans="1:21" ht="15.75" thickBot="1" x14ac:dyDescent="0.3">
      <c r="A264" s="1258"/>
      <c r="B264" s="401">
        <v>10</v>
      </c>
      <c r="C264" s="148"/>
      <c r="D264" s="147"/>
      <c r="E264" s="147"/>
      <c r="F264" s="148"/>
      <c r="G264" s="519"/>
      <c r="H264" s="405"/>
      <c r="I264" s="520"/>
      <c r="J264" s="521"/>
      <c r="K264" s="522"/>
      <c r="L264" s="520"/>
      <c r="M264" s="522"/>
      <c r="N264" s="156"/>
      <c r="O264" s="156"/>
      <c r="P264" s="520"/>
      <c r="Q264" s="520"/>
      <c r="R264" s="520"/>
      <c r="S264" s="520"/>
      <c r="T264" s="523"/>
      <c r="U264" s="507"/>
    </row>
    <row r="265" spans="1:21" ht="25.5" thickBot="1" x14ac:dyDescent="0.3">
      <c r="A265" s="654"/>
      <c r="C265" s="655"/>
      <c r="D265" s="656"/>
      <c r="E265" s="484" t="s">
        <v>379</v>
      </c>
      <c r="F265" s="485">
        <f>COUNTA(F255:F264)</f>
        <v>0</v>
      </c>
      <c r="G265" s="486">
        <f>COUNTA(G255:G264)</f>
        <v>0</v>
      </c>
      <c r="H265" s="655"/>
      <c r="I265" s="501"/>
      <c r="J265" s="657"/>
      <c r="K265" s="658"/>
      <c r="L265" s="1096" t="s">
        <v>655</v>
      </c>
      <c r="M265" s="1097"/>
      <c r="N265" s="659">
        <f>SUM(N255:N264)</f>
        <v>0</v>
      </c>
      <c r="O265" s="660">
        <f>SUM(O255:O264)</f>
        <v>0</v>
      </c>
      <c r="P265" s="501"/>
      <c r="R265" s="128"/>
      <c r="S265" s="132"/>
      <c r="T265" s="603"/>
      <c r="U265" s="527"/>
    </row>
    <row r="266" spans="1:21" x14ac:dyDescent="0.25">
      <c r="A266" s="149"/>
      <c r="B266" s="128"/>
      <c r="C266" s="128"/>
      <c r="D266" s="128"/>
      <c r="H266" s="524"/>
      <c r="I266" s="524"/>
      <c r="J266" s="525"/>
      <c r="K266" s="524"/>
      <c r="L266" s="1098" t="s">
        <v>656</v>
      </c>
      <c r="M266" s="1099"/>
      <c r="N266" s="661">
        <f>SUMIF(M255:M264,"&lt;=31/12/2025",N255:N264)</f>
        <v>0</v>
      </c>
      <c r="O266" s="662">
        <f>SUMIF(M255:M264,"&lt;=31/12/2025",O255:O264)</f>
        <v>0</v>
      </c>
      <c r="P266" s="128"/>
      <c r="R266" s="128"/>
      <c r="S266" s="132"/>
      <c r="T266" s="603"/>
      <c r="U266" s="527"/>
    </row>
    <row r="267" spans="1:21" ht="15.75" thickBot="1" x14ac:dyDescent="0.3">
      <c r="A267" s="149"/>
      <c r="L267" s="1100" t="s">
        <v>659</v>
      </c>
      <c r="M267" s="1101"/>
      <c r="N267" s="663">
        <f>SUMIF(M255:M264,"&gt;31/12/2025",N255:N264)</f>
        <v>0</v>
      </c>
      <c r="O267" s="664">
        <f>SUMIF(M255:M264,"&gt;31/12/2025",O255:O264)</f>
        <v>0</v>
      </c>
      <c r="R267" s="128"/>
      <c r="S267" s="132"/>
      <c r="T267" s="603"/>
      <c r="U267" s="527"/>
    </row>
    <row r="268" spans="1:21" ht="15.75" thickBot="1" x14ac:dyDescent="0.3">
      <c r="A268" s="528"/>
      <c r="B268" s="529"/>
      <c r="C268" s="455"/>
      <c r="D268" s="455"/>
      <c r="E268" s="455"/>
      <c r="F268" s="529"/>
      <c r="G268" s="455"/>
      <c r="H268" s="455"/>
      <c r="I268" s="529"/>
      <c r="J268" s="529"/>
      <c r="K268" s="455"/>
      <c r="L268" s="455"/>
      <c r="M268" s="455"/>
      <c r="N268" s="455"/>
      <c r="O268" s="455"/>
      <c r="P268" s="455"/>
      <c r="Q268" s="455"/>
      <c r="R268" s="455"/>
      <c r="S268" s="530"/>
      <c r="T268" s="455"/>
      <c r="U268" s="531"/>
    </row>
    <row r="269" spans="1:21" ht="15.75" thickBot="1" x14ac:dyDescent="0.3">
      <c r="A269" s="502"/>
      <c r="B269" s="503"/>
      <c r="C269" s="504"/>
      <c r="D269" s="504"/>
      <c r="E269" s="504"/>
      <c r="F269" s="503"/>
      <c r="G269" s="504"/>
      <c r="H269" s="504"/>
      <c r="I269" s="503"/>
      <c r="J269" s="503"/>
      <c r="K269" s="504"/>
      <c r="L269" s="504"/>
      <c r="M269" s="504"/>
      <c r="N269" s="504"/>
      <c r="O269" s="504"/>
      <c r="P269" s="504"/>
      <c r="Q269" s="504"/>
      <c r="R269" s="504"/>
      <c r="S269" s="504"/>
      <c r="T269" s="504"/>
      <c r="U269" s="505"/>
    </row>
    <row r="270" spans="1:21" ht="28.5" thickBot="1" x14ac:dyDescent="0.3">
      <c r="A270" s="392" t="s">
        <v>9</v>
      </c>
      <c r="B270" s="1116" t="s">
        <v>90</v>
      </c>
      <c r="C270" s="1117"/>
      <c r="E270" s="1219" t="s">
        <v>342</v>
      </c>
      <c r="F270" s="1220"/>
      <c r="G270" s="1120">
        <f>VLOOKUP(B270,'Urbano.Piano inv. forn'!$D$130:$H$149,3,FALSE)</f>
        <v>0</v>
      </c>
      <c r="H270" s="1121"/>
      <c r="I270" s="115"/>
      <c r="J270" s="1219" t="s">
        <v>343</v>
      </c>
      <c r="K270" s="1220"/>
      <c r="L270" s="1120">
        <f>VLOOKUP(B270,'Urbano.Piano inv. forn'!$D$130:$H$149,4,FALSE)</f>
        <v>0</v>
      </c>
      <c r="M270" s="1121"/>
      <c r="O270" s="397" t="s">
        <v>344</v>
      </c>
      <c r="P270" s="506"/>
      <c r="R270" s="398" t="s">
        <v>345</v>
      </c>
      <c r="S270" s="1108"/>
      <c r="T270" s="1109"/>
      <c r="U270" s="507"/>
    </row>
    <row r="271" spans="1:21" ht="15.75" thickBot="1" x14ac:dyDescent="0.3">
      <c r="A271" s="149"/>
      <c r="B271" s="129"/>
      <c r="C271" s="129"/>
      <c r="E271" s="130"/>
      <c r="F271" s="130"/>
      <c r="G271" s="131"/>
      <c r="H271" s="131"/>
      <c r="I271" s="115"/>
      <c r="J271" s="130"/>
      <c r="K271" s="130"/>
      <c r="L271" s="131"/>
      <c r="M271" s="131"/>
      <c r="O271" s="132"/>
      <c r="R271" s="128"/>
      <c r="S271" s="501"/>
      <c r="U271" s="150"/>
    </row>
    <row r="272" spans="1:21" ht="29.25" customHeight="1" thickBot="1" x14ac:dyDescent="0.3">
      <c r="A272" s="1246" t="s">
        <v>346</v>
      </c>
      <c r="B272" s="1247"/>
      <c r="C272" s="1247"/>
      <c r="D272" s="1248"/>
      <c r="E272" s="1105">
        <f>VLOOKUP(B270,'Urbano.Piano inv. forn'!$D$130:$V$149,17,FALSE)</f>
        <v>0</v>
      </c>
      <c r="F272" s="1106"/>
      <c r="G272" s="1106"/>
      <c r="H272" s="1107"/>
      <c r="I272" s="115"/>
      <c r="J272" s="1246" t="s">
        <v>60</v>
      </c>
      <c r="K272" s="1247"/>
      <c r="L272" s="1105">
        <f>VLOOKUP(B270,'Urbano.Piano inv. forn'!$D$130:$V$149,19,FALSE)</f>
        <v>0</v>
      </c>
      <c r="M272" s="1107"/>
      <c r="N272" s="146"/>
      <c r="O272" s="398" t="s">
        <v>347</v>
      </c>
      <c r="P272" s="151">
        <f>L272+E272</f>
        <v>0</v>
      </c>
      <c r="R272" s="398" t="s">
        <v>348</v>
      </c>
      <c r="S272" s="1108"/>
      <c r="T272" s="1109"/>
      <c r="U272" s="150"/>
    </row>
    <row r="273" spans="1:21" ht="15.75" thickBot="1" x14ac:dyDescent="0.3">
      <c r="A273" s="152"/>
      <c r="B273" s="153"/>
      <c r="C273" s="153"/>
      <c r="D273" s="153"/>
      <c r="E273" s="154"/>
      <c r="F273" s="154"/>
      <c r="G273" s="154"/>
      <c r="H273" s="154"/>
      <c r="I273" s="115"/>
      <c r="J273" s="130"/>
      <c r="K273" s="130"/>
      <c r="L273" s="154"/>
      <c r="M273" s="154"/>
      <c r="N273" s="146"/>
      <c r="O273" s="128"/>
      <c r="P273" s="146"/>
      <c r="R273" s="128"/>
      <c r="S273" s="129"/>
      <c r="T273" s="129"/>
      <c r="U273" s="507"/>
    </row>
    <row r="274" spans="1:21" ht="60" x14ac:dyDescent="0.25">
      <c r="A274" s="1251" t="s">
        <v>349</v>
      </c>
      <c r="B274" s="1253" t="s">
        <v>350</v>
      </c>
      <c r="C274" s="1253" t="s">
        <v>351</v>
      </c>
      <c r="D274" s="393" t="s">
        <v>352</v>
      </c>
      <c r="E274" s="394" t="s">
        <v>353</v>
      </c>
      <c r="F274" s="393" t="s">
        <v>354</v>
      </c>
      <c r="G274" s="393" t="s">
        <v>355</v>
      </c>
      <c r="H274" s="395" t="s">
        <v>312</v>
      </c>
      <c r="I274" s="395" t="s">
        <v>356</v>
      </c>
      <c r="J274" s="395" t="s">
        <v>357</v>
      </c>
      <c r="K274" s="395" t="s">
        <v>358</v>
      </c>
      <c r="L274" s="395" t="s">
        <v>359</v>
      </c>
      <c r="M274" s="395" t="s">
        <v>360</v>
      </c>
      <c r="N274" s="395" t="s">
        <v>361</v>
      </c>
      <c r="O274" s="395" t="s">
        <v>362</v>
      </c>
      <c r="P274" s="395" t="s">
        <v>363</v>
      </c>
      <c r="Q274" s="395" t="s">
        <v>364</v>
      </c>
      <c r="R274" s="395" t="s">
        <v>365</v>
      </c>
      <c r="S274" s="395" t="s">
        <v>366</v>
      </c>
      <c r="T274" s="1255" t="s">
        <v>367</v>
      </c>
      <c r="U274" s="508"/>
    </row>
    <row r="275" spans="1:21" ht="24.75" thickBot="1" x14ac:dyDescent="0.3">
      <c r="A275" s="1252"/>
      <c r="B275" s="1254"/>
      <c r="C275" s="1254"/>
      <c r="D275" s="396" t="s">
        <v>368</v>
      </c>
      <c r="E275" s="396" t="s">
        <v>369</v>
      </c>
      <c r="F275" s="396" t="s">
        <v>370</v>
      </c>
      <c r="G275" s="396" t="s">
        <v>370</v>
      </c>
      <c r="H275" s="396" t="s">
        <v>87</v>
      </c>
      <c r="I275" s="396" t="s">
        <v>33</v>
      </c>
      <c r="J275" s="396" t="s">
        <v>371</v>
      </c>
      <c r="K275" s="396" t="s">
        <v>372</v>
      </c>
      <c r="L275" s="396" t="s">
        <v>373</v>
      </c>
      <c r="M275" s="396" t="s">
        <v>372</v>
      </c>
      <c r="N275" s="396" t="s">
        <v>374</v>
      </c>
      <c r="O275" s="396" t="s">
        <v>341</v>
      </c>
      <c r="P275" s="396" t="s">
        <v>375</v>
      </c>
      <c r="Q275" s="396" t="s">
        <v>376</v>
      </c>
      <c r="R275" s="396" t="s">
        <v>377</v>
      </c>
      <c r="S275" s="396" t="s">
        <v>377</v>
      </c>
      <c r="T275" s="1256"/>
      <c r="U275" s="508"/>
    </row>
    <row r="276" spans="1:21" x14ac:dyDescent="0.25">
      <c r="A276" s="1257" t="str">
        <f>B270</f>
        <v>urb.i.3</v>
      </c>
      <c r="B276" s="399">
        <v>1</v>
      </c>
      <c r="C276" s="208"/>
      <c r="D276" s="134"/>
      <c r="E276" s="134"/>
      <c r="F276" s="208"/>
      <c r="G276" s="510"/>
      <c r="H276" s="135"/>
      <c r="I276" s="511"/>
      <c r="J276" s="512"/>
      <c r="K276" s="513"/>
      <c r="L276" s="511"/>
      <c r="M276" s="513"/>
      <c r="N276" s="164"/>
      <c r="O276" s="164"/>
      <c r="P276" s="511"/>
      <c r="Q276" s="511"/>
      <c r="R276" s="511"/>
      <c r="S276" s="511"/>
      <c r="T276" s="514"/>
      <c r="U276" s="507"/>
    </row>
    <row r="277" spans="1:21" x14ac:dyDescent="0.25">
      <c r="A277" s="1257"/>
      <c r="B277" s="400">
        <v>2</v>
      </c>
      <c r="C277" s="133"/>
      <c r="D277" s="127"/>
      <c r="E277" s="127"/>
      <c r="F277" s="133"/>
      <c r="G277" s="515"/>
      <c r="H277" s="135"/>
      <c r="I277" s="495"/>
      <c r="J277" s="516"/>
      <c r="K277" s="517"/>
      <c r="L277" s="495"/>
      <c r="M277" s="517"/>
      <c r="N277" s="155"/>
      <c r="O277" s="155"/>
      <c r="P277" s="495"/>
      <c r="Q277" s="495" t="s">
        <v>378</v>
      </c>
      <c r="R277" s="495"/>
      <c r="S277" s="495"/>
      <c r="T277" s="518"/>
      <c r="U277" s="507"/>
    </row>
    <row r="278" spans="1:21" x14ac:dyDescent="0.25">
      <c r="A278" s="1257"/>
      <c r="B278" s="400">
        <v>3</v>
      </c>
      <c r="C278" s="133"/>
      <c r="D278" s="127"/>
      <c r="E278" s="127"/>
      <c r="F278" s="133"/>
      <c r="G278" s="515"/>
      <c r="H278" s="135"/>
      <c r="I278" s="495"/>
      <c r="J278" s="516"/>
      <c r="K278" s="517"/>
      <c r="L278" s="495"/>
      <c r="M278" s="517"/>
      <c r="N278" s="155"/>
      <c r="O278" s="155"/>
      <c r="P278" s="495"/>
      <c r="Q278" s="495"/>
      <c r="R278" s="495"/>
      <c r="S278" s="495"/>
      <c r="T278" s="518"/>
      <c r="U278" s="507"/>
    </row>
    <row r="279" spans="1:21" x14ac:dyDescent="0.25">
      <c r="A279" s="1257"/>
      <c r="B279" s="400">
        <v>4</v>
      </c>
      <c r="C279" s="133"/>
      <c r="D279" s="127"/>
      <c r="E279" s="127"/>
      <c r="F279" s="133"/>
      <c r="G279" s="515"/>
      <c r="H279" s="135"/>
      <c r="I279" s="495"/>
      <c r="J279" s="516"/>
      <c r="K279" s="517"/>
      <c r="L279" s="495"/>
      <c r="M279" s="517"/>
      <c r="N279" s="155"/>
      <c r="O279" s="155"/>
      <c r="P279" s="495"/>
      <c r="Q279" s="495"/>
      <c r="R279" s="495"/>
      <c r="S279" s="495"/>
      <c r="T279" s="518"/>
      <c r="U279" s="507"/>
    </row>
    <row r="280" spans="1:21" x14ac:dyDescent="0.25">
      <c r="A280" s="1257"/>
      <c r="B280" s="400">
        <v>5</v>
      </c>
      <c r="C280" s="133"/>
      <c r="D280" s="127"/>
      <c r="E280" s="127"/>
      <c r="F280" s="133"/>
      <c r="G280" s="515"/>
      <c r="H280" s="135"/>
      <c r="I280" s="495"/>
      <c r="J280" s="516"/>
      <c r="K280" s="517"/>
      <c r="L280" s="495"/>
      <c r="M280" s="517"/>
      <c r="N280" s="155"/>
      <c r="O280" s="155"/>
      <c r="P280" s="495"/>
      <c r="Q280" s="495"/>
      <c r="R280" s="495"/>
      <c r="S280" s="495"/>
      <c r="T280" s="518"/>
      <c r="U280" s="507"/>
    </row>
    <row r="281" spans="1:21" x14ac:dyDescent="0.25">
      <c r="A281" s="1257"/>
      <c r="B281" s="400">
        <v>6</v>
      </c>
      <c r="C281" s="133"/>
      <c r="D281" s="127"/>
      <c r="E281" s="127"/>
      <c r="F281" s="133"/>
      <c r="G281" s="515"/>
      <c r="H281" s="135"/>
      <c r="I281" s="495"/>
      <c r="J281" s="516"/>
      <c r="K281" s="517"/>
      <c r="L281" s="495"/>
      <c r="M281" s="517"/>
      <c r="N281" s="155"/>
      <c r="O281" s="155"/>
      <c r="P281" s="495"/>
      <c r="Q281" s="495"/>
      <c r="R281" s="495"/>
      <c r="S281" s="495"/>
      <c r="T281" s="518"/>
      <c r="U281" s="507"/>
    </row>
    <row r="282" spans="1:21" x14ac:dyDescent="0.25">
      <c r="A282" s="1257"/>
      <c r="B282" s="400">
        <v>7</v>
      </c>
      <c r="C282" s="133"/>
      <c r="D282" s="127"/>
      <c r="E282" s="127"/>
      <c r="F282" s="133"/>
      <c r="G282" s="515"/>
      <c r="H282" s="135"/>
      <c r="I282" s="495"/>
      <c r="J282" s="516"/>
      <c r="K282" s="517"/>
      <c r="L282" s="495"/>
      <c r="M282" s="517"/>
      <c r="N282" s="155"/>
      <c r="O282" s="155"/>
      <c r="P282" s="495"/>
      <c r="Q282" s="495"/>
      <c r="R282" s="495"/>
      <c r="S282" s="495"/>
      <c r="T282" s="518"/>
      <c r="U282" s="507"/>
    </row>
    <row r="283" spans="1:21" x14ac:dyDescent="0.25">
      <c r="A283" s="1257"/>
      <c r="B283" s="400">
        <v>8</v>
      </c>
      <c r="C283" s="133"/>
      <c r="D283" s="127"/>
      <c r="E283" s="127"/>
      <c r="F283" s="133"/>
      <c r="G283" s="515"/>
      <c r="H283" s="135"/>
      <c r="I283" s="495"/>
      <c r="J283" s="516"/>
      <c r="K283" s="517"/>
      <c r="L283" s="495"/>
      <c r="M283" s="517"/>
      <c r="N283" s="155"/>
      <c r="O283" s="155"/>
      <c r="P283" s="495"/>
      <c r="Q283" s="495"/>
      <c r="R283" s="495"/>
      <c r="S283" s="495"/>
      <c r="T283" s="518"/>
      <c r="U283" s="507"/>
    </row>
    <row r="284" spans="1:21" x14ac:dyDescent="0.25">
      <c r="A284" s="1257"/>
      <c r="B284" s="400">
        <v>9</v>
      </c>
      <c r="C284" s="133"/>
      <c r="D284" s="127"/>
      <c r="E284" s="127"/>
      <c r="F284" s="133"/>
      <c r="G284" s="515"/>
      <c r="H284" s="135"/>
      <c r="I284" s="495"/>
      <c r="J284" s="516"/>
      <c r="K284" s="517"/>
      <c r="L284" s="495"/>
      <c r="M284" s="517"/>
      <c r="N284" s="155"/>
      <c r="O284" s="155"/>
      <c r="P284" s="495"/>
      <c r="Q284" s="495"/>
      <c r="R284" s="495"/>
      <c r="S284" s="495"/>
      <c r="T284" s="518"/>
      <c r="U284" s="507"/>
    </row>
    <row r="285" spans="1:21" ht="15.75" thickBot="1" x14ac:dyDescent="0.3">
      <c r="A285" s="1258"/>
      <c r="B285" s="401">
        <v>10</v>
      </c>
      <c r="C285" s="148"/>
      <c r="D285" s="147"/>
      <c r="E285" s="147"/>
      <c r="F285" s="148"/>
      <c r="G285" s="519"/>
      <c r="H285" s="405"/>
      <c r="I285" s="520"/>
      <c r="J285" s="521"/>
      <c r="K285" s="522"/>
      <c r="L285" s="520"/>
      <c r="M285" s="522"/>
      <c r="N285" s="156"/>
      <c r="O285" s="156"/>
      <c r="P285" s="520"/>
      <c r="Q285" s="520"/>
      <c r="R285" s="520"/>
      <c r="S285" s="520"/>
      <c r="T285" s="523"/>
      <c r="U285" s="507"/>
    </row>
    <row r="286" spans="1:21" ht="25.5" thickBot="1" x14ac:dyDescent="0.3">
      <c r="A286" s="654"/>
      <c r="C286" s="655"/>
      <c r="D286" s="656"/>
      <c r="E286" s="484" t="s">
        <v>379</v>
      </c>
      <c r="F286" s="485">
        <f>COUNTA(F276:F285)</f>
        <v>0</v>
      </c>
      <c r="G286" s="486">
        <f>COUNTA(G276:G285)</f>
        <v>0</v>
      </c>
      <c r="H286" s="655"/>
      <c r="I286" s="501"/>
      <c r="J286" s="657"/>
      <c r="K286" s="658"/>
      <c r="L286" s="1096" t="s">
        <v>655</v>
      </c>
      <c r="M286" s="1097"/>
      <c r="N286" s="659">
        <f>SUM(N276:N285)</f>
        <v>0</v>
      </c>
      <c r="O286" s="660">
        <f>SUM(O276:O285)</f>
        <v>0</v>
      </c>
      <c r="P286" s="501"/>
      <c r="R286" s="128"/>
      <c r="S286" s="132"/>
      <c r="T286" s="603"/>
      <c r="U286" s="527"/>
    </row>
    <row r="287" spans="1:21" x14ac:dyDescent="0.25">
      <c r="A287" s="149"/>
      <c r="B287" s="128"/>
      <c r="C287" s="128"/>
      <c r="D287" s="128"/>
      <c r="H287" s="524"/>
      <c r="I287" s="524"/>
      <c r="J287" s="525"/>
      <c r="K287" s="524"/>
      <c r="L287" s="1098" t="s">
        <v>656</v>
      </c>
      <c r="M287" s="1099"/>
      <c r="N287" s="661">
        <f>SUMIF(M276:M285,"&lt;=31/12/2025",N276:N285)</f>
        <v>0</v>
      </c>
      <c r="O287" s="662">
        <f>SUMIF(M276:M285,"&lt;=31/12/2025",O276:O285)</f>
        <v>0</v>
      </c>
      <c r="P287" s="128"/>
      <c r="R287" s="128"/>
      <c r="S287" s="132"/>
      <c r="T287" s="603"/>
      <c r="U287" s="527"/>
    </row>
    <row r="288" spans="1:21" ht="15.75" thickBot="1" x14ac:dyDescent="0.3">
      <c r="A288" s="149"/>
      <c r="L288" s="1100" t="s">
        <v>659</v>
      </c>
      <c r="M288" s="1101"/>
      <c r="N288" s="663">
        <f>SUMIF(M276:M285,"&gt;31/12/2025",N276:N285)</f>
        <v>0</v>
      </c>
      <c r="O288" s="664">
        <f>SUMIF(M276:M285,"&gt;31/12/2025",O276:O285)</f>
        <v>0</v>
      </c>
      <c r="R288" s="128"/>
      <c r="S288" s="132"/>
      <c r="T288" s="603"/>
      <c r="U288" s="527"/>
    </row>
    <row r="289" spans="1:21" ht="15.75" thickBot="1" x14ac:dyDescent="0.3">
      <c r="A289" s="528"/>
      <c r="B289" s="529"/>
      <c r="C289" s="455"/>
      <c r="D289" s="455"/>
      <c r="E289" s="455"/>
      <c r="F289" s="529"/>
      <c r="G289" s="455"/>
      <c r="H289" s="455"/>
      <c r="I289" s="529"/>
      <c r="J289" s="529"/>
      <c r="K289" s="455"/>
      <c r="L289" s="455"/>
      <c r="M289" s="455"/>
      <c r="N289" s="455"/>
      <c r="O289" s="455"/>
      <c r="P289" s="455"/>
      <c r="Q289" s="455"/>
      <c r="R289" s="455"/>
      <c r="S289" s="530"/>
      <c r="T289" s="455"/>
      <c r="U289" s="531"/>
    </row>
    <row r="290" spans="1:21" ht="15.75" thickBot="1" x14ac:dyDescent="0.3">
      <c r="A290" s="502"/>
      <c r="B290" s="503"/>
      <c r="C290" s="504"/>
      <c r="D290" s="504"/>
      <c r="E290" s="504"/>
      <c r="F290" s="503"/>
      <c r="G290" s="504"/>
      <c r="H290" s="504"/>
      <c r="I290" s="503"/>
      <c r="J290" s="503"/>
      <c r="K290" s="504"/>
      <c r="L290" s="504"/>
      <c r="M290" s="504"/>
      <c r="N290" s="504"/>
      <c r="O290" s="504"/>
      <c r="P290" s="504"/>
      <c r="Q290" s="504"/>
      <c r="R290" s="504"/>
      <c r="S290" s="504"/>
      <c r="T290" s="504"/>
      <c r="U290" s="505"/>
    </row>
    <row r="291" spans="1:21" ht="28.5" thickBot="1" x14ac:dyDescent="0.3">
      <c r="A291" s="392" t="s">
        <v>9</v>
      </c>
      <c r="B291" s="1116" t="s">
        <v>90</v>
      </c>
      <c r="C291" s="1117"/>
      <c r="E291" s="1219" t="s">
        <v>342</v>
      </c>
      <c r="F291" s="1220"/>
      <c r="G291" s="1120">
        <f>VLOOKUP(B291,'Urbano.Piano inv. forn'!$D$130:$H$149,3,FALSE)</f>
        <v>0</v>
      </c>
      <c r="H291" s="1121"/>
      <c r="I291" s="115"/>
      <c r="J291" s="1219" t="s">
        <v>343</v>
      </c>
      <c r="K291" s="1220"/>
      <c r="L291" s="1120">
        <f>VLOOKUP(B291,'Urbano.Piano inv. forn'!$D$130:$H$149,4,FALSE)</f>
        <v>0</v>
      </c>
      <c r="M291" s="1121"/>
      <c r="O291" s="397" t="s">
        <v>344</v>
      </c>
      <c r="P291" s="506"/>
      <c r="R291" s="398" t="s">
        <v>345</v>
      </c>
      <c r="S291" s="1108"/>
      <c r="T291" s="1109"/>
      <c r="U291" s="507"/>
    </row>
    <row r="292" spans="1:21" ht="15.75" thickBot="1" x14ac:dyDescent="0.3">
      <c r="A292" s="149"/>
      <c r="B292" s="129"/>
      <c r="C292" s="129"/>
      <c r="E292" s="130"/>
      <c r="F292" s="130"/>
      <c r="G292" s="131"/>
      <c r="H292" s="131"/>
      <c r="I292" s="115"/>
      <c r="J292" s="130"/>
      <c r="K292" s="130"/>
      <c r="L292" s="131"/>
      <c r="M292" s="131"/>
      <c r="O292" s="132"/>
      <c r="R292" s="128"/>
      <c r="S292" s="501"/>
      <c r="U292" s="150"/>
    </row>
    <row r="293" spans="1:21" ht="29.25" customHeight="1" thickBot="1" x14ac:dyDescent="0.3">
      <c r="A293" s="1246" t="s">
        <v>346</v>
      </c>
      <c r="B293" s="1247"/>
      <c r="C293" s="1247"/>
      <c r="D293" s="1248"/>
      <c r="E293" s="1105">
        <f>VLOOKUP(B291,'Urbano.Piano inv. forn'!$D$130:$V$149,17,FALSE)</f>
        <v>0</v>
      </c>
      <c r="F293" s="1106"/>
      <c r="G293" s="1106"/>
      <c r="H293" s="1107"/>
      <c r="I293" s="115"/>
      <c r="J293" s="1246" t="s">
        <v>60</v>
      </c>
      <c r="K293" s="1247"/>
      <c r="L293" s="1105">
        <f>VLOOKUP(B291,'Urbano.Piano inv. forn'!$D$130:$V$149,19,FALSE)</f>
        <v>0</v>
      </c>
      <c r="M293" s="1107"/>
      <c r="N293" s="146"/>
      <c r="O293" s="398" t="s">
        <v>347</v>
      </c>
      <c r="P293" s="151">
        <f>L293+E293</f>
        <v>0</v>
      </c>
      <c r="R293" s="398" t="s">
        <v>348</v>
      </c>
      <c r="S293" s="1108"/>
      <c r="T293" s="1109"/>
      <c r="U293" s="150"/>
    </row>
    <row r="294" spans="1:21" ht="15.75" thickBot="1" x14ac:dyDescent="0.3">
      <c r="A294" s="152"/>
      <c r="B294" s="153"/>
      <c r="C294" s="153"/>
      <c r="D294" s="153"/>
      <c r="E294" s="154"/>
      <c r="F294" s="154"/>
      <c r="G294" s="154"/>
      <c r="H294" s="154"/>
      <c r="I294" s="115"/>
      <c r="J294" s="130"/>
      <c r="K294" s="130"/>
      <c r="L294" s="154"/>
      <c r="M294" s="154"/>
      <c r="N294" s="146"/>
      <c r="O294" s="128"/>
      <c r="P294" s="146"/>
      <c r="R294" s="128"/>
      <c r="S294" s="129"/>
      <c r="T294" s="129"/>
      <c r="U294" s="507"/>
    </row>
    <row r="295" spans="1:21" ht="60" x14ac:dyDescent="0.25">
      <c r="A295" s="1251" t="s">
        <v>349</v>
      </c>
      <c r="B295" s="1253" t="s">
        <v>350</v>
      </c>
      <c r="C295" s="1253" t="s">
        <v>351</v>
      </c>
      <c r="D295" s="393" t="s">
        <v>352</v>
      </c>
      <c r="E295" s="394" t="s">
        <v>353</v>
      </c>
      <c r="F295" s="393" t="s">
        <v>354</v>
      </c>
      <c r="G295" s="393" t="s">
        <v>355</v>
      </c>
      <c r="H295" s="395" t="s">
        <v>312</v>
      </c>
      <c r="I295" s="395" t="s">
        <v>356</v>
      </c>
      <c r="J295" s="395" t="s">
        <v>357</v>
      </c>
      <c r="K295" s="395" t="s">
        <v>358</v>
      </c>
      <c r="L295" s="395" t="s">
        <v>359</v>
      </c>
      <c r="M295" s="395" t="s">
        <v>360</v>
      </c>
      <c r="N295" s="395" t="s">
        <v>361</v>
      </c>
      <c r="O295" s="395" t="s">
        <v>362</v>
      </c>
      <c r="P295" s="395" t="s">
        <v>363</v>
      </c>
      <c r="Q295" s="395" t="s">
        <v>364</v>
      </c>
      <c r="R295" s="395" t="s">
        <v>365</v>
      </c>
      <c r="S295" s="395" t="s">
        <v>366</v>
      </c>
      <c r="T295" s="1255" t="s">
        <v>367</v>
      </c>
      <c r="U295" s="508"/>
    </row>
    <row r="296" spans="1:21" ht="24.75" thickBot="1" x14ac:dyDescent="0.3">
      <c r="A296" s="1252"/>
      <c r="B296" s="1254"/>
      <c r="C296" s="1254"/>
      <c r="D296" s="396" t="s">
        <v>368</v>
      </c>
      <c r="E296" s="396" t="s">
        <v>369</v>
      </c>
      <c r="F296" s="396" t="s">
        <v>370</v>
      </c>
      <c r="G296" s="396" t="s">
        <v>370</v>
      </c>
      <c r="H296" s="396" t="s">
        <v>87</v>
      </c>
      <c r="I296" s="396" t="s">
        <v>33</v>
      </c>
      <c r="J296" s="396" t="s">
        <v>371</v>
      </c>
      <c r="K296" s="396" t="s">
        <v>372</v>
      </c>
      <c r="L296" s="396" t="s">
        <v>373</v>
      </c>
      <c r="M296" s="396" t="s">
        <v>372</v>
      </c>
      <c r="N296" s="396" t="s">
        <v>374</v>
      </c>
      <c r="O296" s="396" t="s">
        <v>341</v>
      </c>
      <c r="P296" s="396" t="s">
        <v>375</v>
      </c>
      <c r="Q296" s="396" t="s">
        <v>376</v>
      </c>
      <c r="R296" s="396" t="s">
        <v>377</v>
      </c>
      <c r="S296" s="396" t="s">
        <v>377</v>
      </c>
      <c r="T296" s="1256"/>
      <c r="U296" s="508"/>
    </row>
    <row r="297" spans="1:21" x14ac:dyDescent="0.25">
      <c r="A297" s="1257" t="str">
        <f>B291</f>
        <v>urb.i.3</v>
      </c>
      <c r="B297" s="399">
        <v>1</v>
      </c>
      <c r="C297" s="208"/>
      <c r="D297" s="134"/>
      <c r="E297" s="134"/>
      <c r="F297" s="208"/>
      <c r="G297" s="510"/>
      <c r="H297" s="135"/>
      <c r="I297" s="511"/>
      <c r="J297" s="512"/>
      <c r="K297" s="513"/>
      <c r="L297" s="511"/>
      <c r="M297" s="513"/>
      <c r="N297" s="164"/>
      <c r="O297" s="164"/>
      <c r="P297" s="511"/>
      <c r="Q297" s="511"/>
      <c r="R297" s="511"/>
      <c r="S297" s="511"/>
      <c r="T297" s="514"/>
      <c r="U297" s="507"/>
    </row>
    <row r="298" spans="1:21" x14ac:dyDescent="0.25">
      <c r="A298" s="1257"/>
      <c r="B298" s="400">
        <v>2</v>
      </c>
      <c r="C298" s="133"/>
      <c r="D298" s="127"/>
      <c r="E298" s="127"/>
      <c r="F298" s="133"/>
      <c r="G298" s="515"/>
      <c r="H298" s="135"/>
      <c r="I298" s="495"/>
      <c r="J298" s="516"/>
      <c r="K298" s="517"/>
      <c r="L298" s="495"/>
      <c r="M298" s="517"/>
      <c r="N298" s="155"/>
      <c r="O298" s="155"/>
      <c r="P298" s="495"/>
      <c r="Q298" s="495" t="s">
        <v>378</v>
      </c>
      <c r="R298" s="495"/>
      <c r="S298" s="495"/>
      <c r="T298" s="518"/>
      <c r="U298" s="507"/>
    </row>
    <row r="299" spans="1:21" x14ac:dyDescent="0.25">
      <c r="A299" s="1257"/>
      <c r="B299" s="400">
        <v>3</v>
      </c>
      <c r="C299" s="133"/>
      <c r="D299" s="127"/>
      <c r="E299" s="127"/>
      <c r="F299" s="133"/>
      <c r="G299" s="515"/>
      <c r="H299" s="135"/>
      <c r="I299" s="495"/>
      <c r="J299" s="516"/>
      <c r="K299" s="517"/>
      <c r="L299" s="495"/>
      <c r="M299" s="517"/>
      <c r="N299" s="155"/>
      <c r="O299" s="155"/>
      <c r="P299" s="495"/>
      <c r="Q299" s="495"/>
      <c r="R299" s="495"/>
      <c r="S299" s="495"/>
      <c r="T299" s="518"/>
      <c r="U299" s="507"/>
    </row>
    <row r="300" spans="1:21" x14ac:dyDescent="0.25">
      <c r="A300" s="1257"/>
      <c r="B300" s="400">
        <v>4</v>
      </c>
      <c r="C300" s="133"/>
      <c r="D300" s="127"/>
      <c r="E300" s="127"/>
      <c r="F300" s="133"/>
      <c r="G300" s="515"/>
      <c r="H300" s="135"/>
      <c r="I300" s="495"/>
      <c r="J300" s="516"/>
      <c r="K300" s="517"/>
      <c r="L300" s="495"/>
      <c r="M300" s="517"/>
      <c r="N300" s="155"/>
      <c r="O300" s="155"/>
      <c r="P300" s="495"/>
      <c r="Q300" s="495"/>
      <c r="R300" s="495"/>
      <c r="S300" s="495"/>
      <c r="T300" s="518"/>
      <c r="U300" s="507"/>
    </row>
    <row r="301" spans="1:21" x14ac:dyDescent="0.25">
      <c r="A301" s="1257"/>
      <c r="B301" s="400">
        <v>5</v>
      </c>
      <c r="C301" s="133"/>
      <c r="D301" s="127"/>
      <c r="E301" s="127"/>
      <c r="F301" s="133"/>
      <c r="G301" s="515"/>
      <c r="H301" s="135"/>
      <c r="I301" s="495"/>
      <c r="J301" s="516"/>
      <c r="K301" s="517"/>
      <c r="L301" s="495"/>
      <c r="M301" s="517"/>
      <c r="N301" s="155"/>
      <c r="O301" s="155"/>
      <c r="P301" s="495"/>
      <c r="Q301" s="495"/>
      <c r="R301" s="495"/>
      <c r="S301" s="495"/>
      <c r="T301" s="518"/>
      <c r="U301" s="507"/>
    </row>
    <row r="302" spans="1:21" x14ac:dyDescent="0.25">
      <c r="A302" s="1257"/>
      <c r="B302" s="400">
        <v>6</v>
      </c>
      <c r="C302" s="133"/>
      <c r="D302" s="127"/>
      <c r="E302" s="127"/>
      <c r="F302" s="133"/>
      <c r="G302" s="515"/>
      <c r="H302" s="135"/>
      <c r="I302" s="495"/>
      <c r="J302" s="516"/>
      <c r="K302" s="517"/>
      <c r="L302" s="495"/>
      <c r="M302" s="517"/>
      <c r="N302" s="155"/>
      <c r="O302" s="155"/>
      <c r="P302" s="495"/>
      <c r="Q302" s="495"/>
      <c r="R302" s="495"/>
      <c r="S302" s="495"/>
      <c r="T302" s="518"/>
      <c r="U302" s="507"/>
    </row>
    <row r="303" spans="1:21" x14ac:dyDescent="0.25">
      <c r="A303" s="1257"/>
      <c r="B303" s="400">
        <v>7</v>
      </c>
      <c r="C303" s="133"/>
      <c r="D303" s="127"/>
      <c r="E303" s="127"/>
      <c r="F303" s="133"/>
      <c r="G303" s="515"/>
      <c r="H303" s="135"/>
      <c r="I303" s="495"/>
      <c r="J303" s="516"/>
      <c r="K303" s="517"/>
      <c r="L303" s="495"/>
      <c r="M303" s="517"/>
      <c r="N303" s="155"/>
      <c r="O303" s="155"/>
      <c r="P303" s="495"/>
      <c r="Q303" s="495"/>
      <c r="R303" s="495"/>
      <c r="S303" s="495"/>
      <c r="T303" s="518"/>
      <c r="U303" s="507"/>
    </row>
    <row r="304" spans="1:21" x14ac:dyDescent="0.25">
      <c r="A304" s="1257"/>
      <c r="B304" s="400">
        <v>8</v>
      </c>
      <c r="C304" s="133"/>
      <c r="D304" s="127"/>
      <c r="E304" s="127"/>
      <c r="F304" s="133"/>
      <c r="G304" s="515"/>
      <c r="H304" s="135"/>
      <c r="I304" s="495"/>
      <c r="J304" s="516"/>
      <c r="K304" s="517"/>
      <c r="L304" s="495"/>
      <c r="M304" s="517"/>
      <c r="N304" s="155"/>
      <c r="O304" s="155"/>
      <c r="P304" s="495"/>
      <c r="Q304" s="495"/>
      <c r="R304" s="495"/>
      <c r="S304" s="495"/>
      <c r="T304" s="518"/>
      <c r="U304" s="507"/>
    </row>
    <row r="305" spans="1:21" x14ac:dyDescent="0.25">
      <c r="A305" s="1257"/>
      <c r="B305" s="400">
        <v>9</v>
      </c>
      <c r="C305" s="133"/>
      <c r="D305" s="127"/>
      <c r="E305" s="127"/>
      <c r="F305" s="133"/>
      <c r="G305" s="515"/>
      <c r="H305" s="135"/>
      <c r="I305" s="495"/>
      <c r="J305" s="516"/>
      <c r="K305" s="517"/>
      <c r="L305" s="495"/>
      <c r="M305" s="517"/>
      <c r="N305" s="155"/>
      <c r="O305" s="155"/>
      <c r="P305" s="495"/>
      <c r="Q305" s="495"/>
      <c r="R305" s="495"/>
      <c r="S305" s="495"/>
      <c r="T305" s="518"/>
      <c r="U305" s="507"/>
    </row>
    <row r="306" spans="1:21" ht="15.75" thickBot="1" x14ac:dyDescent="0.3">
      <c r="A306" s="1258"/>
      <c r="B306" s="401">
        <v>10</v>
      </c>
      <c r="C306" s="148"/>
      <c r="D306" s="147"/>
      <c r="E306" s="147"/>
      <c r="F306" s="148"/>
      <c r="G306" s="519"/>
      <c r="H306" s="405"/>
      <c r="I306" s="520"/>
      <c r="J306" s="521"/>
      <c r="K306" s="522"/>
      <c r="L306" s="520"/>
      <c r="M306" s="522"/>
      <c r="N306" s="156"/>
      <c r="O306" s="156"/>
      <c r="P306" s="520"/>
      <c r="Q306" s="520"/>
      <c r="R306" s="520"/>
      <c r="S306" s="520"/>
      <c r="T306" s="523"/>
      <c r="U306" s="507"/>
    </row>
    <row r="307" spans="1:21" ht="25.5" thickBot="1" x14ac:dyDescent="0.3">
      <c r="A307" s="654"/>
      <c r="C307" s="655"/>
      <c r="D307" s="656"/>
      <c r="E307" s="484" t="s">
        <v>379</v>
      </c>
      <c r="F307" s="485">
        <f>COUNTA(F297:F306)</f>
        <v>0</v>
      </c>
      <c r="G307" s="486">
        <f>COUNTA(G297:G306)</f>
        <v>0</v>
      </c>
      <c r="H307" s="655"/>
      <c r="I307" s="501"/>
      <c r="J307" s="657"/>
      <c r="K307" s="658"/>
      <c r="L307" s="1096" t="s">
        <v>655</v>
      </c>
      <c r="M307" s="1097"/>
      <c r="N307" s="659">
        <f>SUM(N297:N306)</f>
        <v>0</v>
      </c>
      <c r="O307" s="660">
        <f>SUM(O297:O306)</f>
        <v>0</v>
      </c>
      <c r="P307" s="501"/>
      <c r="R307" s="128"/>
      <c r="S307" s="132"/>
      <c r="T307" s="603"/>
      <c r="U307" s="527"/>
    </row>
    <row r="308" spans="1:21" x14ac:dyDescent="0.25">
      <c r="A308" s="149"/>
      <c r="B308" s="128"/>
      <c r="C308" s="128"/>
      <c r="D308" s="128"/>
      <c r="H308" s="524"/>
      <c r="I308" s="524"/>
      <c r="J308" s="525"/>
      <c r="K308" s="524"/>
      <c r="L308" s="1098" t="s">
        <v>656</v>
      </c>
      <c r="M308" s="1099"/>
      <c r="N308" s="661">
        <f>SUMIF(M297:M306,"&lt;=31/12/2025",N297:N306)</f>
        <v>0</v>
      </c>
      <c r="O308" s="662">
        <f>SUMIF(M297:M306,"&lt;=31/12/2025",O297:O306)</f>
        <v>0</v>
      </c>
      <c r="P308" s="128"/>
      <c r="R308" s="128"/>
      <c r="S308" s="132"/>
      <c r="T308" s="603"/>
      <c r="U308" s="527"/>
    </row>
    <row r="309" spans="1:21" ht="15.75" thickBot="1" x14ac:dyDescent="0.3">
      <c r="A309" s="149"/>
      <c r="L309" s="1100" t="s">
        <v>659</v>
      </c>
      <c r="M309" s="1101"/>
      <c r="N309" s="663">
        <f>SUMIF(M297:M306,"&gt;31/12/2025",N297:N306)</f>
        <v>0</v>
      </c>
      <c r="O309" s="664">
        <f>SUMIF(M297:M306,"&gt;31/12/2025",O297:O306)</f>
        <v>0</v>
      </c>
      <c r="R309" s="128"/>
      <c r="S309" s="132"/>
      <c r="T309" s="603"/>
      <c r="U309" s="527"/>
    </row>
    <row r="310" spans="1:21" ht="15.75" thickBot="1" x14ac:dyDescent="0.3">
      <c r="A310" s="528"/>
      <c r="B310" s="529"/>
      <c r="C310" s="455"/>
      <c r="D310" s="455"/>
      <c r="E310" s="455"/>
      <c r="F310" s="529"/>
      <c r="G310" s="455"/>
      <c r="H310" s="455"/>
      <c r="I310" s="529"/>
      <c r="J310" s="529"/>
      <c r="K310" s="455"/>
      <c r="L310" s="455"/>
      <c r="M310" s="455"/>
      <c r="N310" s="455"/>
      <c r="O310" s="455"/>
      <c r="P310" s="455"/>
      <c r="Q310" s="455"/>
      <c r="R310" s="455"/>
      <c r="S310" s="530"/>
      <c r="T310" s="455"/>
      <c r="U310" s="531"/>
    </row>
    <row r="311" spans="1:21" ht="15.75" thickBot="1" x14ac:dyDescent="0.3">
      <c r="A311" s="502"/>
      <c r="B311" s="503"/>
      <c r="C311" s="504"/>
      <c r="D311" s="504"/>
      <c r="E311" s="504"/>
      <c r="F311" s="503"/>
      <c r="G311" s="504"/>
      <c r="H311" s="504"/>
      <c r="I311" s="503"/>
      <c r="J311" s="503"/>
      <c r="K311" s="504"/>
      <c r="L311" s="504"/>
      <c r="M311" s="504"/>
      <c r="N311" s="504"/>
      <c r="O311" s="504"/>
      <c r="P311" s="504"/>
      <c r="Q311" s="504"/>
      <c r="R311" s="504"/>
      <c r="S311" s="504"/>
      <c r="T311" s="504"/>
      <c r="U311" s="505"/>
    </row>
    <row r="312" spans="1:21" ht="28.5" thickBot="1" x14ac:dyDescent="0.3">
      <c r="A312" s="392" t="s">
        <v>9</v>
      </c>
      <c r="B312" s="1116" t="s">
        <v>90</v>
      </c>
      <c r="C312" s="1117"/>
      <c r="E312" s="1219" t="s">
        <v>342</v>
      </c>
      <c r="F312" s="1220"/>
      <c r="G312" s="1120">
        <f>VLOOKUP(B312,'Urbano.Piano inv. forn'!$D$130:$H$149,3,FALSE)</f>
        <v>0</v>
      </c>
      <c r="H312" s="1121"/>
      <c r="I312" s="115"/>
      <c r="J312" s="1219" t="s">
        <v>343</v>
      </c>
      <c r="K312" s="1220"/>
      <c r="L312" s="1120">
        <f>VLOOKUP(B312,'Urbano.Piano inv. forn'!$D$130:$H$149,4,FALSE)</f>
        <v>0</v>
      </c>
      <c r="M312" s="1121"/>
      <c r="O312" s="397" t="s">
        <v>344</v>
      </c>
      <c r="P312" s="506"/>
      <c r="R312" s="398" t="s">
        <v>345</v>
      </c>
      <c r="S312" s="1108"/>
      <c r="T312" s="1109"/>
      <c r="U312" s="507"/>
    </row>
    <row r="313" spans="1:21" ht="15.75" thickBot="1" x14ac:dyDescent="0.3">
      <c r="A313" s="149"/>
      <c r="B313" s="129"/>
      <c r="C313" s="129"/>
      <c r="E313" s="130"/>
      <c r="F313" s="130"/>
      <c r="G313" s="131"/>
      <c r="H313" s="131"/>
      <c r="I313" s="115"/>
      <c r="J313" s="130"/>
      <c r="K313" s="130"/>
      <c r="L313" s="131"/>
      <c r="M313" s="131"/>
      <c r="O313" s="132"/>
      <c r="R313" s="128"/>
      <c r="S313" s="501"/>
      <c r="U313" s="150"/>
    </row>
    <row r="314" spans="1:21" ht="29.25" customHeight="1" thickBot="1" x14ac:dyDescent="0.3">
      <c r="A314" s="1246" t="s">
        <v>346</v>
      </c>
      <c r="B314" s="1247"/>
      <c r="C314" s="1247"/>
      <c r="D314" s="1248"/>
      <c r="E314" s="1105">
        <f>VLOOKUP(B312,'Urbano.Piano inv. forn'!$D$130:$V$149,17,FALSE)</f>
        <v>0</v>
      </c>
      <c r="F314" s="1106"/>
      <c r="G314" s="1106"/>
      <c r="H314" s="1107"/>
      <c r="I314" s="115"/>
      <c r="J314" s="1246" t="s">
        <v>60</v>
      </c>
      <c r="K314" s="1247"/>
      <c r="L314" s="1105">
        <f>VLOOKUP(B312,'Urbano.Piano inv. forn'!$D$130:$V$149,19,FALSE)</f>
        <v>0</v>
      </c>
      <c r="M314" s="1107"/>
      <c r="N314" s="146"/>
      <c r="O314" s="398" t="s">
        <v>347</v>
      </c>
      <c r="P314" s="151">
        <f>L314+E314</f>
        <v>0</v>
      </c>
      <c r="R314" s="398" t="s">
        <v>348</v>
      </c>
      <c r="S314" s="1108"/>
      <c r="T314" s="1109"/>
      <c r="U314" s="150"/>
    </row>
    <row r="315" spans="1:21" ht="15.75" thickBot="1" x14ac:dyDescent="0.3">
      <c r="A315" s="152"/>
      <c r="B315" s="153"/>
      <c r="C315" s="153"/>
      <c r="D315" s="153"/>
      <c r="E315" s="154"/>
      <c r="F315" s="154"/>
      <c r="G315" s="154"/>
      <c r="H315" s="154"/>
      <c r="I315" s="115"/>
      <c r="J315" s="130"/>
      <c r="K315" s="130"/>
      <c r="L315" s="154"/>
      <c r="M315" s="154"/>
      <c r="N315" s="146"/>
      <c r="O315" s="128"/>
      <c r="P315" s="146"/>
      <c r="R315" s="128"/>
      <c r="S315" s="129"/>
      <c r="T315" s="129"/>
      <c r="U315" s="507"/>
    </row>
    <row r="316" spans="1:21" ht="60" x14ac:dyDescent="0.25">
      <c r="A316" s="1251" t="s">
        <v>349</v>
      </c>
      <c r="B316" s="1253" t="s">
        <v>350</v>
      </c>
      <c r="C316" s="1253" t="s">
        <v>351</v>
      </c>
      <c r="D316" s="393" t="s">
        <v>352</v>
      </c>
      <c r="E316" s="394" t="s">
        <v>353</v>
      </c>
      <c r="F316" s="393" t="s">
        <v>354</v>
      </c>
      <c r="G316" s="393" t="s">
        <v>355</v>
      </c>
      <c r="H316" s="395" t="s">
        <v>312</v>
      </c>
      <c r="I316" s="395" t="s">
        <v>356</v>
      </c>
      <c r="J316" s="395" t="s">
        <v>357</v>
      </c>
      <c r="K316" s="395" t="s">
        <v>358</v>
      </c>
      <c r="L316" s="395" t="s">
        <v>359</v>
      </c>
      <c r="M316" s="395" t="s">
        <v>360</v>
      </c>
      <c r="N316" s="395" t="s">
        <v>361</v>
      </c>
      <c r="O316" s="395" t="s">
        <v>362</v>
      </c>
      <c r="P316" s="395" t="s">
        <v>363</v>
      </c>
      <c r="Q316" s="395" t="s">
        <v>364</v>
      </c>
      <c r="R316" s="395" t="s">
        <v>365</v>
      </c>
      <c r="S316" s="395" t="s">
        <v>366</v>
      </c>
      <c r="T316" s="1255" t="s">
        <v>367</v>
      </c>
      <c r="U316" s="508"/>
    </row>
    <row r="317" spans="1:21" ht="24.75" thickBot="1" x14ac:dyDescent="0.3">
      <c r="A317" s="1252"/>
      <c r="B317" s="1254"/>
      <c r="C317" s="1254"/>
      <c r="D317" s="396" t="s">
        <v>368</v>
      </c>
      <c r="E317" s="396" t="s">
        <v>369</v>
      </c>
      <c r="F317" s="396" t="s">
        <v>370</v>
      </c>
      <c r="G317" s="396" t="s">
        <v>370</v>
      </c>
      <c r="H317" s="396" t="s">
        <v>87</v>
      </c>
      <c r="I317" s="396" t="s">
        <v>33</v>
      </c>
      <c r="J317" s="396" t="s">
        <v>371</v>
      </c>
      <c r="K317" s="396" t="s">
        <v>372</v>
      </c>
      <c r="L317" s="396" t="s">
        <v>373</v>
      </c>
      <c r="M317" s="396" t="s">
        <v>372</v>
      </c>
      <c r="N317" s="396" t="s">
        <v>374</v>
      </c>
      <c r="O317" s="396" t="s">
        <v>341</v>
      </c>
      <c r="P317" s="396" t="s">
        <v>375</v>
      </c>
      <c r="Q317" s="396" t="s">
        <v>376</v>
      </c>
      <c r="R317" s="396" t="s">
        <v>377</v>
      </c>
      <c r="S317" s="396" t="s">
        <v>377</v>
      </c>
      <c r="T317" s="1256"/>
      <c r="U317" s="508"/>
    </row>
    <row r="318" spans="1:21" x14ac:dyDescent="0.25">
      <c r="A318" s="1257" t="str">
        <f>B312</f>
        <v>urb.i.3</v>
      </c>
      <c r="B318" s="399">
        <v>1</v>
      </c>
      <c r="C318" s="208"/>
      <c r="D318" s="134"/>
      <c r="E318" s="134"/>
      <c r="F318" s="208"/>
      <c r="G318" s="510"/>
      <c r="H318" s="135"/>
      <c r="I318" s="511"/>
      <c r="J318" s="512"/>
      <c r="K318" s="513"/>
      <c r="L318" s="511"/>
      <c r="M318" s="513"/>
      <c r="N318" s="164"/>
      <c r="O318" s="164"/>
      <c r="P318" s="511"/>
      <c r="Q318" s="511"/>
      <c r="R318" s="511"/>
      <c r="S318" s="511"/>
      <c r="T318" s="514"/>
      <c r="U318" s="507"/>
    </row>
    <row r="319" spans="1:21" x14ac:dyDescent="0.25">
      <c r="A319" s="1257"/>
      <c r="B319" s="400">
        <v>2</v>
      </c>
      <c r="C319" s="133"/>
      <c r="D319" s="127"/>
      <c r="E319" s="127"/>
      <c r="F319" s="133"/>
      <c r="G319" s="515"/>
      <c r="H319" s="135"/>
      <c r="I319" s="495"/>
      <c r="J319" s="516"/>
      <c r="K319" s="517"/>
      <c r="L319" s="495"/>
      <c r="M319" s="517"/>
      <c r="N319" s="155"/>
      <c r="O319" s="155"/>
      <c r="P319" s="495"/>
      <c r="Q319" s="495" t="s">
        <v>378</v>
      </c>
      <c r="R319" s="495"/>
      <c r="S319" s="495"/>
      <c r="T319" s="518"/>
      <c r="U319" s="507"/>
    </row>
    <row r="320" spans="1:21" x14ac:dyDescent="0.25">
      <c r="A320" s="1257"/>
      <c r="B320" s="400">
        <v>3</v>
      </c>
      <c r="C320" s="133"/>
      <c r="D320" s="127"/>
      <c r="E320" s="127"/>
      <c r="F320" s="133"/>
      <c r="G320" s="515"/>
      <c r="H320" s="135"/>
      <c r="I320" s="495"/>
      <c r="J320" s="516"/>
      <c r="K320" s="517"/>
      <c r="L320" s="495"/>
      <c r="M320" s="517"/>
      <c r="N320" s="155"/>
      <c r="O320" s="155"/>
      <c r="P320" s="495"/>
      <c r="Q320" s="495"/>
      <c r="R320" s="495"/>
      <c r="S320" s="495"/>
      <c r="T320" s="518"/>
      <c r="U320" s="507"/>
    </row>
    <row r="321" spans="1:21" x14ac:dyDescent="0.25">
      <c r="A321" s="1257"/>
      <c r="B321" s="400">
        <v>4</v>
      </c>
      <c r="C321" s="133"/>
      <c r="D321" s="127"/>
      <c r="E321" s="127"/>
      <c r="F321" s="133"/>
      <c r="G321" s="515"/>
      <c r="H321" s="135"/>
      <c r="I321" s="495"/>
      <c r="J321" s="516"/>
      <c r="K321" s="517"/>
      <c r="L321" s="495"/>
      <c r="M321" s="517"/>
      <c r="N321" s="155"/>
      <c r="O321" s="155"/>
      <c r="P321" s="495"/>
      <c r="Q321" s="495"/>
      <c r="R321" s="495"/>
      <c r="S321" s="495"/>
      <c r="T321" s="518"/>
      <c r="U321" s="507"/>
    </row>
    <row r="322" spans="1:21" x14ac:dyDescent="0.25">
      <c r="A322" s="1257"/>
      <c r="B322" s="400">
        <v>5</v>
      </c>
      <c r="C322" s="133"/>
      <c r="D322" s="127"/>
      <c r="E322" s="127"/>
      <c r="F322" s="133"/>
      <c r="G322" s="515"/>
      <c r="H322" s="135"/>
      <c r="I322" s="495"/>
      <c r="J322" s="516"/>
      <c r="K322" s="517"/>
      <c r="L322" s="495"/>
      <c r="M322" s="517"/>
      <c r="N322" s="155"/>
      <c r="O322" s="155"/>
      <c r="P322" s="495"/>
      <c r="Q322" s="495"/>
      <c r="R322" s="495"/>
      <c r="S322" s="495"/>
      <c r="T322" s="518"/>
      <c r="U322" s="507"/>
    </row>
    <row r="323" spans="1:21" x14ac:dyDescent="0.25">
      <c r="A323" s="1257"/>
      <c r="B323" s="400">
        <v>6</v>
      </c>
      <c r="C323" s="133"/>
      <c r="D323" s="127"/>
      <c r="E323" s="127"/>
      <c r="F323" s="133"/>
      <c r="G323" s="515"/>
      <c r="H323" s="135"/>
      <c r="I323" s="495"/>
      <c r="J323" s="516"/>
      <c r="K323" s="517"/>
      <c r="L323" s="495"/>
      <c r="M323" s="517"/>
      <c r="N323" s="155"/>
      <c r="O323" s="155"/>
      <c r="P323" s="495"/>
      <c r="Q323" s="495"/>
      <c r="R323" s="495"/>
      <c r="S323" s="495"/>
      <c r="T323" s="518"/>
      <c r="U323" s="507"/>
    </row>
    <row r="324" spans="1:21" x14ac:dyDescent="0.25">
      <c r="A324" s="1257"/>
      <c r="B324" s="400">
        <v>7</v>
      </c>
      <c r="C324" s="133"/>
      <c r="D324" s="127"/>
      <c r="E324" s="127"/>
      <c r="F324" s="133"/>
      <c r="G324" s="515"/>
      <c r="H324" s="135"/>
      <c r="I324" s="495"/>
      <c r="J324" s="516"/>
      <c r="K324" s="517"/>
      <c r="L324" s="495"/>
      <c r="M324" s="517"/>
      <c r="N324" s="155"/>
      <c r="O324" s="155"/>
      <c r="P324" s="495"/>
      <c r="Q324" s="495"/>
      <c r="R324" s="495"/>
      <c r="S324" s="495"/>
      <c r="T324" s="518"/>
      <c r="U324" s="507"/>
    </row>
    <row r="325" spans="1:21" x14ac:dyDescent="0.25">
      <c r="A325" s="1257"/>
      <c r="B325" s="400">
        <v>8</v>
      </c>
      <c r="C325" s="133"/>
      <c r="D325" s="127"/>
      <c r="E325" s="127"/>
      <c r="F325" s="133"/>
      <c r="G325" s="515"/>
      <c r="H325" s="135"/>
      <c r="I325" s="495"/>
      <c r="J325" s="516"/>
      <c r="K325" s="517"/>
      <c r="L325" s="495"/>
      <c r="M325" s="517"/>
      <c r="N325" s="155"/>
      <c r="O325" s="155"/>
      <c r="P325" s="495"/>
      <c r="Q325" s="495"/>
      <c r="R325" s="495"/>
      <c r="S325" s="495"/>
      <c r="T325" s="518"/>
      <c r="U325" s="507"/>
    </row>
    <row r="326" spans="1:21" x14ac:dyDescent="0.25">
      <c r="A326" s="1257"/>
      <c r="B326" s="400">
        <v>9</v>
      </c>
      <c r="C326" s="133"/>
      <c r="D326" s="127"/>
      <c r="E326" s="127"/>
      <c r="F326" s="133"/>
      <c r="G326" s="515"/>
      <c r="H326" s="135"/>
      <c r="I326" s="495"/>
      <c r="J326" s="516"/>
      <c r="K326" s="517"/>
      <c r="L326" s="495"/>
      <c r="M326" s="517"/>
      <c r="N326" s="155"/>
      <c r="O326" s="155"/>
      <c r="P326" s="495"/>
      <c r="Q326" s="495"/>
      <c r="R326" s="495"/>
      <c r="S326" s="495"/>
      <c r="T326" s="518"/>
      <c r="U326" s="507"/>
    </row>
    <row r="327" spans="1:21" ht="15.75" thickBot="1" x14ac:dyDescent="0.3">
      <c r="A327" s="1258"/>
      <c r="B327" s="401">
        <v>10</v>
      </c>
      <c r="C327" s="148"/>
      <c r="D327" s="147"/>
      <c r="E327" s="147"/>
      <c r="F327" s="148"/>
      <c r="G327" s="519"/>
      <c r="H327" s="405"/>
      <c r="I327" s="520"/>
      <c r="J327" s="521"/>
      <c r="K327" s="522"/>
      <c r="L327" s="520"/>
      <c r="M327" s="522"/>
      <c r="N327" s="156"/>
      <c r="O327" s="156"/>
      <c r="P327" s="520"/>
      <c r="Q327" s="520"/>
      <c r="R327" s="520"/>
      <c r="S327" s="520"/>
      <c r="T327" s="523"/>
      <c r="U327" s="507"/>
    </row>
    <row r="328" spans="1:21" ht="25.5" thickBot="1" x14ac:dyDescent="0.3">
      <c r="A328" s="654"/>
      <c r="C328" s="655"/>
      <c r="D328" s="656"/>
      <c r="E328" s="484" t="s">
        <v>379</v>
      </c>
      <c r="F328" s="485">
        <f>COUNTA(F318:F327)</f>
        <v>0</v>
      </c>
      <c r="G328" s="486">
        <f>COUNTA(G318:G327)</f>
        <v>0</v>
      </c>
      <c r="H328" s="655"/>
      <c r="I328" s="501"/>
      <c r="J328" s="657"/>
      <c r="K328" s="658"/>
      <c r="L328" s="1096" t="s">
        <v>655</v>
      </c>
      <c r="M328" s="1097"/>
      <c r="N328" s="659">
        <f>SUM(N318:N327)</f>
        <v>0</v>
      </c>
      <c r="O328" s="660">
        <f>SUM(O318:O327)</f>
        <v>0</v>
      </c>
      <c r="P328" s="501"/>
      <c r="R328" s="128"/>
      <c r="S328" s="132"/>
      <c r="T328" s="603"/>
      <c r="U328" s="527"/>
    </row>
    <row r="329" spans="1:21" x14ac:dyDescent="0.25">
      <c r="A329" s="149"/>
      <c r="B329" s="128"/>
      <c r="C329" s="128"/>
      <c r="D329" s="128"/>
      <c r="H329" s="524"/>
      <c r="I329" s="524"/>
      <c r="J329" s="525"/>
      <c r="K329" s="524"/>
      <c r="L329" s="1098" t="s">
        <v>656</v>
      </c>
      <c r="M329" s="1099"/>
      <c r="N329" s="661">
        <f>SUMIF(M318:M327,"&lt;=31/12/2025",N318:N327)</f>
        <v>0</v>
      </c>
      <c r="O329" s="662">
        <f>SUMIF(M318:M327,"&lt;=31/12/2025",O318:O327)</f>
        <v>0</v>
      </c>
      <c r="P329" s="128"/>
      <c r="R329" s="128"/>
      <c r="S329" s="132"/>
      <c r="T329" s="603"/>
      <c r="U329" s="527"/>
    </row>
    <row r="330" spans="1:21" ht="15.75" thickBot="1" x14ac:dyDescent="0.3">
      <c r="A330" s="149"/>
      <c r="L330" s="1100" t="s">
        <v>659</v>
      </c>
      <c r="M330" s="1101"/>
      <c r="N330" s="663">
        <f>SUMIF(M318:M327,"&gt;31/12/2025",N318:N327)</f>
        <v>0</v>
      </c>
      <c r="O330" s="664">
        <f>SUMIF(M318:M327,"&gt;31/12/2025",O318:O327)</f>
        <v>0</v>
      </c>
      <c r="R330" s="128"/>
      <c r="S330" s="132"/>
      <c r="T330" s="603"/>
      <c r="U330" s="527"/>
    </row>
    <row r="331" spans="1:21" ht="15.75" thickBot="1" x14ac:dyDescent="0.3">
      <c r="A331" s="528"/>
      <c r="B331" s="529"/>
      <c r="C331" s="455"/>
      <c r="D331" s="455"/>
      <c r="E331" s="455"/>
      <c r="F331" s="529"/>
      <c r="G331" s="455"/>
      <c r="H331" s="455"/>
      <c r="I331" s="529"/>
      <c r="J331" s="529"/>
      <c r="K331" s="455"/>
      <c r="L331" s="455"/>
      <c r="M331" s="455"/>
      <c r="N331" s="455"/>
      <c r="O331" s="455"/>
      <c r="P331" s="455"/>
      <c r="Q331" s="455"/>
      <c r="R331" s="455"/>
      <c r="S331" s="530"/>
      <c r="T331" s="455"/>
      <c r="U331" s="531"/>
    </row>
    <row r="332" spans="1:21" ht="15.75" thickBot="1" x14ac:dyDescent="0.3">
      <c r="A332" s="502"/>
      <c r="B332" s="503"/>
      <c r="C332" s="504"/>
      <c r="D332" s="504"/>
      <c r="E332" s="504"/>
      <c r="F332" s="503"/>
      <c r="G332" s="504"/>
      <c r="H332" s="504"/>
      <c r="I332" s="503"/>
      <c r="J332" s="503"/>
      <c r="K332" s="504"/>
      <c r="L332" s="504"/>
      <c r="M332" s="504"/>
      <c r="N332" s="504"/>
      <c r="O332" s="504"/>
      <c r="P332" s="504"/>
      <c r="Q332" s="504"/>
      <c r="R332" s="504"/>
      <c r="S332" s="504"/>
      <c r="T332" s="504"/>
      <c r="U332" s="505"/>
    </row>
    <row r="333" spans="1:21" ht="28.5" thickBot="1" x14ac:dyDescent="0.3">
      <c r="A333" s="392" t="s">
        <v>9</v>
      </c>
      <c r="B333" s="1116" t="s">
        <v>90</v>
      </c>
      <c r="C333" s="1117"/>
      <c r="E333" s="1219" t="s">
        <v>342</v>
      </c>
      <c r="F333" s="1220"/>
      <c r="G333" s="1120">
        <f>VLOOKUP(B333,'Urbano.Piano inv. forn'!$D$130:$H$149,3,FALSE)</f>
        <v>0</v>
      </c>
      <c r="H333" s="1121"/>
      <c r="I333" s="115"/>
      <c r="J333" s="1219" t="s">
        <v>343</v>
      </c>
      <c r="K333" s="1220"/>
      <c r="L333" s="1120">
        <f>VLOOKUP(B333,'Urbano.Piano inv. forn'!$D$130:$H$149,4,FALSE)</f>
        <v>0</v>
      </c>
      <c r="M333" s="1121"/>
      <c r="O333" s="397" t="s">
        <v>344</v>
      </c>
      <c r="P333" s="506"/>
      <c r="R333" s="398" t="s">
        <v>345</v>
      </c>
      <c r="S333" s="1108"/>
      <c r="T333" s="1109"/>
      <c r="U333" s="507"/>
    </row>
    <row r="334" spans="1:21" ht="15.75" thickBot="1" x14ac:dyDescent="0.3">
      <c r="A334" s="149"/>
      <c r="B334" s="129"/>
      <c r="C334" s="129"/>
      <c r="E334" s="130"/>
      <c r="F334" s="130"/>
      <c r="G334" s="131"/>
      <c r="H334" s="131"/>
      <c r="I334" s="115"/>
      <c r="J334" s="130"/>
      <c r="K334" s="130"/>
      <c r="L334" s="131"/>
      <c r="M334" s="131"/>
      <c r="O334" s="132"/>
      <c r="R334" s="128"/>
      <c r="S334" s="501"/>
      <c r="U334" s="150"/>
    </row>
    <row r="335" spans="1:21" ht="29.25" customHeight="1" thickBot="1" x14ac:dyDescent="0.3">
      <c r="A335" s="1246" t="s">
        <v>346</v>
      </c>
      <c r="B335" s="1247"/>
      <c r="C335" s="1247"/>
      <c r="D335" s="1248"/>
      <c r="E335" s="1105">
        <f>VLOOKUP(B333,'Urbano.Piano inv. forn'!$D$130:$V$149,17,FALSE)</f>
        <v>0</v>
      </c>
      <c r="F335" s="1106"/>
      <c r="G335" s="1106"/>
      <c r="H335" s="1107"/>
      <c r="I335" s="115"/>
      <c r="J335" s="1246" t="s">
        <v>60</v>
      </c>
      <c r="K335" s="1247"/>
      <c r="L335" s="1105">
        <f>VLOOKUP(B333,'Urbano.Piano inv. forn'!$D$130:$V$149,19,FALSE)</f>
        <v>0</v>
      </c>
      <c r="M335" s="1107"/>
      <c r="N335" s="146"/>
      <c r="O335" s="398" t="s">
        <v>347</v>
      </c>
      <c r="P335" s="151">
        <f>L335+E335</f>
        <v>0</v>
      </c>
      <c r="R335" s="398" t="s">
        <v>348</v>
      </c>
      <c r="S335" s="1108"/>
      <c r="T335" s="1109"/>
      <c r="U335" s="150"/>
    </row>
    <row r="336" spans="1:21" ht="15.75" thickBot="1" x14ac:dyDescent="0.3">
      <c r="A336" s="152"/>
      <c r="B336" s="153"/>
      <c r="C336" s="153"/>
      <c r="D336" s="153"/>
      <c r="E336" s="154"/>
      <c r="F336" s="154"/>
      <c r="G336" s="154"/>
      <c r="H336" s="154"/>
      <c r="I336" s="115"/>
      <c r="J336" s="130"/>
      <c r="K336" s="130"/>
      <c r="L336" s="154"/>
      <c r="M336" s="154"/>
      <c r="N336" s="146"/>
      <c r="O336" s="128"/>
      <c r="P336" s="146"/>
      <c r="R336" s="128"/>
      <c r="S336" s="129"/>
      <c r="T336" s="129"/>
      <c r="U336" s="507"/>
    </row>
    <row r="337" spans="1:21" ht="60" x14ac:dyDescent="0.25">
      <c r="A337" s="1251" t="s">
        <v>349</v>
      </c>
      <c r="B337" s="1253" t="s">
        <v>350</v>
      </c>
      <c r="C337" s="1253" t="s">
        <v>351</v>
      </c>
      <c r="D337" s="393" t="s">
        <v>352</v>
      </c>
      <c r="E337" s="394" t="s">
        <v>353</v>
      </c>
      <c r="F337" s="393" t="s">
        <v>354</v>
      </c>
      <c r="G337" s="393" t="s">
        <v>355</v>
      </c>
      <c r="H337" s="395" t="s">
        <v>312</v>
      </c>
      <c r="I337" s="395" t="s">
        <v>356</v>
      </c>
      <c r="J337" s="395" t="s">
        <v>357</v>
      </c>
      <c r="K337" s="395" t="s">
        <v>358</v>
      </c>
      <c r="L337" s="395" t="s">
        <v>359</v>
      </c>
      <c r="M337" s="395" t="s">
        <v>360</v>
      </c>
      <c r="N337" s="395" t="s">
        <v>361</v>
      </c>
      <c r="O337" s="395" t="s">
        <v>362</v>
      </c>
      <c r="P337" s="395" t="s">
        <v>363</v>
      </c>
      <c r="Q337" s="395" t="s">
        <v>364</v>
      </c>
      <c r="R337" s="395" t="s">
        <v>365</v>
      </c>
      <c r="S337" s="395" t="s">
        <v>366</v>
      </c>
      <c r="T337" s="1255" t="s">
        <v>367</v>
      </c>
      <c r="U337" s="508"/>
    </row>
    <row r="338" spans="1:21" ht="24.75" thickBot="1" x14ac:dyDescent="0.3">
      <c r="A338" s="1252"/>
      <c r="B338" s="1254"/>
      <c r="C338" s="1254"/>
      <c r="D338" s="396" t="s">
        <v>368</v>
      </c>
      <c r="E338" s="396" t="s">
        <v>369</v>
      </c>
      <c r="F338" s="396" t="s">
        <v>370</v>
      </c>
      <c r="G338" s="396" t="s">
        <v>370</v>
      </c>
      <c r="H338" s="396" t="s">
        <v>87</v>
      </c>
      <c r="I338" s="396" t="s">
        <v>33</v>
      </c>
      <c r="J338" s="396" t="s">
        <v>371</v>
      </c>
      <c r="K338" s="396" t="s">
        <v>372</v>
      </c>
      <c r="L338" s="396" t="s">
        <v>373</v>
      </c>
      <c r="M338" s="396" t="s">
        <v>372</v>
      </c>
      <c r="N338" s="396" t="s">
        <v>374</v>
      </c>
      <c r="O338" s="396" t="s">
        <v>341</v>
      </c>
      <c r="P338" s="396" t="s">
        <v>375</v>
      </c>
      <c r="Q338" s="396" t="s">
        <v>376</v>
      </c>
      <c r="R338" s="396" t="s">
        <v>377</v>
      </c>
      <c r="S338" s="396" t="s">
        <v>377</v>
      </c>
      <c r="T338" s="1256"/>
      <c r="U338" s="508"/>
    </row>
    <row r="339" spans="1:21" x14ac:dyDescent="0.25">
      <c r="A339" s="1257" t="str">
        <f>B333</f>
        <v>urb.i.3</v>
      </c>
      <c r="B339" s="399">
        <v>1</v>
      </c>
      <c r="C339" s="208"/>
      <c r="D339" s="134"/>
      <c r="E339" s="134"/>
      <c r="F339" s="208"/>
      <c r="G339" s="510"/>
      <c r="H339" s="135"/>
      <c r="I339" s="511"/>
      <c r="J339" s="512"/>
      <c r="K339" s="513"/>
      <c r="L339" s="511"/>
      <c r="M339" s="513"/>
      <c r="N339" s="164"/>
      <c r="O339" s="164"/>
      <c r="P339" s="511"/>
      <c r="Q339" s="511"/>
      <c r="R339" s="511"/>
      <c r="S339" s="511"/>
      <c r="T339" s="514"/>
      <c r="U339" s="507"/>
    </row>
    <row r="340" spans="1:21" x14ac:dyDescent="0.25">
      <c r="A340" s="1257"/>
      <c r="B340" s="400">
        <v>2</v>
      </c>
      <c r="C340" s="133"/>
      <c r="D340" s="127"/>
      <c r="E340" s="127"/>
      <c r="F340" s="133"/>
      <c r="G340" s="515"/>
      <c r="H340" s="135"/>
      <c r="I340" s="495"/>
      <c r="J340" s="516"/>
      <c r="K340" s="517"/>
      <c r="L340" s="495"/>
      <c r="M340" s="517"/>
      <c r="N340" s="155"/>
      <c r="O340" s="155"/>
      <c r="P340" s="495"/>
      <c r="Q340" s="495" t="s">
        <v>378</v>
      </c>
      <c r="R340" s="495"/>
      <c r="S340" s="495"/>
      <c r="T340" s="518"/>
      <c r="U340" s="507"/>
    </row>
    <row r="341" spans="1:21" x14ac:dyDescent="0.25">
      <c r="A341" s="1257"/>
      <c r="B341" s="400">
        <v>3</v>
      </c>
      <c r="C341" s="133"/>
      <c r="D341" s="127"/>
      <c r="E341" s="127"/>
      <c r="F341" s="133"/>
      <c r="G341" s="515"/>
      <c r="H341" s="135"/>
      <c r="I341" s="495"/>
      <c r="J341" s="516"/>
      <c r="K341" s="517"/>
      <c r="L341" s="495"/>
      <c r="M341" s="517"/>
      <c r="N341" s="155"/>
      <c r="O341" s="155"/>
      <c r="P341" s="495"/>
      <c r="Q341" s="495"/>
      <c r="R341" s="495"/>
      <c r="S341" s="495"/>
      <c r="T341" s="518"/>
      <c r="U341" s="507"/>
    </row>
    <row r="342" spans="1:21" x14ac:dyDescent="0.25">
      <c r="A342" s="1257"/>
      <c r="B342" s="400">
        <v>4</v>
      </c>
      <c r="C342" s="133"/>
      <c r="D342" s="127"/>
      <c r="E342" s="127"/>
      <c r="F342" s="133"/>
      <c r="G342" s="515"/>
      <c r="H342" s="135"/>
      <c r="I342" s="495"/>
      <c r="J342" s="516"/>
      <c r="K342" s="517"/>
      <c r="L342" s="495"/>
      <c r="M342" s="517"/>
      <c r="N342" s="155"/>
      <c r="O342" s="155"/>
      <c r="P342" s="495"/>
      <c r="Q342" s="495"/>
      <c r="R342" s="495"/>
      <c r="S342" s="495"/>
      <c r="T342" s="518"/>
      <c r="U342" s="507"/>
    </row>
    <row r="343" spans="1:21" x14ac:dyDescent="0.25">
      <c r="A343" s="1257"/>
      <c r="B343" s="400">
        <v>5</v>
      </c>
      <c r="C343" s="133"/>
      <c r="D343" s="127"/>
      <c r="E343" s="127"/>
      <c r="F343" s="133"/>
      <c r="G343" s="515"/>
      <c r="H343" s="135"/>
      <c r="I343" s="495"/>
      <c r="J343" s="516"/>
      <c r="K343" s="517"/>
      <c r="L343" s="495"/>
      <c r="M343" s="517"/>
      <c r="N343" s="155"/>
      <c r="O343" s="155"/>
      <c r="P343" s="495"/>
      <c r="Q343" s="495"/>
      <c r="R343" s="495"/>
      <c r="S343" s="495"/>
      <c r="T343" s="518"/>
      <c r="U343" s="507"/>
    </row>
    <row r="344" spans="1:21" x14ac:dyDescent="0.25">
      <c r="A344" s="1257"/>
      <c r="B344" s="400">
        <v>6</v>
      </c>
      <c r="C344" s="133"/>
      <c r="D344" s="127"/>
      <c r="E344" s="127"/>
      <c r="F344" s="133"/>
      <c r="G344" s="515"/>
      <c r="H344" s="135"/>
      <c r="I344" s="495"/>
      <c r="J344" s="516"/>
      <c r="K344" s="517"/>
      <c r="L344" s="495"/>
      <c r="M344" s="517"/>
      <c r="N344" s="155"/>
      <c r="O344" s="155"/>
      <c r="P344" s="495"/>
      <c r="Q344" s="495"/>
      <c r="R344" s="495"/>
      <c r="S344" s="495"/>
      <c r="T344" s="518"/>
      <c r="U344" s="507"/>
    </row>
    <row r="345" spans="1:21" x14ac:dyDescent="0.25">
      <c r="A345" s="1257"/>
      <c r="B345" s="400">
        <v>7</v>
      </c>
      <c r="C345" s="133"/>
      <c r="D345" s="127"/>
      <c r="E345" s="127"/>
      <c r="F345" s="133"/>
      <c r="G345" s="515"/>
      <c r="H345" s="135"/>
      <c r="I345" s="495"/>
      <c r="J345" s="516"/>
      <c r="K345" s="517"/>
      <c r="L345" s="495"/>
      <c r="M345" s="517"/>
      <c r="N345" s="155"/>
      <c r="O345" s="155"/>
      <c r="P345" s="495"/>
      <c r="Q345" s="495"/>
      <c r="R345" s="495"/>
      <c r="S345" s="495"/>
      <c r="T345" s="518"/>
      <c r="U345" s="507"/>
    </row>
    <row r="346" spans="1:21" x14ac:dyDescent="0.25">
      <c r="A346" s="1257"/>
      <c r="B346" s="400">
        <v>8</v>
      </c>
      <c r="C346" s="133"/>
      <c r="D346" s="127"/>
      <c r="E346" s="127"/>
      <c r="F346" s="133"/>
      <c r="G346" s="515"/>
      <c r="H346" s="135"/>
      <c r="I346" s="495"/>
      <c r="J346" s="516"/>
      <c r="K346" s="517"/>
      <c r="L346" s="495"/>
      <c r="M346" s="517"/>
      <c r="N346" s="155"/>
      <c r="O346" s="155"/>
      <c r="P346" s="495"/>
      <c r="Q346" s="495"/>
      <c r="R346" s="495"/>
      <c r="S346" s="495"/>
      <c r="T346" s="518"/>
      <c r="U346" s="507"/>
    </row>
    <row r="347" spans="1:21" x14ac:dyDescent="0.25">
      <c r="A347" s="1257"/>
      <c r="B347" s="400">
        <v>9</v>
      </c>
      <c r="C347" s="133"/>
      <c r="D347" s="127"/>
      <c r="E347" s="127"/>
      <c r="F347" s="133"/>
      <c r="G347" s="515"/>
      <c r="H347" s="135"/>
      <c r="I347" s="495"/>
      <c r="J347" s="516"/>
      <c r="K347" s="517"/>
      <c r="L347" s="495"/>
      <c r="M347" s="517"/>
      <c r="N347" s="155"/>
      <c r="O347" s="155"/>
      <c r="P347" s="495"/>
      <c r="Q347" s="495"/>
      <c r="R347" s="495"/>
      <c r="S347" s="495"/>
      <c r="T347" s="518"/>
      <c r="U347" s="507"/>
    </row>
    <row r="348" spans="1:21" ht="15.75" thickBot="1" x14ac:dyDescent="0.3">
      <c r="A348" s="1258"/>
      <c r="B348" s="401">
        <v>10</v>
      </c>
      <c r="C348" s="148"/>
      <c r="D348" s="147"/>
      <c r="E348" s="147"/>
      <c r="F348" s="148"/>
      <c r="G348" s="519"/>
      <c r="H348" s="405"/>
      <c r="I348" s="520"/>
      <c r="J348" s="521"/>
      <c r="K348" s="522"/>
      <c r="L348" s="520"/>
      <c r="M348" s="522"/>
      <c r="N348" s="156"/>
      <c r="O348" s="156"/>
      <c r="P348" s="520"/>
      <c r="Q348" s="520"/>
      <c r="R348" s="520"/>
      <c r="S348" s="520"/>
      <c r="T348" s="523"/>
      <c r="U348" s="507"/>
    </row>
    <row r="349" spans="1:21" ht="25.5" thickBot="1" x14ac:dyDescent="0.3">
      <c r="A349" s="654"/>
      <c r="C349" s="655"/>
      <c r="D349" s="656"/>
      <c r="E349" s="484" t="s">
        <v>379</v>
      </c>
      <c r="F349" s="485">
        <f>COUNTA(F339:F348)</f>
        <v>0</v>
      </c>
      <c r="G349" s="486">
        <f>COUNTA(G339:G348)</f>
        <v>0</v>
      </c>
      <c r="H349" s="655"/>
      <c r="I349" s="501"/>
      <c r="J349" s="657"/>
      <c r="K349" s="658"/>
      <c r="L349" s="1096" t="s">
        <v>655</v>
      </c>
      <c r="M349" s="1097"/>
      <c r="N349" s="659">
        <f>SUM(N339:N348)</f>
        <v>0</v>
      </c>
      <c r="O349" s="660">
        <f>SUM(O339:O348)</f>
        <v>0</v>
      </c>
      <c r="P349" s="501"/>
      <c r="R349" s="128"/>
      <c r="S349" s="132"/>
      <c r="T349" s="603"/>
      <c r="U349" s="527"/>
    </row>
    <row r="350" spans="1:21" x14ac:dyDescent="0.25">
      <c r="A350" s="149"/>
      <c r="B350" s="128"/>
      <c r="C350" s="128"/>
      <c r="D350" s="128"/>
      <c r="H350" s="524"/>
      <c r="I350" s="524"/>
      <c r="J350" s="525"/>
      <c r="K350" s="524"/>
      <c r="L350" s="1098" t="s">
        <v>656</v>
      </c>
      <c r="M350" s="1099"/>
      <c r="N350" s="661">
        <f>SUMIF(M339:M348,"&lt;=31/12/2025",N339:N348)</f>
        <v>0</v>
      </c>
      <c r="O350" s="662">
        <f>SUMIF(M339:M348,"&lt;=31/12/2025",O339:O348)</f>
        <v>0</v>
      </c>
      <c r="P350" s="128"/>
      <c r="R350" s="128"/>
      <c r="S350" s="132"/>
      <c r="T350" s="603"/>
      <c r="U350" s="527"/>
    </row>
    <row r="351" spans="1:21" ht="15.75" thickBot="1" x14ac:dyDescent="0.3">
      <c r="A351" s="149"/>
      <c r="L351" s="1100" t="s">
        <v>659</v>
      </c>
      <c r="M351" s="1101"/>
      <c r="N351" s="663">
        <f>SUMIF(M339:M348,"&gt;31/12/2025",N339:N348)</f>
        <v>0</v>
      </c>
      <c r="O351" s="664">
        <f>SUMIF(M339:M348,"&gt;31/12/2025",O339:O348)</f>
        <v>0</v>
      </c>
      <c r="R351" s="128"/>
      <c r="S351" s="132"/>
      <c r="T351" s="603"/>
      <c r="U351" s="527"/>
    </row>
    <row r="352" spans="1:21" ht="15.75" thickBot="1" x14ac:dyDescent="0.3">
      <c r="A352" s="528"/>
      <c r="B352" s="529"/>
      <c r="C352" s="455"/>
      <c r="D352" s="455"/>
      <c r="E352" s="455"/>
      <c r="F352" s="529"/>
      <c r="G352" s="455"/>
      <c r="H352" s="455"/>
      <c r="I352" s="529"/>
      <c r="J352" s="529"/>
      <c r="K352" s="455"/>
      <c r="L352" s="455"/>
      <c r="M352" s="455"/>
      <c r="N352" s="455"/>
      <c r="O352" s="455"/>
      <c r="P352" s="455"/>
      <c r="Q352" s="455"/>
      <c r="R352" s="455"/>
      <c r="S352" s="530"/>
      <c r="T352" s="455"/>
      <c r="U352" s="531"/>
    </row>
    <row r="353" spans="1:21" ht="15.75" thickBot="1" x14ac:dyDescent="0.3">
      <c r="A353" s="502"/>
      <c r="B353" s="503"/>
      <c r="C353" s="504"/>
      <c r="D353" s="504"/>
      <c r="E353" s="504"/>
      <c r="F353" s="503"/>
      <c r="G353" s="504"/>
      <c r="H353" s="504"/>
      <c r="I353" s="503"/>
      <c r="J353" s="503"/>
      <c r="K353" s="504"/>
      <c r="L353" s="504"/>
      <c r="M353" s="504"/>
      <c r="N353" s="504"/>
      <c r="O353" s="504"/>
      <c r="P353" s="504"/>
      <c r="Q353" s="504"/>
      <c r="R353" s="504"/>
      <c r="S353" s="504"/>
      <c r="T353" s="504"/>
      <c r="U353" s="505"/>
    </row>
    <row r="354" spans="1:21" ht="28.5" thickBot="1" x14ac:dyDescent="0.3">
      <c r="A354" s="392" t="s">
        <v>9</v>
      </c>
      <c r="B354" s="1116" t="s">
        <v>90</v>
      </c>
      <c r="C354" s="1117"/>
      <c r="E354" s="1219" t="s">
        <v>342</v>
      </c>
      <c r="F354" s="1220"/>
      <c r="G354" s="1120">
        <f>VLOOKUP(B354,'Urbano.Piano inv. forn'!$D$130:$H$149,3,FALSE)</f>
        <v>0</v>
      </c>
      <c r="H354" s="1121"/>
      <c r="I354" s="115"/>
      <c r="J354" s="1219" t="s">
        <v>343</v>
      </c>
      <c r="K354" s="1220"/>
      <c r="L354" s="1120">
        <f>VLOOKUP(B354,'Urbano.Piano inv. forn'!$D$130:$H$149,4,FALSE)</f>
        <v>0</v>
      </c>
      <c r="M354" s="1121"/>
      <c r="O354" s="397" t="s">
        <v>344</v>
      </c>
      <c r="P354" s="506"/>
      <c r="R354" s="398" t="s">
        <v>345</v>
      </c>
      <c r="S354" s="1108"/>
      <c r="T354" s="1109"/>
      <c r="U354" s="507"/>
    </row>
    <row r="355" spans="1:21" ht="15.75" thickBot="1" x14ac:dyDescent="0.3">
      <c r="A355" s="149"/>
      <c r="B355" s="129"/>
      <c r="C355" s="129"/>
      <c r="E355" s="130"/>
      <c r="F355" s="130"/>
      <c r="G355" s="131"/>
      <c r="H355" s="131"/>
      <c r="I355" s="115"/>
      <c r="J355" s="130"/>
      <c r="K355" s="130"/>
      <c r="L355" s="131"/>
      <c r="M355" s="131"/>
      <c r="O355" s="132"/>
      <c r="R355" s="128"/>
      <c r="S355" s="501"/>
      <c r="U355" s="150"/>
    </row>
    <row r="356" spans="1:21" ht="29.25" customHeight="1" thickBot="1" x14ac:dyDescent="0.3">
      <c r="A356" s="1246" t="s">
        <v>346</v>
      </c>
      <c r="B356" s="1247"/>
      <c r="C356" s="1247"/>
      <c r="D356" s="1248"/>
      <c r="E356" s="1105">
        <f>VLOOKUP(B354,'Urbano.Piano inv. forn'!$D$130:$V$149,17,FALSE)</f>
        <v>0</v>
      </c>
      <c r="F356" s="1106"/>
      <c r="G356" s="1106"/>
      <c r="H356" s="1107"/>
      <c r="I356" s="115"/>
      <c r="J356" s="1246" t="s">
        <v>60</v>
      </c>
      <c r="K356" s="1247"/>
      <c r="L356" s="1105">
        <f>VLOOKUP(B354,'Urbano.Piano inv. forn'!$D$130:$V$149,19,FALSE)</f>
        <v>0</v>
      </c>
      <c r="M356" s="1107"/>
      <c r="N356" s="146"/>
      <c r="O356" s="398" t="s">
        <v>347</v>
      </c>
      <c r="P356" s="151">
        <f>L356+E356</f>
        <v>0</v>
      </c>
      <c r="R356" s="398" t="s">
        <v>348</v>
      </c>
      <c r="S356" s="1108"/>
      <c r="T356" s="1109"/>
      <c r="U356" s="150"/>
    </row>
    <row r="357" spans="1:21" ht="15.75" thickBot="1" x14ac:dyDescent="0.3">
      <c r="A357" s="152"/>
      <c r="B357" s="153"/>
      <c r="C357" s="153"/>
      <c r="D357" s="153"/>
      <c r="E357" s="154"/>
      <c r="F357" s="154"/>
      <c r="G357" s="154"/>
      <c r="H357" s="154"/>
      <c r="I357" s="115"/>
      <c r="J357" s="130"/>
      <c r="K357" s="130"/>
      <c r="L357" s="154"/>
      <c r="M357" s="154"/>
      <c r="N357" s="146"/>
      <c r="O357" s="128"/>
      <c r="P357" s="146"/>
      <c r="R357" s="128"/>
      <c r="S357" s="129"/>
      <c r="T357" s="129"/>
      <c r="U357" s="507"/>
    </row>
    <row r="358" spans="1:21" ht="60" x14ac:dyDescent="0.25">
      <c r="A358" s="1251" t="s">
        <v>349</v>
      </c>
      <c r="B358" s="1253" t="s">
        <v>350</v>
      </c>
      <c r="C358" s="1253" t="s">
        <v>351</v>
      </c>
      <c r="D358" s="393" t="s">
        <v>352</v>
      </c>
      <c r="E358" s="394" t="s">
        <v>353</v>
      </c>
      <c r="F358" s="393" t="s">
        <v>354</v>
      </c>
      <c r="G358" s="393" t="s">
        <v>355</v>
      </c>
      <c r="H358" s="395" t="s">
        <v>312</v>
      </c>
      <c r="I358" s="395" t="s">
        <v>356</v>
      </c>
      <c r="J358" s="395" t="s">
        <v>357</v>
      </c>
      <c r="K358" s="395" t="s">
        <v>358</v>
      </c>
      <c r="L358" s="395" t="s">
        <v>359</v>
      </c>
      <c r="M358" s="395" t="s">
        <v>360</v>
      </c>
      <c r="N358" s="395" t="s">
        <v>361</v>
      </c>
      <c r="O358" s="395" t="s">
        <v>362</v>
      </c>
      <c r="P358" s="395" t="s">
        <v>363</v>
      </c>
      <c r="Q358" s="395" t="s">
        <v>364</v>
      </c>
      <c r="R358" s="395" t="s">
        <v>365</v>
      </c>
      <c r="S358" s="395" t="s">
        <v>366</v>
      </c>
      <c r="T358" s="1255" t="s">
        <v>367</v>
      </c>
      <c r="U358" s="508"/>
    </row>
    <row r="359" spans="1:21" ht="24.75" thickBot="1" x14ac:dyDescent="0.3">
      <c r="A359" s="1252"/>
      <c r="B359" s="1254"/>
      <c r="C359" s="1254"/>
      <c r="D359" s="396" t="s">
        <v>368</v>
      </c>
      <c r="E359" s="396" t="s">
        <v>369</v>
      </c>
      <c r="F359" s="396" t="s">
        <v>370</v>
      </c>
      <c r="G359" s="396" t="s">
        <v>370</v>
      </c>
      <c r="H359" s="396" t="s">
        <v>87</v>
      </c>
      <c r="I359" s="396" t="s">
        <v>33</v>
      </c>
      <c r="J359" s="396" t="s">
        <v>371</v>
      </c>
      <c r="K359" s="396" t="s">
        <v>372</v>
      </c>
      <c r="L359" s="396" t="s">
        <v>373</v>
      </c>
      <c r="M359" s="396" t="s">
        <v>372</v>
      </c>
      <c r="N359" s="396" t="s">
        <v>374</v>
      </c>
      <c r="O359" s="396" t="s">
        <v>341</v>
      </c>
      <c r="P359" s="396" t="s">
        <v>375</v>
      </c>
      <c r="Q359" s="396" t="s">
        <v>376</v>
      </c>
      <c r="R359" s="396" t="s">
        <v>377</v>
      </c>
      <c r="S359" s="396" t="s">
        <v>377</v>
      </c>
      <c r="T359" s="1256"/>
      <c r="U359" s="508"/>
    </row>
    <row r="360" spans="1:21" x14ac:dyDescent="0.25">
      <c r="A360" s="1257" t="str">
        <f>B354</f>
        <v>urb.i.3</v>
      </c>
      <c r="B360" s="399">
        <v>1</v>
      </c>
      <c r="C360" s="208"/>
      <c r="D360" s="134"/>
      <c r="E360" s="134"/>
      <c r="F360" s="208"/>
      <c r="G360" s="510"/>
      <c r="H360" s="135"/>
      <c r="I360" s="511"/>
      <c r="J360" s="512"/>
      <c r="K360" s="513"/>
      <c r="L360" s="511"/>
      <c r="M360" s="513"/>
      <c r="N360" s="164"/>
      <c r="O360" s="164"/>
      <c r="P360" s="511"/>
      <c r="Q360" s="511"/>
      <c r="R360" s="511"/>
      <c r="S360" s="511"/>
      <c r="T360" s="514"/>
      <c r="U360" s="507"/>
    </row>
    <row r="361" spans="1:21" x14ac:dyDescent="0.25">
      <c r="A361" s="1257"/>
      <c r="B361" s="400">
        <v>2</v>
      </c>
      <c r="C361" s="133"/>
      <c r="D361" s="127"/>
      <c r="E361" s="127"/>
      <c r="F361" s="133"/>
      <c r="G361" s="515"/>
      <c r="H361" s="135"/>
      <c r="I361" s="495"/>
      <c r="J361" s="516"/>
      <c r="K361" s="517"/>
      <c r="L361" s="495"/>
      <c r="M361" s="517"/>
      <c r="N361" s="155"/>
      <c r="O361" s="155"/>
      <c r="P361" s="495"/>
      <c r="Q361" s="495" t="s">
        <v>378</v>
      </c>
      <c r="R361" s="495"/>
      <c r="S361" s="495"/>
      <c r="T361" s="518"/>
      <c r="U361" s="507"/>
    </row>
    <row r="362" spans="1:21" x14ac:dyDescent="0.25">
      <c r="A362" s="1257"/>
      <c r="B362" s="400">
        <v>3</v>
      </c>
      <c r="C362" s="133"/>
      <c r="D362" s="127"/>
      <c r="E362" s="127"/>
      <c r="F362" s="133"/>
      <c r="G362" s="515"/>
      <c r="H362" s="135"/>
      <c r="I362" s="495"/>
      <c r="J362" s="516"/>
      <c r="K362" s="517"/>
      <c r="L362" s="495"/>
      <c r="M362" s="517"/>
      <c r="N362" s="155"/>
      <c r="O362" s="155"/>
      <c r="P362" s="495"/>
      <c r="Q362" s="495"/>
      <c r="R362" s="495"/>
      <c r="S362" s="495"/>
      <c r="T362" s="518"/>
      <c r="U362" s="507"/>
    </row>
    <row r="363" spans="1:21" x14ac:dyDescent="0.25">
      <c r="A363" s="1257"/>
      <c r="B363" s="400">
        <v>4</v>
      </c>
      <c r="C363" s="133"/>
      <c r="D363" s="127"/>
      <c r="E363" s="127"/>
      <c r="F363" s="133"/>
      <c r="G363" s="515"/>
      <c r="H363" s="135"/>
      <c r="I363" s="495"/>
      <c r="J363" s="516"/>
      <c r="K363" s="517"/>
      <c r="L363" s="495"/>
      <c r="M363" s="517"/>
      <c r="N363" s="155"/>
      <c r="O363" s="155"/>
      <c r="P363" s="495"/>
      <c r="Q363" s="495"/>
      <c r="R363" s="495"/>
      <c r="S363" s="495"/>
      <c r="T363" s="518"/>
      <c r="U363" s="507"/>
    </row>
    <row r="364" spans="1:21" x14ac:dyDescent="0.25">
      <c r="A364" s="1257"/>
      <c r="B364" s="400">
        <v>5</v>
      </c>
      <c r="C364" s="133"/>
      <c r="D364" s="127"/>
      <c r="E364" s="127"/>
      <c r="F364" s="133"/>
      <c r="G364" s="515"/>
      <c r="H364" s="135"/>
      <c r="I364" s="495"/>
      <c r="J364" s="516"/>
      <c r="K364" s="517"/>
      <c r="L364" s="495"/>
      <c r="M364" s="517"/>
      <c r="N364" s="155"/>
      <c r="O364" s="155"/>
      <c r="P364" s="495"/>
      <c r="Q364" s="495"/>
      <c r="R364" s="495"/>
      <c r="S364" s="495"/>
      <c r="T364" s="518"/>
      <c r="U364" s="507"/>
    </row>
    <row r="365" spans="1:21" x14ac:dyDescent="0.25">
      <c r="A365" s="1257"/>
      <c r="B365" s="400">
        <v>6</v>
      </c>
      <c r="C365" s="133"/>
      <c r="D365" s="127"/>
      <c r="E365" s="127"/>
      <c r="F365" s="133"/>
      <c r="G365" s="515"/>
      <c r="H365" s="135"/>
      <c r="I365" s="495"/>
      <c r="J365" s="516"/>
      <c r="K365" s="517"/>
      <c r="L365" s="495"/>
      <c r="M365" s="517"/>
      <c r="N365" s="155"/>
      <c r="O365" s="155"/>
      <c r="P365" s="495"/>
      <c r="Q365" s="495"/>
      <c r="R365" s="495"/>
      <c r="S365" s="495"/>
      <c r="T365" s="518"/>
      <c r="U365" s="507"/>
    </row>
    <row r="366" spans="1:21" x14ac:dyDescent="0.25">
      <c r="A366" s="1257"/>
      <c r="B366" s="400">
        <v>7</v>
      </c>
      <c r="C366" s="133"/>
      <c r="D366" s="127"/>
      <c r="E366" s="127"/>
      <c r="F366" s="133"/>
      <c r="G366" s="515"/>
      <c r="H366" s="135"/>
      <c r="I366" s="495"/>
      <c r="J366" s="516"/>
      <c r="K366" s="517"/>
      <c r="L366" s="495"/>
      <c r="M366" s="517"/>
      <c r="N366" s="155"/>
      <c r="O366" s="155"/>
      <c r="P366" s="495"/>
      <c r="Q366" s="495"/>
      <c r="R366" s="495"/>
      <c r="S366" s="495"/>
      <c r="T366" s="518"/>
      <c r="U366" s="507"/>
    </row>
    <row r="367" spans="1:21" x14ac:dyDescent="0.25">
      <c r="A367" s="1257"/>
      <c r="B367" s="400">
        <v>8</v>
      </c>
      <c r="C367" s="133"/>
      <c r="D367" s="127"/>
      <c r="E367" s="127"/>
      <c r="F367" s="133"/>
      <c r="G367" s="515"/>
      <c r="H367" s="135"/>
      <c r="I367" s="495"/>
      <c r="J367" s="516"/>
      <c r="K367" s="517"/>
      <c r="L367" s="495"/>
      <c r="M367" s="517"/>
      <c r="N367" s="155"/>
      <c r="O367" s="155"/>
      <c r="P367" s="495"/>
      <c r="Q367" s="495"/>
      <c r="R367" s="495"/>
      <c r="S367" s="495"/>
      <c r="T367" s="518"/>
      <c r="U367" s="507"/>
    </row>
    <row r="368" spans="1:21" x14ac:dyDescent="0.25">
      <c r="A368" s="1257"/>
      <c r="B368" s="400">
        <v>9</v>
      </c>
      <c r="C368" s="133"/>
      <c r="D368" s="127"/>
      <c r="E368" s="127"/>
      <c r="F368" s="133"/>
      <c r="G368" s="515"/>
      <c r="H368" s="135"/>
      <c r="I368" s="495"/>
      <c r="J368" s="516"/>
      <c r="K368" s="517"/>
      <c r="L368" s="495"/>
      <c r="M368" s="517"/>
      <c r="N368" s="155"/>
      <c r="O368" s="155"/>
      <c r="P368" s="495"/>
      <c r="Q368" s="495"/>
      <c r="R368" s="495"/>
      <c r="S368" s="495"/>
      <c r="T368" s="518"/>
      <c r="U368" s="507"/>
    </row>
    <row r="369" spans="1:21" ht="15.75" thickBot="1" x14ac:dyDescent="0.3">
      <c r="A369" s="1258"/>
      <c r="B369" s="401">
        <v>10</v>
      </c>
      <c r="C369" s="148"/>
      <c r="D369" s="147"/>
      <c r="E369" s="147"/>
      <c r="F369" s="148"/>
      <c r="G369" s="519"/>
      <c r="H369" s="405"/>
      <c r="I369" s="520"/>
      <c r="J369" s="521"/>
      <c r="K369" s="522"/>
      <c r="L369" s="520"/>
      <c r="M369" s="522"/>
      <c r="N369" s="156"/>
      <c r="O369" s="156"/>
      <c r="P369" s="520"/>
      <c r="Q369" s="520"/>
      <c r="R369" s="520"/>
      <c r="S369" s="520"/>
      <c r="T369" s="523"/>
      <c r="U369" s="507"/>
    </row>
    <row r="370" spans="1:21" ht="25.5" thickBot="1" x14ac:dyDescent="0.3">
      <c r="A370" s="654"/>
      <c r="C370" s="655"/>
      <c r="D370" s="656"/>
      <c r="E370" s="484" t="s">
        <v>379</v>
      </c>
      <c r="F370" s="485">
        <f>COUNTA(F360:F369)</f>
        <v>0</v>
      </c>
      <c r="G370" s="486">
        <f>COUNTA(G360:G369)</f>
        <v>0</v>
      </c>
      <c r="H370" s="655"/>
      <c r="I370" s="501"/>
      <c r="J370" s="657"/>
      <c r="K370" s="658"/>
      <c r="L370" s="1096" t="s">
        <v>655</v>
      </c>
      <c r="M370" s="1097"/>
      <c r="N370" s="659">
        <f>SUM(N360:N369)</f>
        <v>0</v>
      </c>
      <c r="O370" s="660">
        <f>SUM(O360:O369)</f>
        <v>0</v>
      </c>
      <c r="P370" s="501"/>
      <c r="R370" s="128"/>
      <c r="S370" s="132"/>
      <c r="T370" s="603"/>
      <c r="U370" s="527"/>
    </row>
    <row r="371" spans="1:21" x14ac:dyDescent="0.25">
      <c r="A371" s="149"/>
      <c r="B371" s="128"/>
      <c r="C371" s="128"/>
      <c r="D371" s="128"/>
      <c r="H371" s="524"/>
      <c r="I371" s="524"/>
      <c r="J371" s="525"/>
      <c r="K371" s="524"/>
      <c r="L371" s="1098" t="s">
        <v>656</v>
      </c>
      <c r="M371" s="1099"/>
      <c r="N371" s="661">
        <f>SUMIF(M360:M369,"&lt;=31/12/2025",N360:N369)</f>
        <v>0</v>
      </c>
      <c r="O371" s="662">
        <f>SUMIF(M360:M369,"&lt;=31/12/2025",O360:O369)</f>
        <v>0</v>
      </c>
      <c r="P371" s="128"/>
      <c r="R371" s="128"/>
      <c r="S371" s="132"/>
      <c r="T371" s="603"/>
      <c r="U371" s="527"/>
    </row>
    <row r="372" spans="1:21" ht="15.75" thickBot="1" x14ac:dyDescent="0.3">
      <c r="A372" s="149"/>
      <c r="L372" s="1100" t="s">
        <v>659</v>
      </c>
      <c r="M372" s="1101"/>
      <c r="N372" s="663">
        <f>SUMIF(M360:M369,"&gt;31/12/2025",N360:N369)</f>
        <v>0</v>
      </c>
      <c r="O372" s="664">
        <f>SUMIF(M360:M369,"&gt;31/12/2025",O360:O369)</f>
        <v>0</v>
      </c>
      <c r="R372" s="128"/>
      <c r="S372" s="132"/>
      <c r="T372" s="603"/>
      <c r="U372" s="527"/>
    </row>
    <row r="373" spans="1:21" ht="15.75" thickBot="1" x14ac:dyDescent="0.3">
      <c r="A373" s="528"/>
      <c r="B373" s="529"/>
      <c r="C373" s="455"/>
      <c r="D373" s="455"/>
      <c r="E373" s="455"/>
      <c r="F373" s="529"/>
      <c r="G373" s="455"/>
      <c r="H373" s="455"/>
      <c r="I373" s="529"/>
      <c r="J373" s="529"/>
      <c r="K373" s="455"/>
      <c r="L373" s="455"/>
      <c r="M373" s="455"/>
      <c r="N373" s="455"/>
      <c r="O373" s="455"/>
      <c r="P373" s="455"/>
      <c r="Q373" s="455"/>
      <c r="R373" s="455"/>
      <c r="S373" s="530"/>
      <c r="T373" s="455"/>
      <c r="U373" s="531"/>
    </row>
    <row r="374" spans="1:21" ht="15.75" thickBot="1" x14ac:dyDescent="0.3">
      <c r="A374" s="502"/>
      <c r="B374" s="503"/>
      <c r="C374" s="504"/>
      <c r="D374" s="504"/>
      <c r="E374" s="504"/>
      <c r="F374" s="503"/>
      <c r="G374" s="504"/>
      <c r="H374" s="504"/>
      <c r="I374" s="503"/>
      <c r="J374" s="503"/>
      <c r="K374" s="504"/>
      <c r="L374" s="504"/>
      <c r="M374" s="504"/>
      <c r="N374" s="504"/>
      <c r="O374" s="504"/>
      <c r="P374" s="504"/>
      <c r="Q374" s="504"/>
      <c r="R374" s="504"/>
      <c r="S374" s="504"/>
      <c r="T374" s="504"/>
      <c r="U374" s="505"/>
    </row>
    <row r="375" spans="1:21" ht="28.5" thickBot="1" x14ac:dyDescent="0.3">
      <c r="A375" s="392" t="s">
        <v>9</v>
      </c>
      <c r="B375" s="1116" t="s">
        <v>90</v>
      </c>
      <c r="C375" s="1117"/>
      <c r="E375" s="1219" t="s">
        <v>342</v>
      </c>
      <c r="F375" s="1220"/>
      <c r="G375" s="1120">
        <f>VLOOKUP(B375,'Urbano.Piano inv. forn'!$D$130:$H$149,3,FALSE)</f>
        <v>0</v>
      </c>
      <c r="H375" s="1121"/>
      <c r="I375" s="115"/>
      <c r="J375" s="1219" t="s">
        <v>343</v>
      </c>
      <c r="K375" s="1220"/>
      <c r="L375" s="1120">
        <f>VLOOKUP(B375,'Urbano.Piano inv. forn'!$D$130:$H$149,4,FALSE)</f>
        <v>0</v>
      </c>
      <c r="M375" s="1121"/>
      <c r="O375" s="397" t="s">
        <v>344</v>
      </c>
      <c r="P375" s="506"/>
      <c r="R375" s="398" t="s">
        <v>345</v>
      </c>
      <c r="S375" s="1108"/>
      <c r="T375" s="1109"/>
      <c r="U375" s="507"/>
    </row>
    <row r="376" spans="1:21" ht="15.75" thickBot="1" x14ac:dyDescent="0.3">
      <c r="A376" s="149"/>
      <c r="B376" s="129"/>
      <c r="C376" s="129"/>
      <c r="E376" s="130"/>
      <c r="F376" s="130"/>
      <c r="G376" s="131"/>
      <c r="H376" s="131"/>
      <c r="I376" s="115"/>
      <c r="J376" s="130"/>
      <c r="K376" s="130"/>
      <c r="L376" s="131"/>
      <c r="M376" s="131"/>
      <c r="O376" s="132"/>
      <c r="R376" s="128"/>
      <c r="S376" s="501"/>
      <c r="U376" s="150"/>
    </row>
    <row r="377" spans="1:21" ht="29.25" customHeight="1" thickBot="1" x14ac:dyDescent="0.3">
      <c r="A377" s="1246" t="s">
        <v>346</v>
      </c>
      <c r="B377" s="1247"/>
      <c r="C377" s="1247"/>
      <c r="D377" s="1248"/>
      <c r="E377" s="1105">
        <f>VLOOKUP(B375,'Urbano.Piano inv. forn'!$D$130:$V$149,17,FALSE)</f>
        <v>0</v>
      </c>
      <c r="F377" s="1106"/>
      <c r="G377" s="1106"/>
      <c r="H377" s="1107"/>
      <c r="I377" s="115"/>
      <c r="J377" s="1246" t="s">
        <v>60</v>
      </c>
      <c r="K377" s="1247"/>
      <c r="L377" s="1105">
        <f>VLOOKUP(B375,'Urbano.Piano inv. forn'!$D$130:$V$149,19,FALSE)</f>
        <v>0</v>
      </c>
      <c r="M377" s="1107"/>
      <c r="N377" s="146"/>
      <c r="O377" s="398" t="s">
        <v>347</v>
      </c>
      <c r="P377" s="151">
        <f>L377+E377</f>
        <v>0</v>
      </c>
      <c r="R377" s="398" t="s">
        <v>348</v>
      </c>
      <c r="S377" s="1108"/>
      <c r="T377" s="1109"/>
      <c r="U377" s="150"/>
    </row>
    <row r="378" spans="1:21" ht="15.75" thickBot="1" x14ac:dyDescent="0.3">
      <c r="A378" s="152"/>
      <c r="B378" s="153"/>
      <c r="C378" s="153"/>
      <c r="D378" s="153"/>
      <c r="E378" s="154"/>
      <c r="F378" s="154"/>
      <c r="G378" s="154"/>
      <c r="H378" s="154"/>
      <c r="I378" s="115"/>
      <c r="J378" s="130"/>
      <c r="K378" s="130"/>
      <c r="L378" s="154"/>
      <c r="M378" s="154"/>
      <c r="N378" s="146"/>
      <c r="O378" s="128"/>
      <c r="P378" s="146"/>
      <c r="R378" s="128"/>
      <c r="S378" s="129"/>
      <c r="T378" s="129"/>
      <c r="U378" s="507"/>
    </row>
    <row r="379" spans="1:21" ht="60" x14ac:dyDescent="0.25">
      <c r="A379" s="1251" t="s">
        <v>349</v>
      </c>
      <c r="B379" s="1253" t="s">
        <v>350</v>
      </c>
      <c r="C379" s="1253" t="s">
        <v>351</v>
      </c>
      <c r="D379" s="393" t="s">
        <v>352</v>
      </c>
      <c r="E379" s="394" t="s">
        <v>353</v>
      </c>
      <c r="F379" s="393" t="s">
        <v>354</v>
      </c>
      <c r="G379" s="393" t="s">
        <v>355</v>
      </c>
      <c r="H379" s="395" t="s">
        <v>312</v>
      </c>
      <c r="I379" s="395" t="s">
        <v>356</v>
      </c>
      <c r="J379" s="395" t="s">
        <v>357</v>
      </c>
      <c r="K379" s="395" t="s">
        <v>358</v>
      </c>
      <c r="L379" s="395" t="s">
        <v>359</v>
      </c>
      <c r="M379" s="395" t="s">
        <v>360</v>
      </c>
      <c r="N379" s="395" t="s">
        <v>361</v>
      </c>
      <c r="O379" s="395" t="s">
        <v>362</v>
      </c>
      <c r="P379" s="395" t="s">
        <v>363</v>
      </c>
      <c r="Q379" s="395" t="s">
        <v>364</v>
      </c>
      <c r="R379" s="395" t="s">
        <v>365</v>
      </c>
      <c r="S379" s="395" t="s">
        <v>366</v>
      </c>
      <c r="T379" s="1255" t="s">
        <v>367</v>
      </c>
      <c r="U379" s="508"/>
    </row>
    <row r="380" spans="1:21" ht="24.75" thickBot="1" x14ac:dyDescent="0.3">
      <c r="A380" s="1252"/>
      <c r="B380" s="1254"/>
      <c r="C380" s="1254"/>
      <c r="D380" s="396" t="s">
        <v>368</v>
      </c>
      <c r="E380" s="396" t="s">
        <v>369</v>
      </c>
      <c r="F380" s="396" t="s">
        <v>370</v>
      </c>
      <c r="G380" s="396" t="s">
        <v>370</v>
      </c>
      <c r="H380" s="396" t="s">
        <v>87</v>
      </c>
      <c r="I380" s="396" t="s">
        <v>33</v>
      </c>
      <c r="J380" s="396" t="s">
        <v>371</v>
      </c>
      <c r="K380" s="396" t="s">
        <v>372</v>
      </c>
      <c r="L380" s="396" t="s">
        <v>373</v>
      </c>
      <c r="M380" s="396" t="s">
        <v>372</v>
      </c>
      <c r="N380" s="396" t="s">
        <v>374</v>
      </c>
      <c r="O380" s="396" t="s">
        <v>341</v>
      </c>
      <c r="P380" s="396" t="s">
        <v>375</v>
      </c>
      <c r="Q380" s="396" t="s">
        <v>376</v>
      </c>
      <c r="R380" s="396" t="s">
        <v>377</v>
      </c>
      <c r="S380" s="396" t="s">
        <v>377</v>
      </c>
      <c r="T380" s="1256"/>
      <c r="U380" s="508"/>
    </row>
    <row r="381" spans="1:21" x14ac:dyDescent="0.25">
      <c r="A381" s="1257" t="str">
        <f>B375</f>
        <v>urb.i.3</v>
      </c>
      <c r="B381" s="399">
        <v>1</v>
      </c>
      <c r="C381" s="208"/>
      <c r="D381" s="134"/>
      <c r="E381" s="134"/>
      <c r="F381" s="208"/>
      <c r="G381" s="510"/>
      <c r="H381" s="135"/>
      <c r="I381" s="511"/>
      <c r="J381" s="512"/>
      <c r="K381" s="513"/>
      <c r="L381" s="511"/>
      <c r="M381" s="513"/>
      <c r="N381" s="164"/>
      <c r="O381" s="164"/>
      <c r="P381" s="511"/>
      <c r="Q381" s="511"/>
      <c r="R381" s="511"/>
      <c r="S381" s="511"/>
      <c r="T381" s="514"/>
      <c r="U381" s="507"/>
    </row>
    <row r="382" spans="1:21" x14ac:dyDescent="0.25">
      <c r="A382" s="1257"/>
      <c r="B382" s="400">
        <v>2</v>
      </c>
      <c r="C382" s="133"/>
      <c r="D382" s="127"/>
      <c r="E382" s="127"/>
      <c r="F382" s="133"/>
      <c r="G382" s="515"/>
      <c r="H382" s="135"/>
      <c r="I382" s="495"/>
      <c r="J382" s="516"/>
      <c r="K382" s="517"/>
      <c r="L382" s="495"/>
      <c r="M382" s="517"/>
      <c r="N382" s="155"/>
      <c r="O382" s="155"/>
      <c r="P382" s="495"/>
      <c r="Q382" s="495" t="s">
        <v>378</v>
      </c>
      <c r="R382" s="495"/>
      <c r="S382" s="495"/>
      <c r="T382" s="518"/>
      <c r="U382" s="507"/>
    </row>
    <row r="383" spans="1:21" x14ac:dyDescent="0.25">
      <c r="A383" s="1257"/>
      <c r="B383" s="400">
        <v>3</v>
      </c>
      <c r="C383" s="133"/>
      <c r="D383" s="127"/>
      <c r="E383" s="127"/>
      <c r="F383" s="133"/>
      <c r="G383" s="515"/>
      <c r="H383" s="135"/>
      <c r="I383" s="495"/>
      <c r="J383" s="516"/>
      <c r="K383" s="517"/>
      <c r="L383" s="495"/>
      <c r="M383" s="517"/>
      <c r="N383" s="155"/>
      <c r="O383" s="155"/>
      <c r="P383" s="495"/>
      <c r="Q383" s="495"/>
      <c r="R383" s="495"/>
      <c r="S383" s="495"/>
      <c r="T383" s="518"/>
      <c r="U383" s="507"/>
    </row>
    <row r="384" spans="1:21" x14ac:dyDescent="0.25">
      <c r="A384" s="1257"/>
      <c r="B384" s="400">
        <v>4</v>
      </c>
      <c r="C384" s="133"/>
      <c r="D384" s="127"/>
      <c r="E384" s="127"/>
      <c r="F384" s="133"/>
      <c r="G384" s="515"/>
      <c r="H384" s="135"/>
      <c r="I384" s="495"/>
      <c r="J384" s="516"/>
      <c r="K384" s="517"/>
      <c r="L384" s="495"/>
      <c r="M384" s="517"/>
      <c r="N384" s="155"/>
      <c r="O384" s="155"/>
      <c r="P384" s="495"/>
      <c r="Q384" s="495"/>
      <c r="R384" s="495"/>
      <c r="S384" s="495"/>
      <c r="T384" s="518"/>
      <c r="U384" s="507"/>
    </row>
    <row r="385" spans="1:21" x14ac:dyDescent="0.25">
      <c r="A385" s="1257"/>
      <c r="B385" s="400">
        <v>5</v>
      </c>
      <c r="C385" s="133"/>
      <c r="D385" s="127"/>
      <c r="E385" s="127"/>
      <c r="F385" s="133"/>
      <c r="G385" s="515"/>
      <c r="H385" s="135"/>
      <c r="I385" s="495"/>
      <c r="J385" s="516"/>
      <c r="K385" s="517"/>
      <c r="L385" s="495"/>
      <c r="M385" s="517"/>
      <c r="N385" s="155"/>
      <c r="O385" s="155"/>
      <c r="P385" s="495"/>
      <c r="Q385" s="495"/>
      <c r="R385" s="495"/>
      <c r="S385" s="495"/>
      <c r="T385" s="518"/>
      <c r="U385" s="507"/>
    </row>
    <row r="386" spans="1:21" x14ac:dyDescent="0.25">
      <c r="A386" s="1257"/>
      <c r="B386" s="400">
        <v>6</v>
      </c>
      <c r="C386" s="133"/>
      <c r="D386" s="127"/>
      <c r="E386" s="127"/>
      <c r="F386" s="133"/>
      <c r="G386" s="515"/>
      <c r="H386" s="135"/>
      <c r="I386" s="495"/>
      <c r="J386" s="516"/>
      <c r="K386" s="517"/>
      <c r="L386" s="495"/>
      <c r="M386" s="517"/>
      <c r="N386" s="155"/>
      <c r="O386" s="155"/>
      <c r="P386" s="495"/>
      <c r="Q386" s="495"/>
      <c r="R386" s="495"/>
      <c r="S386" s="495"/>
      <c r="T386" s="518"/>
      <c r="U386" s="507"/>
    </row>
    <row r="387" spans="1:21" x14ac:dyDescent="0.25">
      <c r="A387" s="1257"/>
      <c r="B387" s="400">
        <v>7</v>
      </c>
      <c r="C387" s="133"/>
      <c r="D387" s="127"/>
      <c r="E387" s="127"/>
      <c r="F387" s="133"/>
      <c r="G387" s="515"/>
      <c r="H387" s="135"/>
      <c r="I387" s="495"/>
      <c r="J387" s="516"/>
      <c r="K387" s="517"/>
      <c r="L387" s="495"/>
      <c r="M387" s="517"/>
      <c r="N387" s="155"/>
      <c r="O387" s="155"/>
      <c r="P387" s="495"/>
      <c r="Q387" s="495"/>
      <c r="R387" s="495"/>
      <c r="S387" s="495"/>
      <c r="T387" s="518"/>
      <c r="U387" s="507"/>
    </row>
    <row r="388" spans="1:21" x14ac:dyDescent="0.25">
      <c r="A388" s="1257"/>
      <c r="B388" s="400">
        <v>8</v>
      </c>
      <c r="C388" s="133"/>
      <c r="D388" s="127"/>
      <c r="E388" s="127"/>
      <c r="F388" s="133"/>
      <c r="G388" s="515"/>
      <c r="H388" s="135"/>
      <c r="I388" s="495"/>
      <c r="J388" s="516"/>
      <c r="K388" s="517"/>
      <c r="L388" s="495"/>
      <c r="M388" s="517"/>
      <c r="N388" s="155"/>
      <c r="O388" s="155"/>
      <c r="P388" s="495"/>
      <c r="Q388" s="495"/>
      <c r="R388" s="495"/>
      <c r="S388" s="495"/>
      <c r="T388" s="518"/>
      <c r="U388" s="507"/>
    </row>
    <row r="389" spans="1:21" x14ac:dyDescent="0.25">
      <c r="A389" s="1257"/>
      <c r="B389" s="400">
        <v>9</v>
      </c>
      <c r="C389" s="133"/>
      <c r="D389" s="127"/>
      <c r="E389" s="127"/>
      <c r="F389" s="133"/>
      <c r="G389" s="515"/>
      <c r="H389" s="135"/>
      <c r="I389" s="495"/>
      <c r="J389" s="516"/>
      <c r="K389" s="517"/>
      <c r="L389" s="495"/>
      <c r="M389" s="517"/>
      <c r="N389" s="155"/>
      <c r="O389" s="155"/>
      <c r="P389" s="495"/>
      <c r="Q389" s="495"/>
      <c r="R389" s="495"/>
      <c r="S389" s="495"/>
      <c r="T389" s="518"/>
      <c r="U389" s="507"/>
    </row>
    <row r="390" spans="1:21" ht="15.75" thickBot="1" x14ac:dyDescent="0.3">
      <c r="A390" s="1258"/>
      <c r="B390" s="401">
        <v>10</v>
      </c>
      <c r="C390" s="148"/>
      <c r="D390" s="147"/>
      <c r="E390" s="147"/>
      <c r="F390" s="148"/>
      <c r="G390" s="519"/>
      <c r="H390" s="405"/>
      <c r="I390" s="520"/>
      <c r="J390" s="521"/>
      <c r="K390" s="522"/>
      <c r="L390" s="520"/>
      <c r="M390" s="522"/>
      <c r="N390" s="156"/>
      <c r="O390" s="156"/>
      <c r="P390" s="520"/>
      <c r="Q390" s="520"/>
      <c r="R390" s="520"/>
      <c r="S390" s="520"/>
      <c r="T390" s="523"/>
      <c r="U390" s="507"/>
    </row>
    <row r="391" spans="1:21" ht="25.5" thickBot="1" x14ac:dyDescent="0.3">
      <c r="A391" s="654"/>
      <c r="C391" s="655"/>
      <c r="D391" s="656"/>
      <c r="E391" s="484" t="s">
        <v>379</v>
      </c>
      <c r="F391" s="485">
        <f>COUNTA(F381:F390)</f>
        <v>0</v>
      </c>
      <c r="G391" s="486">
        <f>COUNTA(G381:G390)</f>
        <v>0</v>
      </c>
      <c r="H391" s="655"/>
      <c r="I391" s="501"/>
      <c r="J391" s="657"/>
      <c r="K391" s="658"/>
      <c r="L391" s="1096" t="s">
        <v>655</v>
      </c>
      <c r="M391" s="1097"/>
      <c r="N391" s="659">
        <f>SUM(N381:N390)</f>
        <v>0</v>
      </c>
      <c r="O391" s="660">
        <f>SUM(O381:O390)</f>
        <v>0</v>
      </c>
      <c r="P391" s="501"/>
      <c r="R391" s="128"/>
      <c r="S391" s="132"/>
      <c r="T391" s="603"/>
      <c r="U391" s="527"/>
    </row>
    <row r="392" spans="1:21" x14ac:dyDescent="0.25">
      <c r="A392" s="149"/>
      <c r="B392" s="128"/>
      <c r="C392" s="128"/>
      <c r="D392" s="128"/>
      <c r="H392" s="524"/>
      <c r="I392" s="524"/>
      <c r="J392" s="525"/>
      <c r="K392" s="524"/>
      <c r="L392" s="1098" t="s">
        <v>656</v>
      </c>
      <c r="M392" s="1099"/>
      <c r="N392" s="661">
        <f>SUMIF(M381:M390,"&lt;=31/12/2025",N381:N390)</f>
        <v>0</v>
      </c>
      <c r="O392" s="662">
        <f>SUMIF(M381:M390,"&lt;=31/12/2025",O381:O390)</f>
        <v>0</v>
      </c>
      <c r="P392" s="128"/>
      <c r="R392" s="128"/>
      <c r="S392" s="132"/>
      <c r="T392" s="603"/>
      <c r="U392" s="527"/>
    </row>
    <row r="393" spans="1:21" ht="15.75" thickBot="1" x14ac:dyDescent="0.3">
      <c r="A393" s="149"/>
      <c r="L393" s="1100" t="s">
        <v>659</v>
      </c>
      <c r="M393" s="1101"/>
      <c r="N393" s="663">
        <f>SUMIF(M381:M390,"&gt;31/12/2025",N381:N390)</f>
        <v>0</v>
      </c>
      <c r="O393" s="664">
        <f>SUMIF(M381:M390,"&gt;31/12/2025",O381:O390)</f>
        <v>0</v>
      </c>
      <c r="R393" s="128"/>
      <c r="S393" s="132"/>
      <c r="T393" s="603"/>
      <c r="U393" s="527"/>
    </row>
    <row r="394" spans="1:21" ht="15.75" thickBot="1" x14ac:dyDescent="0.3">
      <c r="A394" s="528"/>
      <c r="B394" s="529"/>
      <c r="C394" s="455"/>
      <c r="D394" s="455"/>
      <c r="E394" s="455"/>
      <c r="F394" s="529"/>
      <c r="G394" s="455"/>
      <c r="H394" s="455"/>
      <c r="I394" s="529"/>
      <c r="J394" s="529"/>
      <c r="K394" s="455"/>
      <c r="L394" s="455"/>
      <c r="M394" s="455"/>
      <c r="N394" s="455"/>
      <c r="O394" s="455"/>
      <c r="P394" s="455"/>
      <c r="Q394" s="455"/>
      <c r="R394" s="455"/>
      <c r="S394" s="530"/>
      <c r="T394" s="455"/>
      <c r="U394" s="531"/>
    </row>
    <row r="395" spans="1:21" ht="15.75" thickBot="1" x14ac:dyDescent="0.3">
      <c r="A395" s="502"/>
      <c r="B395" s="503"/>
      <c r="C395" s="504"/>
      <c r="D395" s="504"/>
      <c r="E395" s="504"/>
      <c r="F395" s="503"/>
      <c r="G395" s="504"/>
      <c r="H395" s="504"/>
      <c r="I395" s="503"/>
      <c r="J395" s="503"/>
      <c r="K395" s="504"/>
      <c r="L395" s="504"/>
      <c r="M395" s="504"/>
      <c r="N395" s="504"/>
      <c r="O395" s="504"/>
      <c r="P395" s="504"/>
      <c r="Q395" s="504"/>
      <c r="R395" s="504"/>
      <c r="S395" s="504"/>
      <c r="T395" s="504"/>
      <c r="U395" s="505"/>
    </row>
    <row r="396" spans="1:21" ht="28.5" thickBot="1" x14ac:dyDescent="0.3">
      <c r="A396" s="392" t="s">
        <v>9</v>
      </c>
      <c r="B396" s="1116" t="s">
        <v>90</v>
      </c>
      <c r="C396" s="1117"/>
      <c r="E396" s="1219" t="s">
        <v>342</v>
      </c>
      <c r="F396" s="1220"/>
      <c r="G396" s="1120">
        <f>VLOOKUP(B396,'Urbano.Piano inv. forn'!$D$130:$H$149,3,FALSE)</f>
        <v>0</v>
      </c>
      <c r="H396" s="1121"/>
      <c r="I396" s="115"/>
      <c r="J396" s="1219" t="s">
        <v>343</v>
      </c>
      <c r="K396" s="1220"/>
      <c r="L396" s="1120">
        <f>VLOOKUP(B396,'Urbano.Piano inv. forn'!$D$130:$H$149,4,FALSE)</f>
        <v>0</v>
      </c>
      <c r="M396" s="1121"/>
      <c r="O396" s="397" t="s">
        <v>344</v>
      </c>
      <c r="P396" s="506"/>
      <c r="R396" s="398" t="s">
        <v>345</v>
      </c>
      <c r="S396" s="1108"/>
      <c r="T396" s="1109"/>
      <c r="U396" s="507"/>
    </row>
    <row r="397" spans="1:21" ht="15.75" thickBot="1" x14ac:dyDescent="0.3">
      <c r="A397" s="149"/>
      <c r="B397" s="129"/>
      <c r="C397" s="129"/>
      <c r="E397" s="130"/>
      <c r="F397" s="130"/>
      <c r="G397" s="131"/>
      <c r="H397" s="131"/>
      <c r="I397" s="115"/>
      <c r="J397" s="130"/>
      <c r="K397" s="130"/>
      <c r="L397" s="131"/>
      <c r="M397" s="131"/>
      <c r="O397" s="132"/>
      <c r="R397" s="128"/>
      <c r="S397" s="501"/>
      <c r="U397" s="150"/>
    </row>
    <row r="398" spans="1:21" ht="29.25" customHeight="1" thickBot="1" x14ac:dyDescent="0.3">
      <c r="A398" s="1246" t="s">
        <v>346</v>
      </c>
      <c r="B398" s="1247"/>
      <c r="C398" s="1247"/>
      <c r="D398" s="1248"/>
      <c r="E398" s="1105">
        <f>VLOOKUP(B396,'Urbano.Piano inv. forn'!$D$130:$V$149,17,FALSE)</f>
        <v>0</v>
      </c>
      <c r="F398" s="1106"/>
      <c r="G398" s="1106"/>
      <c r="H398" s="1107"/>
      <c r="I398" s="115"/>
      <c r="J398" s="1246" t="s">
        <v>60</v>
      </c>
      <c r="K398" s="1247"/>
      <c r="L398" s="1105">
        <f>VLOOKUP(B396,'Urbano.Piano inv. forn'!$D$130:$V$149,19,FALSE)</f>
        <v>0</v>
      </c>
      <c r="M398" s="1107"/>
      <c r="N398" s="146"/>
      <c r="O398" s="398" t="s">
        <v>347</v>
      </c>
      <c r="P398" s="151">
        <f>L398+E398</f>
        <v>0</v>
      </c>
      <c r="R398" s="398" t="s">
        <v>348</v>
      </c>
      <c r="S398" s="1108"/>
      <c r="T398" s="1109"/>
      <c r="U398" s="150"/>
    </row>
    <row r="399" spans="1:21" ht="15.75" thickBot="1" x14ac:dyDescent="0.3">
      <c r="A399" s="152"/>
      <c r="B399" s="153"/>
      <c r="C399" s="153"/>
      <c r="D399" s="153"/>
      <c r="E399" s="154"/>
      <c r="F399" s="154"/>
      <c r="G399" s="154"/>
      <c r="H399" s="154"/>
      <c r="I399" s="115"/>
      <c r="J399" s="130"/>
      <c r="K399" s="130"/>
      <c r="L399" s="154"/>
      <c r="M399" s="154"/>
      <c r="N399" s="146"/>
      <c r="O399" s="128"/>
      <c r="P399" s="146"/>
      <c r="R399" s="128"/>
      <c r="S399" s="129"/>
      <c r="T399" s="129"/>
      <c r="U399" s="507"/>
    </row>
    <row r="400" spans="1:21" ht="60" x14ac:dyDescent="0.25">
      <c r="A400" s="1251" t="s">
        <v>349</v>
      </c>
      <c r="B400" s="1253" t="s">
        <v>350</v>
      </c>
      <c r="C400" s="1253" t="s">
        <v>351</v>
      </c>
      <c r="D400" s="393" t="s">
        <v>352</v>
      </c>
      <c r="E400" s="394" t="s">
        <v>353</v>
      </c>
      <c r="F400" s="393" t="s">
        <v>354</v>
      </c>
      <c r="G400" s="393" t="s">
        <v>355</v>
      </c>
      <c r="H400" s="395" t="s">
        <v>312</v>
      </c>
      <c r="I400" s="395" t="s">
        <v>356</v>
      </c>
      <c r="J400" s="395" t="s">
        <v>357</v>
      </c>
      <c r="K400" s="395" t="s">
        <v>358</v>
      </c>
      <c r="L400" s="395" t="s">
        <v>359</v>
      </c>
      <c r="M400" s="395" t="s">
        <v>360</v>
      </c>
      <c r="N400" s="395" t="s">
        <v>361</v>
      </c>
      <c r="O400" s="395" t="s">
        <v>362</v>
      </c>
      <c r="P400" s="395" t="s">
        <v>363</v>
      </c>
      <c r="Q400" s="395" t="s">
        <v>364</v>
      </c>
      <c r="R400" s="395" t="s">
        <v>365</v>
      </c>
      <c r="S400" s="395" t="s">
        <v>366</v>
      </c>
      <c r="T400" s="1255" t="s">
        <v>367</v>
      </c>
      <c r="U400" s="508"/>
    </row>
    <row r="401" spans="1:21" ht="24.75" thickBot="1" x14ac:dyDescent="0.3">
      <c r="A401" s="1252"/>
      <c r="B401" s="1254"/>
      <c r="C401" s="1254"/>
      <c r="D401" s="396" t="s">
        <v>368</v>
      </c>
      <c r="E401" s="396" t="s">
        <v>369</v>
      </c>
      <c r="F401" s="396" t="s">
        <v>370</v>
      </c>
      <c r="G401" s="396" t="s">
        <v>370</v>
      </c>
      <c r="H401" s="396" t="s">
        <v>87</v>
      </c>
      <c r="I401" s="396" t="s">
        <v>33</v>
      </c>
      <c r="J401" s="396" t="s">
        <v>371</v>
      </c>
      <c r="K401" s="396" t="s">
        <v>372</v>
      </c>
      <c r="L401" s="396" t="s">
        <v>373</v>
      </c>
      <c r="M401" s="396" t="s">
        <v>372</v>
      </c>
      <c r="N401" s="396" t="s">
        <v>374</v>
      </c>
      <c r="O401" s="396" t="s">
        <v>341</v>
      </c>
      <c r="P401" s="396" t="s">
        <v>375</v>
      </c>
      <c r="Q401" s="396" t="s">
        <v>376</v>
      </c>
      <c r="R401" s="396" t="s">
        <v>377</v>
      </c>
      <c r="S401" s="396" t="s">
        <v>377</v>
      </c>
      <c r="T401" s="1256"/>
      <c r="U401" s="508"/>
    </row>
    <row r="402" spans="1:21" x14ac:dyDescent="0.25">
      <c r="A402" s="1257" t="str">
        <f>B396</f>
        <v>urb.i.3</v>
      </c>
      <c r="B402" s="399">
        <v>1</v>
      </c>
      <c r="C402" s="208"/>
      <c r="D402" s="134"/>
      <c r="E402" s="134"/>
      <c r="F402" s="208"/>
      <c r="G402" s="510"/>
      <c r="H402" s="135"/>
      <c r="I402" s="511"/>
      <c r="J402" s="512"/>
      <c r="K402" s="513"/>
      <c r="L402" s="511"/>
      <c r="M402" s="513"/>
      <c r="N402" s="164"/>
      <c r="O402" s="164"/>
      <c r="P402" s="511"/>
      <c r="Q402" s="511"/>
      <c r="R402" s="511"/>
      <c r="S402" s="511"/>
      <c r="T402" s="514"/>
      <c r="U402" s="507"/>
    </row>
    <row r="403" spans="1:21" x14ac:dyDescent="0.25">
      <c r="A403" s="1257"/>
      <c r="B403" s="400">
        <v>2</v>
      </c>
      <c r="C403" s="133"/>
      <c r="D403" s="127"/>
      <c r="E403" s="127"/>
      <c r="F403" s="133"/>
      <c r="G403" s="515"/>
      <c r="H403" s="135"/>
      <c r="I403" s="495"/>
      <c r="J403" s="516"/>
      <c r="K403" s="517"/>
      <c r="L403" s="495"/>
      <c r="M403" s="517"/>
      <c r="N403" s="155"/>
      <c r="O403" s="155"/>
      <c r="P403" s="495"/>
      <c r="Q403" s="495" t="s">
        <v>378</v>
      </c>
      <c r="R403" s="495"/>
      <c r="S403" s="495"/>
      <c r="T403" s="518"/>
      <c r="U403" s="507"/>
    </row>
    <row r="404" spans="1:21" x14ac:dyDescent="0.25">
      <c r="A404" s="1257"/>
      <c r="B404" s="400">
        <v>3</v>
      </c>
      <c r="C404" s="133"/>
      <c r="D404" s="127"/>
      <c r="E404" s="127"/>
      <c r="F404" s="133"/>
      <c r="G404" s="515"/>
      <c r="H404" s="135"/>
      <c r="I404" s="495"/>
      <c r="J404" s="516"/>
      <c r="K404" s="517"/>
      <c r="L404" s="495"/>
      <c r="M404" s="517"/>
      <c r="N404" s="155"/>
      <c r="O404" s="155"/>
      <c r="P404" s="495"/>
      <c r="Q404" s="495"/>
      <c r="R404" s="495"/>
      <c r="S404" s="495"/>
      <c r="T404" s="518"/>
      <c r="U404" s="507"/>
    </row>
    <row r="405" spans="1:21" x14ac:dyDescent="0.25">
      <c r="A405" s="1257"/>
      <c r="B405" s="400">
        <v>4</v>
      </c>
      <c r="C405" s="133"/>
      <c r="D405" s="127"/>
      <c r="E405" s="127"/>
      <c r="F405" s="133"/>
      <c r="G405" s="515"/>
      <c r="H405" s="135"/>
      <c r="I405" s="495"/>
      <c r="J405" s="516"/>
      <c r="K405" s="517"/>
      <c r="L405" s="495"/>
      <c r="M405" s="517"/>
      <c r="N405" s="155"/>
      <c r="O405" s="155"/>
      <c r="P405" s="495"/>
      <c r="Q405" s="495"/>
      <c r="R405" s="495"/>
      <c r="S405" s="495"/>
      <c r="T405" s="518"/>
      <c r="U405" s="507"/>
    </row>
    <row r="406" spans="1:21" x14ac:dyDescent="0.25">
      <c r="A406" s="1257"/>
      <c r="B406" s="400">
        <v>5</v>
      </c>
      <c r="C406" s="133"/>
      <c r="D406" s="127"/>
      <c r="E406" s="127"/>
      <c r="F406" s="133"/>
      <c r="G406" s="515"/>
      <c r="H406" s="135"/>
      <c r="I406" s="495"/>
      <c r="J406" s="516"/>
      <c r="K406" s="517"/>
      <c r="L406" s="495"/>
      <c r="M406" s="517"/>
      <c r="N406" s="155"/>
      <c r="O406" s="155"/>
      <c r="P406" s="495"/>
      <c r="Q406" s="495"/>
      <c r="R406" s="495"/>
      <c r="S406" s="495"/>
      <c r="T406" s="518"/>
      <c r="U406" s="507"/>
    </row>
    <row r="407" spans="1:21" x14ac:dyDescent="0.25">
      <c r="A407" s="1257"/>
      <c r="B407" s="400">
        <v>6</v>
      </c>
      <c r="C407" s="133"/>
      <c r="D407" s="127"/>
      <c r="E407" s="127"/>
      <c r="F407" s="133"/>
      <c r="G407" s="515"/>
      <c r="H407" s="135"/>
      <c r="I407" s="495"/>
      <c r="J407" s="516"/>
      <c r="K407" s="517"/>
      <c r="L407" s="495"/>
      <c r="M407" s="517"/>
      <c r="N407" s="155"/>
      <c r="O407" s="155"/>
      <c r="P407" s="495"/>
      <c r="Q407" s="495"/>
      <c r="R407" s="495"/>
      <c r="S407" s="495"/>
      <c r="T407" s="518"/>
      <c r="U407" s="507"/>
    </row>
    <row r="408" spans="1:21" x14ac:dyDescent="0.25">
      <c r="A408" s="1257"/>
      <c r="B408" s="400">
        <v>7</v>
      </c>
      <c r="C408" s="133"/>
      <c r="D408" s="127"/>
      <c r="E408" s="127"/>
      <c r="F408" s="133"/>
      <c r="G408" s="515"/>
      <c r="H408" s="135"/>
      <c r="I408" s="495"/>
      <c r="J408" s="516"/>
      <c r="K408" s="517"/>
      <c r="L408" s="495"/>
      <c r="M408" s="517"/>
      <c r="N408" s="155"/>
      <c r="O408" s="155"/>
      <c r="P408" s="495"/>
      <c r="Q408" s="495"/>
      <c r="R408" s="495"/>
      <c r="S408" s="495"/>
      <c r="T408" s="518"/>
      <c r="U408" s="507"/>
    </row>
    <row r="409" spans="1:21" x14ac:dyDescent="0.25">
      <c r="A409" s="1257"/>
      <c r="B409" s="400">
        <v>8</v>
      </c>
      <c r="C409" s="133"/>
      <c r="D409" s="127"/>
      <c r="E409" s="127"/>
      <c r="F409" s="133"/>
      <c r="G409" s="515"/>
      <c r="H409" s="135"/>
      <c r="I409" s="495"/>
      <c r="J409" s="516"/>
      <c r="K409" s="517"/>
      <c r="L409" s="495"/>
      <c r="M409" s="517"/>
      <c r="N409" s="155"/>
      <c r="O409" s="155"/>
      <c r="P409" s="495"/>
      <c r="Q409" s="495"/>
      <c r="R409" s="495"/>
      <c r="S409" s="495"/>
      <c r="T409" s="518"/>
      <c r="U409" s="507"/>
    </row>
    <row r="410" spans="1:21" x14ac:dyDescent="0.25">
      <c r="A410" s="1257"/>
      <c r="B410" s="400">
        <v>9</v>
      </c>
      <c r="C410" s="133"/>
      <c r="D410" s="127"/>
      <c r="E410" s="127"/>
      <c r="F410" s="133"/>
      <c r="G410" s="515"/>
      <c r="H410" s="135"/>
      <c r="I410" s="495"/>
      <c r="J410" s="516"/>
      <c r="K410" s="517"/>
      <c r="L410" s="495"/>
      <c r="M410" s="517"/>
      <c r="N410" s="155"/>
      <c r="O410" s="155"/>
      <c r="P410" s="495"/>
      <c r="Q410" s="495"/>
      <c r="R410" s="495"/>
      <c r="S410" s="495"/>
      <c r="T410" s="518"/>
      <c r="U410" s="507"/>
    </row>
    <row r="411" spans="1:21" ht="15.75" thickBot="1" x14ac:dyDescent="0.3">
      <c r="A411" s="1258"/>
      <c r="B411" s="401">
        <v>10</v>
      </c>
      <c r="C411" s="148"/>
      <c r="D411" s="147"/>
      <c r="E411" s="147"/>
      <c r="F411" s="148"/>
      <c r="G411" s="519"/>
      <c r="H411" s="405"/>
      <c r="I411" s="520"/>
      <c r="J411" s="521"/>
      <c r="K411" s="522"/>
      <c r="L411" s="520"/>
      <c r="M411" s="522"/>
      <c r="N411" s="156"/>
      <c r="O411" s="156"/>
      <c r="P411" s="520"/>
      <c r="Q411" s="520"/>
      <c r="R411" s="520"/>
      <c r="S411" s="520"/>
      <c r="T411" s="523"/>
      <c r="U411" s="507"/>
    </row>
    <row r="412" spans="1:21" ht="25.5" thickBot="1" x14ac:dyDescent="0.3">
      <c r="A412" s="654"/>
      <c r="C412" s="655"/>
      <c r="D412" s="656"/>
      <c r="E412" s="484" t="s">
        <v>379</v>
      </c>
      <c r="F412" s="485">
        <f>COUNTA(F402:F411)</f>
        <v>0</v>
      </c>
      <c r="G412" s="486">
        <f>COUNTA(G402:G411)</f>
        <v>0</v>
      </c>
      <c r="H412" s="655"/>
      <c r="I412" s="501"/>
      <c r="J412" s="657"/>
      <c r="K412" s="658"/>
      <c r="L412" s="1096" t="s">
        <v>655</v>
      </c>
      <c r="M412" s="1097"/>
      <c r="N412" s="659">
        <f>SUM(N402:N411)</f>
        <v>0</v>
      </c>
      <c r="O412" s="660">
        <f>SUM(O402:O411)</f>
        <v>0</v>
      </c>
      <c r="P412" s="501"/>
      <c r="R412" s="128"/>
      <c r="S412" s="132"/>
      <c r="T412" s="603"/>
      <c r="U412" s="527"/>
    </row>
    <row r="413" spans="1:21" x14ac:dyDescent="0.25">
      <c r="A413" s="149"/>
      <c r="B413" s="128"/>
      <c r="C413" s="128"/>
      <c r="D413" s="128"/>
      <c r="H413" s="524"/>
      <c r="I413" s="524"/>
      <c r="J413" s="525"/>
      <c r="K413" s="524"/>
      <c r="L413" s="1098" t="s">
        <v>656</v>
      </c>
      <c r="M413" s="1099"/>
      <c r="N413" s="661">
        <f>SUMIF(M402:M411,"&lt;=31/12/2025",N402:N411)</f>
        <v>0</v>
      </c>
      <c r="O413" s="662">
        <f>SUMIF(M402:M411,"&lt;=31/12/2025",O402:O411)</f>
        <v>0</v>
      </c>
      <c r="P413" s="128"/>
      <c r="R413" s="128"/>
      <c r="S413" s="132"/>
      <c r="T413" s="603"/>
      <c r="U413" s="527"/>
    </row>
    <row r="414" spans="1:21" ht="15.75" thickBot="1" x14ac:dyDescent="0.3">
      <c r="A414" s="149"/>
      <c r="L414" s="1100" t="s">
        <v>659</v>
      </c>
      <c r="M414" s="1101"/>
      <c r="N414" s="663">
        <f>SUMIF(M402:M411,"&gt;31/12/2025",N402:N411)</f>
        <v>0</v>
      </c>
      <c r="O414" s="664">
        <f>SUMIF(M402:M411,"&gt;31/12/2025",O402:O411)</f>
        <v>0</v>
      </c>
      <c r="R414" s="128"/>
      <c r="S414" s="132"/>
      <c r="T414" s="603"/>
      <c r="U414" s="527"/>
    </row>
    <row r="415" spans="1:21" ht="15.75" thickBot="1" x14ac:dyDescent="0.3">
      <c r="A415" s="528"/>
      <c r="B415" s="529"/>
      <c r="C415" s="455"/>
      <c r="D415" s="455"/>
      <c r="E415" s="455"/>
      <c r="F415" s="529"/>
      <c r="G415" s="455"/>
      <c r="H415" s="455"/>
      <c r="I415" s="529"/>
      <c r="J415" s="529"/>
      <c r="K415" s="455"/>
      <c r="L415" s="455"/>
      <c r="M415" s="455"/>
      <c r="N415" s="455"/>
      <c r="O415" s="455"/>
      <c r="P415" s="455"/>
      <c r="Q415" s="455"/>
      <c r="R415" s="455"/>
      <c r="S415" s="530"/>
      <c r="T415" s="455"/>
      <c r="U415" s="531"/>
    </row>
    <row r="416" spans="1:21" ht="15.75" thickBot="1" x14ac:dyDescent="0.3">
      <c r="A416" s="502"/>
      <c r="B416" s="503"/>
      <c r="C416" s="504"/>
      <c r="D416" s="504"/>
      <c r="E416" s="504"/>
      <c r="F416" s="503"/>
      <c r="G416" s="504"/>
      <c r="H416" s="504"/>
      <c r="I416" s="503"/>
      <c r="J416" s="503"/>
      <c r="K416" s="504"/>
      <c r="L416" s="504"/>
      <c r="M416" s="504"/>
      <c r="N416" s="504"/>
      <c r="O416" s="504"/>
      <c r="P416" s="504"/>
      <c r="Q416" s="504"/>
      <c r="R416" s="504"/>
      <c r="S416" s="504"/>
      <c r="T416" s="504"/>
      <c r="U416" s="505"/>
    </row>
    <row r="417" spans="1:21" ht="28.5" thickBot="1" x14ac:dyDescent="0.3">
      <c r="A417" s="392" t="s">
        <v>9</v>
      </c>
      <c r="B417" s="1116" t="s">
        <v>90</v>
      </c>
      <c r="C417" s="1117"/>
      <c r="E417" s="1219" t="s">
        <v>342</v>
      </c>
      <c r="F417" s="1220"/>
      <c r="G417" s="1120">
        <f>VLOOKUP(B417,'Urbano.Piano inv. forn'!$D$130:$H$149,3,FALSE)</f>
        <v>0</v>
      </c>
      <c r="H417" s="1121"/>
      <c r="I417" s="115"/>
      <c r="J417" s="1219" t="s">
        <v>343</v>
      </c>
      <c r="K417" s="1220"/>
      <c r="L417" s="1120">
        <f>VLOOKUP(B417,'Urbano.Piano inv. forn'!$D$130:$H$149,4,FALSE)</f>
        <v>0</v>
      </c>
      <c r="M417" s="1121"/>
      <c r="O417" s="397" t="s">
        <v>344</v>
      </c>
      <c r="P417" s="506"/>
      <c r="R417" s="398" t="s">
        <v>345</v>
      </c>
      <c r="S417" s="1108"/>
      <c r="T417" s="1109"/>
      <c r="U417" s="507"/>
    </row>
    <row r="418" spans="1:21" ht="15.75" thickBot="1" x14ac:dyDescent="0.3">
      <c r="A418" s="149"/>
      <c r="B418" s="129"/>
      <c r="C418" s="129"/>
      <c r="E418" s="130"/>
      <c r="F418" s="130"/>
      <c r="G418" s="131"/>
      <c r="H418" s="131"/>
      <c r="I418" s="115"/>
      <c r="J418" s="130"/>
      <c r="K418" s="130"/>
      <c r="L418" s="131"/>
      <c r="M418" s="131"/>
      <c r="O418" s="132"/>
      <c r="R418" s="128"/>
      <c r="S418" s="501"/>
      <c r="U418" s="150"/>
    </row>
    <row r="419" spans="1:21" ht="29.25" customHeight="1" thickBot="1" x14ac:dyDescent="0.3">
      <c r="A419" s="1246" t="s">
        <v>346</v>
      </c>
      <c r="B419" s="1247"/>
      <c r="C419" s="1247"/>
      <c r="D419" s="1248"/>
      <c r="E419" s="1105">
        <f>VLOOKUP(B417,'Urbano.Piano inv. forn'!$D$130:$V$149,17,FALSE)</f>
        <v>0</v>
      </c>
      <c r="F419" s="1106"/>
      <c r="G419" s="1106"/>
      <c r="H419" s="1107"/>
      <c r="I419" s="115"/>
      <c r="J419" s="1246" t="s">
        <v>60</v>
      </c>
      <c r="K419" s="1247"/>
      <c r="L419" s="1105">
        <f>VLOOKUP(B417,'Urbano.Piano inv. forn'!$D$130:$V$149,19,FALSE)</f>
        <v>0</v>
      </c>
      <c r="M419" s="1107"/>
      <c r="N419" s="146"/>
      <c r="O419" s="398" t="s">
        <v>347</v>
      </c>
      <c r="P419" s="151">
        <f>L419+E419</f>
        <v>0</v>
      </c>
      <c r="R419" s="398" t="s">
        <v>348</v>
      </c>
      <c r="S419" s="1108"/>
      <c r="T419" s="1109"/>
      <c r="U419" s="150"/>
    </row>
    <row r="420" spans="1:21" ht="15.75" thickBot="1" x14ac:dyDescent="0.3">
      <c r="A420" s="152"/>
      <c r="B420" s="153"/>
      <c r="C420" s="153"/>
      <c r="D420" s="153"/>
      <c r="E420" s="154"/>
      <c r="F420" s="154"/>
      <c r="G420" s="154"/>
      <c r="H420" s="154"/>
      <c r="I420" s="115"/>
      <c r="J420" s="130"/>
      <c r="K420" s="130"/>
      <c r="L420" s="154"/>
      <c r="M420" s="154"/>
      <c r="N420" s="146"/>
      <c r="O420" s="128"/>
      <c r="P420" s="146"/>
      <c r="R420" s="128"/>
      <c r="S420" s="129"/>
      <c r="T420" s="129"/>
      <c r="U420" s="507"/>
    </row>
    <row r="421" spans="1:21" ht="60" x14ac:dyDescent="0.25">
      <c r="A421" s="1251" t="s">
        <v>349</v>
      </c>
      <c r="B421" s="1253" t="s">
        <v>350</v>
      </c>
      <c r="C421" s="1253" t="s">
        <v>351</v>
      </c>
      <c r="D421" s="393" t="s">
        <v>352</v>
      </c>
      <c r="E421" s="394" t="s">
        <v>353</v>
      </c>
      <c r="F421" s="393" t="s">
        <v>354</v>
      </c>
      <c r="G421" s="393" t="s">
        <v>355</v>
      </c>
      <c r="H421" s="395" t="s">
        <v>312</v>
      </c>
      <c r="I421" s="395" t="s">
        <v>356</v>
      </c>
      <c r="J421" s="395" t="s">
        <v>357</v>
      </c>
      <c r="K421" s="395" t="s">
        <v>358</v>
      </c>
      <c r="L421" s="395" t="s">
        <v>359</v>
      </c>
      <c r="M421" s="395" t="s">
        <v>360</v>
      </c>
      <c r="N421" s="395" t="s">
        <v>361</v>
      </c>
      <c r="O421" s="395" t="s">
        <v>362</v>
      </c>
      <c r="P421" s="395" t="s">
        <v>363</v>
      </c>
      <c r="Q421" s="395" t="s">
        <v>364</v>
      </c>
      <c r="R421" s="395" t="s">
        <v>365</v>
      </c>
      <c r="S421" s="395" t="s">
        <v>366</v>
      </c>
      <c r="T421" s="1255" t="s">
        <v>367</v>
      </c>
      <c r="U421" s="508"/>
    </row>
    <row r="422" spans="1:21" ht="24.75" thickBot="1" x14ac:dyDescent="0.3">
      <c r="A422" s="1252"/>
      <c r="B422" s="1254"/>
      <c r="C422" s="1254"/>
      <c r="D422" s="396" t="s">
        <v>368</v>
      </c>
      <c r="E422" s="396" t="s">
        <v>369</v>
      </c>
      <c r="F422" s="396" t="s">
        <v>370</v>
      </c>
      <c r="G422" s="396" t="s">
        <v>370</v>
      </c>
      <c r="H422" s="396" t="s">
        <v>87</v>
      </c>
      <c r="I422" s="396" t="s">
        <v>33</v>
      </c>
      <c r="J422" s="396" t="s">
        <v>371</v>
      </c>
      <c r="K422" s="396" t="s">
        <v>372</v>
      </c>
      <c r="L422" s="396" t="s">
        <v>373</v>
      </c>
      <c r="M422" s="396" t="s">
        <v>372</v>
      </c>
      <c r="N422" s="396" t="s">
        <v>374</v>
      </c>
      <c r="O422" s="396" t="s">
        <v>341</v>
      </c>
      <c r="P422" s="396" t="s">
        <v>375</v>
      </c>
      <c r="Q422" s="396" t="s">
        <v>376</v>
      </c>
      <c r="R422" s="396" t="s">
        <v>377</v>
      </c>
      <c r="S422" s="396" t="s">
        <v>377</v>
      </c>
      <c r="T422" s="1256"/>
      <c r="U422" s="508"/>
    </row>
    <row r="423" spans="1:21" x14ac:dyDescent="0.25">
      <c r="A423" s="1257" t="str">
        <f>B417</f>
        <v>urb.i.3</v>
      </c>
      <c r="B423" s="399">
        <v>1</v>
      </c>
      <c r="C423" s="208"/>
      <c r="D423" s="134"/>
      <c r="E423" s="134"/>
      <c r="F423" s="208"/>
      <c r="G423" s="510"/>
      <c r="H423" s="135"/>
      <c r="I423" s="511"/>
      <c r="J423" s="512"/>
      <c r="K423" s="513"/>
      <c r="L423" s="511"/>
      <c r="M423" s="513"/>
      <c r="N423" s="164"/>
      <c r="O423" s="164"/>
      <c r="P423" s="511"/>
      <c r="Q423" s="511"/>
      <c r="R423" s="511"/>
      <c r="S423" s="511"/>
      <c r="T423" s="514"/>
      <c r="U423" s="507"/>
    </row>
    <row r="424" spans="1:21" x14ac:dyDescent="0.25">
      <c r="A424" s="1257"/>
      <c r="B424" s="400">
        <v>2</v>
      </c>
      <c r="C424" s="133"/>
      <c r="D424" s="127"/>
      <c r="E424" s="127"/>
      <c r="F424" s="133"/>
      <c r="G424" s="515"/>
      <c r="H424" s="135"/>
      <c r="I424" s="495"/>
      <c r="J424" s="516"/>
      <c r="K424" s="517"/>
      <c r="L424" s="495"/>
      <c r="M424" s="517"/>
      <c r="N424" s="155"/>
      <c r="O424" s="155"/>
      <c r="P424" s="495"/>
      <c r="Q424" s="495" t="s">
        <v>378</v>
      </c>
      <c r="R424" s="495"/>
      <c r="S424" s="495"/>
      <c r="T424" s="518"/>
      <c r="U424" s="507"/>
    </row>
    <row r="425" spans="1:21" x14ac:dyDescent="0.25">
      <c r="A425" s="1257"/>
      <c r="B425" s="400">
        <v>3</v>
      </c>
      <c r="C425" s="133"/>
      <c r="D425" s="127"/>
      <c r="E425" s="127"/>
      <c r="F425" s="133"/>
      <c r="G425" s="515"/>
      <c r="H425" s="135"/>
      <c r="I425" s="495"/>
      <c r="J425" s="516"/>
      <c r="K425" s="517"/>
      <c r="L425" s="495"/>
      <c r="M425" s="517"/>
      <c r="N425" s="155"/>
      <c r="O425" s="155"/>
      <c r="P425" s="495"/>
      <c r="Q425" s="495"/>
      <c r="R425" s="495"/>
      <c r="S425" s="495"/>
      <c r="T425" s="518"/>
      <c r="U425" s="507"/>
    </row>
    <row r="426" spans="1:21" x14ac:dyDescent="0.25">
      <c r="A426" s="1257"/>
      <c r="B426" s="400">
        <v>4</v>
      </c>
      <c r="C426" s="133"/>
      <c r="D426" s="127"/>
      <c r="E426" s="127"/>
      <c r="F426" s="133"/>
      <c r="G426" s="515"/>
      <c r="H426" s="135"/>
      <c r="I426" s="495"/>
      <c r="J426" s="516"/>
      <c r="K426" s="517"/>
      <c r="L426" s="495"/>
      <c r="M426" s="517"/>
      <c r="N426" s="155"/>
      <c r="O426" s="155"/>
      <c r="P426" s="495"/>
      <c r="Q426" s="495"/>
      <c r="R426" s="495"/>
      <c r="S426" s="495"/>
      <c r="T426" s="518"/>
      <c r="U426" s="507"/>
    </row>
    <row r="427" spans="1:21" x14ac:dyDescent="0.25">
      <c r="A427" s="1257"/>
      <c r="B427" s="400">
        <v>5</v>
      </c>
      <c r="C427" s="133"/>
      <c r="D427" s="127"/>
      <c r="E427" s="127"/>
      <c r="F427" s="133"/>
      <c r="G427" s="515"/>
      <c r="H427" s="135"/>
      <c r="I427" s="495"/>
      <c r="J427" s="516"/>
      <c r="K427" s="517"/>
      <c r="L427" s="495"/>
      <c r="M427" s="517"/>
      <c r="N427" s="155"/>
      <c r="O427" s="155"/>
      <c r="P427" s="495"/>
      <c r="Q427" s="495"/>
      <c r="R427" s="495"/>
      <c r="S427" s="495"/>
      <c r="T427" s="518"/>
      <c r="U427" s="507"/>
    </row>
    <row r="428" spans="1:21" x14ac:dyDescent="0.25">
      <c r="A428" s="1257"/>
      <c r="B428" s="400">
        <v>6</v>
      </c>
      <c r="C428" s="133"/>
      <c r="D428" s="127"/>
      <c r="E428" s="127"/>
      <c r="F428" s="133"/>
      <c r="G428" s="515"/>
      <c r="H428" s="135"/>
      <c r="I428" s="495"/>
      <c r="J428" s="516"/>
      <c r="K428" s="517"/>
      <c r="L428" s="495"/>
      <c r="M428" s="517"/>
      <c r="N428" s="155"/>
      <c r="O428" s="155"/>
      <c r="P428" s="495"/>
      <c r="Q428" s="495"/>
      <c r="R428" s="495"/>
      <c r="S428" s="495"/>
      <c r="T428" s="518"/>
      <c r="U428" s="507"/>
    </row>
    <row r="429" spans="1:21" x14ac:dyDescent="0.25">
      <c r="A429" s="1257"/>
      <c r="B429" s="400">
        <v>7</v>
      </c>
      <c r="C429" s="133"/>
      <c r="D429" s="127"/>
      <c r="E429" s="127"/>
      <c r="F429" s="133"/>
      <c r="G429" s="515"/>
      <c r="H429" s="135"/>
      <c r="I429" s="495"/>
      <c r="J429" s="516"/>
      <c r="K429" s="517"/>
      <c r="L429" s="495"/>
      <c r="M429" s="517"/>
      <c r="N429" s="155"/>
      <c r="O429" s="155"/>
      <c r="P429" s="495"/>
      <c r="Q429" s="495"/>
      <c r="R429" s="495"/>
      <c r="S429" s="495"/>
      <c r="T429" s="518"/>
      <c r="U429" s="507"/>
    </row>
    <row r="430" spans="1:21" x14ac:dyDescent="0.25">
      <c r="A430" s="1257"/>
      <c r="B430" s="400">
        <v>8</v>
      </c>
      <c r="C430" s="133"/>
      <c r="D430" s="127"/>
      <c r="E430" s="127"/>
      <c r="F430" s="133"/>
      <c r="G430" s="515"/>
      <c r="H430" s="135"/>
      <c r="I430" s="495"/>
      <c r="J430" s="516"/>
      <c r="K430" s="517"/>
      <c r="L430" s="495"/>
      <c r="M430" s="517"/>
      <c r="N430" s="155"/>
      <c r="O430" s="155"/>
      <c r="P430" s="495"/>
      <c r="Q430" s="495"/>
      <c r="R430" s="495"/>
      <c r="S430" s="495"/>
      <c r="T430" s="518"/>
      <c r="U430" s="507"/>
    </row>
    <row r="431" spans="1:21" x14ac:dyDescent="0.25">
      <c r="A431" s="1257"/>
      <c r="B431" s="400">
        <v>9</v>
      </c>
      <c r="C431" s="133"/>
      <c r="D431" s="127"/>
      <c r="E431" s="127"/>
      <c r="F431" s="133"/>
      <c r="G431" s="515"/>
      <c r="H431" s="135"/>
      <c r="I431" s="495"/>
      <c r="J431" s="516"/>
      <c r="K431" s="517"/>
      <c r="L431" s="495"/>
      <c r="M431" s="517"/>
      <c r="N431" s="155"/>
      <c r="O431" s="155"/>
      <c r="P431" s="495"/>
      <c r="Q431" s="495"/>
      <c r="R431" s="495"/>
      <c r="S431" s="495"/>
      <c r="T431" s="518"/>
      <c r="U431" s="507"/>
    </row>
    <row r="432" spans="1:21" ht="15.75" thickBot="1" x14ac:dyDescent="0.3">
      <c r="A432" s="1258"/>
      <c r="B432" s="401">
        <v>10</v>
      </c>
      <c r="C432" s="148"/>
      <c r="D432" s="147"/>
      <c r="E432" s="147"/>
      <c r="F432" s="148"/>
      <c r="G432" s="519"/>
      <c r="H432" s="405"/>
      <c r="I432" s="520"/>
      <c r="J432" s="521"/>
      <c r="K432" s="522"/>
      <c r="L432" s="520"/>
      <c r="M432" s="522"/>
      <c r="N432" s="156"/>
      <c r="O432" s="156"/>
      <c r="P432" s="520"/>
      <c r="Q432" s="520"/>
      <c r="R432" s="520"/>
      <c r="S432" s="520"/>
      <c r="T432" s="523"/>
      <c r="U432" s="507"/>
    </row>
    <row r="433" spans="1:21" ht="25.5" thickBot="1" x14ac:dyDescent="0.3">
      <c r="A433" s="654"/>
      <c r="C433" s="655"/>
      <c r="D433" s="656"/>
      <c r="E433" s="484" t="s">
        <v>379</v>
      </c>
      <c r="F433" s="485">
        <f>COUNTA(F423:F432)</f>
        <v>0</v>
      </c>
      <c r="G433" s="486">
        <f>COUNTA(G423:G432)</f>
        <v>0</v>
      </c>
      <c r="H433" s="655"/>
      <c r="I433" s="501"/>
      <c r="J433" s="657"/>
      <c r="K433" s="658"/>
      <c r="L433" s="1096" t="s">
        <v>655</v>
      </c>
      <c r="M433" s="1097"/>
      <c r="N433" s="659">
        <f>SUM(N423:N432)</f>
        <v>0</v>
      </c>
      <c r="O433" s="660">
        <f>SUM(O423:O432)</f>
        <v>0</v>
      </c>
      <c r="P433" s="501"/>
      <c r="R433" s="128"/>
      <c r="S433" s="132"/>
      <c r="T433" s="603"/>
      <c r="U433" s="527"/>
    </row>
    <row r="434" spans="1:21" x14ac:dyDescent="0.25">
      <c r="A434" s="149"/>
      <c r="B434" s="128"/>
      <c r="C434" s="128"/>
      <c r="D434" s="128"/>
      <c r="H434" s="524"/>
      <c r="I434" s="524"/>
      <c r="J434" s="525"/>
      <c r="K434" s="524"/>
      <c r="L434" s="1098" t="s">
        <v>656</v>
      </c>
      <c r="M434" s="1099"/>
      <c r="N434" s="661">
        <f>SUMIF(M423:M432,"&lt;=31/12/2025",N423:N432)</f>
        <v>0</v>
      </c>
      <c r="O434" s="662">
        <f>SUMIF(M423:M432,"&lt;=31/12/2025",O423:O432)</f>
        <v>0</v>
      </c>
      <c r="P434" s="128"/>
      <c r="R434" s="128"/>
      <c r="S434" s="132"/>
      <c r="T434" s="603"/>
      <c r="U434" s="527"/>
    </row>
    <row r="435" spans="1:21" ht="15.75" thickBot="1" x14ac:dyDescent="0.3">
      <c r="A435" s="149"/>
      <c r="L435" s="1100" t="s">
        <v>659</v>
      </c>
      <c r="M435" s="1101"/>
      <c r="N435" s="663">
        <f>SUMIF(M423:M432,"&gt;31/12/2025",N423:N432)</f>
        <v>0</v>
      </c>
      <c r="O435" s="664">
        <f>SUMIF(M423:M432,"&gt;31/12/2025",O423:O432)</f>
        <v>0</v>
      </c>
      <c r="R435" s="128"/>
      <c r="S435" s="132"/>
      <c r="T435" s="603"/>
      <c r="U435" s="527"/>
    </row>
    <row r="436" spans="1:21" ht="15.75" thickBot="1" x14ac:dyDescent="0.3">
      <c r="A436" s="528"/>
      <c r="B436" s="529"/>
      <c r="C436" s="455"/>
      <c r="D436" s="455"/>
      <c r="E436" s="455"/>
      <c r="F436" s="529"/>
      <c r="G436" s="455"/>
      <c r="H436" s="455"/>
      <c r="I436" s="529"/>
      <c r="J436" s="529"/>
      <c r="K436" s="455"/>
      <c r="L436" s="455"/>
      <c r="M436" s="455"/>
      <c r="N436" s="455"/>
      <c r="O436" s="455"/>
      <c r="P436" s="455"/>
      <c r="Q436" s="455"/>
      <c r="R436" s="455"/>
      <c r="S436" s="530"/>
      <c r="T436" s="455"/>
      <c r="U436" s="531"/>
    </row>
    <row r="437" spans="1:21" ht="15.75" thickBot="1" x14ac:dyDescent="0.3">
      <c r="A437" s="502"/>
      <c r="B437" s="503"/>
      <c r="C437" s="504"/>
      <c r="D437" s="504"/>
      <c r="E437" s="504"/>
      <c r="F437" s="503"/>
      <c r="G437" s="504"/>
      <c r="H437" s="504"/>
      <c r="I437" s="503"/>
      <c r="J437" s="503"/>
      <c r="K437" s="504"/>
      <c r="L437" s="504"/>
      <c r="M437" s="504"/>
      <c r="N437" s="504"/>
      <c r="O437" s="504"/>
      <c r="P437" s="504"/>
      <c r="Q437" s="504"/>
      <c r="R437" s="504"/>
      <c r="S437" s="504"/>
      <c r="T437" s="504"/>
      <c r="U437" s="505"/>
    </row>
    <row r="438" spans="1:21" ht="28.5" thickBot="1" x14ac:dyDescent="0.3">
      <c r="A438" s="392" t="s">
        <v>9</v>
      </c>
      <c r="B438" s="1116" t="s">
        <v>90</v>
      </c>
      <c r="C438" s="1117"/>
      <c r="E438" s="1219" t="s">
        <v>342</v>
      </c>
      <c r="F438" s="1220"/>
      <c r="G438" s="1120">
        <f>VLOOKUP(B438,'Urbano.Piano inv. forn'!$D$130:$H$149,3,FALSE)</f>
        <v>0</v>
      </c>
      <c r="H438" s="1121"/>
      <c r="I438" s="115"/>
      <c r="J438" s="1219" t="s">
        <v>343</v>
      </c>
      <c r="K438" s="1220"/>
      <c r="L438" s="1120">
        <f>VLOOKUP(B438,'Urbano.Piano inv. forn'!$D$130:$H$149,4,FALSE)</f>
        <v>0</v>
      </c>
      <c r="M438" s="1121"/>
      <c r="O438" s="397" t="s">
        <v>344</v>
      </c>
      <c r="P438" s="506"/>
      <c r="R438" s="398" t="s">
        <v>345</v>
      </c>
      <c r="S438" s="1108"/>
      <c r="T438" s="1109"/>
      <c r="U438" s="507"/>
    </row>
    <row r="439" spans="1:21" ht="15.75" thickBot="1" x14ac:dyDescent="0.3">
      <c r="A439" s="149"/>
      <c r="B439" s="129"/>
      <c r="C439" s="129"/>
      <c r="E439" s="130"/>
      <c r="F439" s="130"/>
      <c r="G439" s="131"/>
      <c r="H439" s="131"/>
      <c r="I439" s="115"/>
      <c r="J439" s="130"/>
      <c r="K439" s="130"/>
      <c r="L439" s="131"/>
      <c r="M439" s="131"/>
      <c r="O439" s="132"/>
      <c r="R439" s="128"/>
      <c r="S439" s="501"/>
      <c r="U439" s="150"/>
    </row>
    <row r="440" spans="1:21" ht="29.25" customHeight="1" thickBot="1" x14ac:dyDescent="0.3">
      <c r="A440" s="1246" t="s">
        <v>346</v>
      </c>
      <c r="B440" s="1247"/>
      <c r="C440" s="1247"/>
      <c r="D440" s="1248"/>
      <c r="E440" s="1105">
        <f>VLOOKUP(B438,'Urbano.Piano inv. forn'!$D$130:$V$149,17,FALSE)</f>
        <v>0</v>
      </c>
      <c r="F440" s="1106"/>
      <c r="G440" s="1106"/>
      <c r="H440" s="1107"/>
      <c r="I440" s="115"/>
      <c r="J440" s="1246" t="s">
        <v>60</v>
      </c>
      <c r="K440" s="1247"/>
      <c r="L440" s="1105">
        <f>VLOOKUP(B438,'Urbano.Piano inv. forn'!$D$130:$V$149,19,FALSE)</f>
        <v>0</v>
      </c>
      <c r="M440" s="1107"/>
      <c r="N440" s="146"/>
      <c r="O440" s="398" t="s">
        <v>347</v>
      </c>
      <c r="P440" s="151">
        <f>L440+E440</f>
        <v>0</v>
      </c>
      <c r="R440" s="398" t="s">
        <v>348</v>
      </c>
      <c r="S440" s="1108"/>
      <c r="T440" s="1109"/>
      <c r="U440" s="150"/>
    </row>
    <row r="441" spans="1:21" ht="15.75" thickBot="1" x14ac:dyDescent="0.3">
      <c r="A441" s="152"/>
      <c r="B441" s="153"/>
      <c r="C441" s="153"/>
      <c r="D441" s="153"/>
      <c r="E441" s="154"/>
      <c r="F441" s="154"/>
      <c r="G441" s="154"/>
      <c r="H441" s="154"/>
      <c r="I441" s="115"/>
      <c r="J441" s="130"/>
      <c r="K441" s="130"/>
      <c r="L441" s="154"/>
      <c r="M441" s="154"/>
      <c r="N441" s="146"/>
      <c r="O441" s="128"/>
      <c r="P441" s="146"/>
      <c r="R441" s="128"/>
      <c r="S441" s="129"/>
      <c r="T441" s="129"/>
      <c r="U441" s="507"/>
    </row>
    <row r="442" spans="1:21" ht="60" x14ac:dyDescent="0.25">
      <c r="A442" s="1251" t="s">
        <v>349</v>
      </c>
      <c r="B442" s="1253" t="s">
        <v>350</v>
      </c>
      <c r="C442" s="1253" t="s">
        <v>351</v>
      </c>
      <c r="D442" s="393" t="s">
        <v>352</v>
      </c>
      <c r="E442" s="394" t="s">
        <v>353</v>
      </c>
      <c r="F442" s="393" t="s">
        <v>354</v>
      </c>
      <c r="G442" s="393" t="s">
        <v>355</v>
      </c>
      <c r="H442" s="395" t="s">
        <v>312</v>
      </c>
      <c r="I442" s="395" t="s">
        <v>356</v>
      </c>
      <c r="J442" s="395" t="s">
        <v>357</v>
      </c>
      <c r="K442" s="395" t="s">
        <v>358</v>
      </c>
      <c r="L442" s="395" t="s">
        <v>359</v>
      </c>
      <c r="M442" s="395" t="s">
        <v>360</v>
      </c>
      <c r="N442" s="395" t="s">
        <v>361</v>
      </c>
      <c r="O442" s="395" t="s">
        <v>362</v>
      </c>
      <c r="P442" s="395" t="s">
        <v>363</v>
      </c>
      <c r="Q442" s="395" t="s">
        <v>364</v>
      </c>
      <c r="R442" s="395" t="s">
        <v>365</v>
      </c>
      <c r="S442" s="395" t="s">
        <v>366</v>
      </c>
      <c r="T442" s="1255" t="s">
        <v>367</v>
      </c>
      <c r="U442" s="508"/>
    </row>
    <row r="443" spans="1:21" ht="24.75" thickBot="1" x14ac:dyDescent="0.3">
      <c r="A443" s="1252"/>
      <c r="B443" s="1254"/>
      <c r="C443" s="1254"/>
      <c r="D443" s="396" t="s">
        <v>368</v>
      </c>
      <c r="E443" s="396" t="s">
        <v>369</v>
      </c>
      <c r="F443" s="396" t="s">
        <v>370</v>
      </c>
      <c r="G443" s="396" t="s">
        <v>370</v>
      </c>
      <c r="H443" s="396" t="s">
        <v>87</v>
      </c>
      <c r="I443" s="396" t="s">
        <v>33</v>
      </c>
      <c r="J443" s="396" t="s">
        <v>371</v>
      </c>
      <c r="K443" s="396" t="s">
        <v>372</v>
      </c>
      <c r="L443" s="396" t="s">
        <v>373</v>
      </c>
      <c r="M443" s="396" t="s">
        <v>372</v>
      </c>
      <c r="N443" s="396" t="s">
        <v>374</v>
      </c>
      <c r="O443" s="396" t="s">
        <v>341</v>
      </c>
      <c r="P443" s="396" t="s">
        <v>375</v>
      </c>
      <c r="Q443" s="396" t="s">
        <v>376</v>
      </c>
      <c r="R443" s="396" t="s">
        <v>377</v>
      </c>
      <c r="S443" s="396" t="s">
        <v>377</v>
      </c>
      <c r="T443" s="1256"/>
      <c r="U443" s="508"/>
    </row>
    <row r="444" spans="1:21" x14ac:dyDescent="0.25">
      <c r="A444" s="1257" t="str">
        <f>B438</f>
        <v>urb.i.3</v>
      </c>
      <c r="B444" s="399">
        <v>1</v>
      </c>
      <c r="C444" s="208"/>
      <c r="D444" s="134"/>
      <c r="E444" s="134"/>
      <c r="F444" s="208"/>
      <c r="G444" s="510"/>
      <c r="H444" s="135"/>
      <c r="I444" s="511"/>
      <c r="J444" s="512"/>
      <c r="K444" s="513"/>
      <c r="L444" s="511"/>
      <c r="M444" s="513"/>
      <c r="N444" s="164"/>
      <c r="O444" s="164"/>
      <c r="P444" s="511"/>
      <c r="Q444" s="511"/>
      <c r="R444" s="511"/>
      <c r="S444" s="511"/>
      <c r="T444" s="514"/>
      <c r="U444" s="507"/>
    </row>
    <row r="445" spans="1:21" x14ac:dyDescent="0.25">
      <c r="A445" s="1257"/>
      <c r="B445" s="400">
        <v>2</v>
      </c>
      <c r="C445" s="133"/>
      <c r="D445" s="127"/>
      <c r="E445" s="127"/>
      <c r="F445" s="133"/>
      <c r="G445" s="515"/>
      <c r="H445" s="135"/>
      <c r="I445" s="495"/>
      <c r="J445" s="516"/>
      <c r="K445" s="517"/>
      <c r="L445" s="495"/>
      <c r="M445" s="517"/>
      <c r="N445" s="155"/>
      <c r="O445" s="155"/>
      <c r="P445" s="495"/>
      <c r="Q445" s="495" t="s">
        <v>378</v>
      </c>
      <c r="R445" s="495"/>
      <c r="S445" s="495"/>
      <c r="T445" s="518"/>
      <c r="U445" s="507"/>
    </row>
    <row r="446" spans="1:21" x14ac:dyDescent="0.25">
      <c r="A446" s="1257"/>
      <c r="B446" s="400">
        <v>3</v>
      </c>
      <c r="C446" s="133"/>
      <c r="D446" s="127"/>
      <c r="E446" s="127"/>
      <c r="F446" s="133"/>
      <c r="G446" s="515"/>
      <c r="H446" s="135"/>
      <c r="I446" s="495"/>
      <c r="J446" s="516"/>
      <c r="K446" s="517"/>
      <c r="L446" s="495"/>
      <c r="M446" s="517"/>
      <c r="N446" s="155"/>
      <c r="O446" s="155"/>
      <c r="P446" s="495"/>
      <c r="Q446" s="495"/>
      <c r="R446" s="495"/>
      <c r="S446" s="495"/>
      <c r="T446" s="518"/>
      <c r="U446" s="507"/>
    </row>
    <row r="447" spans="1:21" x14ac:dyDescent="0.25">
      <c r="A447" s="1257"/>
      <c r="B447" s="400">
        <v>4</v>
      </c>
      <c r="C447" s="133"/>
      <c r="D447" s="127"/>
      <c r="E447" s="127"/>
      <c r="F447" s="133"/>
      <c r="G447" s="515"/>
      <c r="H447" s="135"/>
      <c r="I447" s="495"/>
      <c r="J447" s="516"/>
      <c r="K447" s="517"/>
      <c r="L447" s="495"/>
      <c r="M447" s="517"/>
      <c r="N447" s="155"/>
      <c r="O447" s="155"/>
      <c r="P447" s="495"/>
      <c r="Q447" s="495"/>
      <c r="R447" s="495"/>
      <c r="S447" s="495"/>
      <c r="T447" s="518"/>
      <c r="U447" s="507"/>
    </row>
    <row r="448" spans="1:21" x14ac:dyDescent="0.25">
      <c r="A448" s="1257"/>
      <c r="B448" s="400">
        <v>5</v>
      </c>
      <c r="C448" s="133"/>
      <c r="D448" s="127"/>
      <c r="E448" s="127"/>
      <c r="F448" s="133"/>
      <c r="G448" s="515"/>
      <c r="H448" s="135"/>
      <c r="I448" s="495"/>
      <c r="J448" s="516"/>
      <c r="K448" s="517"/>
      <c r="L448" s="495"/>
      <c r="M448" s="517"/>
      <c r="N448" s="155"/>
      <c r="O448" s="155"/>
      <c r="P448" s="495"/>
      <c r="Q448" s="495"/>
      <c r="R448" s="495"/>
      <c r="S448" s="495"/>
      <c r="T448" s="518"/>
      <c r="U448" s="507"/>
    </row>
    <row r="449" spans="1:21" x14ac:dyDescent="0.25">
      <c r="A449" s="1257"/>
      <c r="B449" s="400">
        <v>6</v>
      </c>
      <c r="C449" s="133"/>
      <c r="D449" s="127"/>
      <c r="E449" s="127"/>
      <c r="F449" s="133"/>
      <c r="G449" s="515"/>
      <c r="H449" s="135"/>
      <c r="I449" s="495"/>
      <c r="J449" s="516"/>
      <c r="K449" s="517"/>
      <c r="L449" s="495"/>
      <c r="M449" s="517"/>
      <c r="N449" s="155"/>
      <c r="O449" s="155"/>
      <c r="P449" s="495"/>
      <c r="Q449" s="495"/>
      <c r="R449" s="495"/>
      <c r="S449" s="495"/>
      <c r="T449" s="518"/>
      <c r="U449" s="507"/>
    </row>
    <row r="450" spans="1:21" x14ac:dyDescent="0.25">
      <c r="A450" s="1257"/>
      <c r="B450" s="400">
        <v>7</v>
      </c>
      <c r="C450" s="133"/>
      <c r="D450" s="127"/>
      <c r="E450" s="127"/>
      <c r="F450" s="133"/>
      <c r="G450" s="515"/>
      <c r="H450" s="135"/>
      <c r="I450" s="495"/>
      <c r="J450" s="516"/>
      <c r="K450" s="517"/>
      <c r="L450" s="495"/>
      <c r="M450" s="517"/>
      <c r="N450" s="155"/>
      <c r="O450" s="155"/>
      <c r="P450" s="495"/>
      <c r="Q450" s="495"/>
      <c r="R450" s="495"/>
      <c r="S450" s="495"/>
      <c r="T450" s="518"/>
      <c r="U450" s="507"/>
    </row>
    <row r="451" spans="1:21" x14ac:dyDescent="0.25">
      <c r="A451" s="1257"/>
      <c r="B451" s="400">
        <v>8</v>
      </c>
      <c r="C451" s="133"/>
      <c r="D451" s="127"/>
      <c r="E451" s="127"/>
      <c r="F451" s="133"/>
      <c r="G451" s="515"/>
      <c r="H451" s="135"/>
      <c r="I451" s="495"/>
      <c r="J451" s="516"/>
      <c r="K451" s="517"/>
      <c r="L451" s="495"/>
      <c r="M451" s="517"/>
      <c r="N451" s="155"/>
      <c r="O451" s="155"/>
      <c r="P451" s="495"/>
      <c r="Q451" s="495"/>
      <c r="R451" s="495"/>
      <c r="S451" s="495"/>
      <c r="T451" s="518"/>
      <c r="U451" s="507"/>
    </row>
    <row r="452" spans="1:21" x14ac:dyDescent="0.25">
      <c r="A452" s="1257"/>
      <c r="B452" s="400">
        <v>9</v>
      </c>
      <c r="C452" s="133"/>
      <c r="D452" s="127"/>
      <c r="E452" s="127"/>
      <c r="F452" s="133"/>
      <c r="G452" s="515"/>
      <c r="H452" s="135"/>
      <c r="I452" s="495"/>
      <c r="J452" s="516"/>
      <c r="K452" s="517"/>
      <c r="L452" s="495"/>
      <c r="M452" s="517"/>
      <c r="N452" s="155"/>
      <c r="O452" s="155"/>
      <c r="P452" s="495"/>
      <c r="Q452" s="495"/>
      <c r="R452" s="495"/>
      <c r="S452" s="495"/>
      <c r="T452" s="518"/>
      <c r="U452" s="507"/>
    </row>
    <row r="453" spans="1:21" ht="15.75" thickBot="1" x14ac:dyDescent="0.3">
      <c r="A453" s="1258"/>
      <c r="B453" s="401">
        <v>10</v>
      </c>
      <c r="C453" s="148"/>
      <c r="D453" s="147"/>
      <c r="E453" s="147"/>
      <c r="F453" s="148"/>
      <c r="G453" s="519"/>
      <c r="H453" s="405"/>
      <c r="I453" s="520"/>
      <c r="J453" s="521"/>
      <c r="K453" s="522"/>
      <c r="L453" s="520"/>
      <c r="M453" s="522"/>
      <c r="N453" s="156"/>
      <c r="O453" s="156"/>
      <c r="P453" s="520"/>
      <c r="Q453" s="520"/>
      <c r="R453" s="520"/>
      <c r="S453" s="520"/>
      <c r="T453" s="523"/>
      <c r="U453" s="507"/>
    </row>
    <row r="454" spans="1:21" ht="25.5" thickBot="1" x14ac:dyDescent="0.3">
      <c r="A454" s="654"/>
      <c r="C454" s="655"/>
      <c r="D454" s="656"/>
      <c r="E454" s="484" t="s">
        <v>379</v>
      </c>
      <c r="F454" s="485">
        <f>COUNTA(F444:F453)</f>
        <v>0</v>
      </c>
      <c r="G454" s="486">
        <f>COUNTA(G444:G453)</f>
        <v>0</v>
      </c>
      <c r="H454" s="655"/>
      <c r="I454" s="501"/>
      <c r="J454" s="657"/>
      <c r="K454" s="658"/>
      <c r="L454" s="1096" t="s">
        <v>655</v>
      </c>
      <c r="M454" s="1097"/>
      <c r="N454" s="659">
        <f>SUM(N444:N453)</f>
        <v>0</v>
      </c>
      <c r="O454" s="660">
        <f>SUM(O444:O453)</f>
        <v>0</v>
      </c>
      <c r="P454" s="501"/>
      <c r="R454" s="128"/>
      <c r="S454" s="132"/>
      <c r="T454" s="603"/>
      <c r="U454" s="527"/>
    </row>
    <row r="455" spans="1:21" x14ac:dyDescent="0.25">
      <c r="A455" s="149"/>
      <c r="B455" s="128"/>
      <c r="C455" s="128"/>
      <c r="D455" s="128"/>
      <c r="H455" s="524"/>
      <c r="I455" s="524"/>
      <c r="J455" s="525"/>
      <c r="K455" s="524"/>
      <c r="L455" s="1098" t="s">
        <v>656</v>
      </c>
      <c r="M455" s="1099"/>
      <c r="N455" s="661">
        <f>SUMIF(M444:M453,"&lt;=31/12/2025",N444:N453)</f>
        <v>0</v>
      </c>
      <c r="O455" s="662">
        <f>SUMIF(M444:M453,"&lt;=31/12/2025",O444:O453)</f>
        <v>0</v>
      </c>
      <c r="P455" s="128"/>
      <c r="R455" s="128"/>
      <c r="S455" s="132"/>
      <c r="T455" s="603"/>
      <c r="U455" s="527"/>
    </row>
    <row r="456" spans="1:21" ht="15.75" thickBot="1" x14ac:dyDescent="0.3">
      <c r="A456" s="149"/>
      <c r="L456" s="1100" t="s">
        <v>659</v>
      </c>
      <c r="M456" s="1101"/>
      <c r="N456" s="663">
        <f>SUMIF(M444:M453,"&gt;31/12/2025",N444:N453)</f>
        <v>0</v>
      </c>
      <c r="O456" s="664">
        <f>SUMIF(M444:M453,"&gt;31/12/2025",O444:O453)</f>
        <v>0</v>
      </c>
      <c r="R456" s="128"/>
      <c r="S456" s="132"/>
      <c r="T456" s="603"/>
      <c r="U456" s="527"/>
    </row>
    <row r="457" spans="1:21" ht="15.75" thickBot="1" x14ac:dyDescent="0.3">
      <c r="A457" s="528"/>
      <c r="B457" s="529"/>
      <c r="C457" s="455"/>
      <c r="D457" s="455"/>
      <c r="E457" s="455"/>
      <c r="F457" s="529"/>
      <c r="G457" s="455"/>
      <c r="H457" s="455"/>
      <c r="I457" s="529"/>
      <c r="J457" s="529"/>
      <c r="K457" s="455"/>
      <c r="L457" s="455"/>
      <c r="M457" s="455"/>
      <c r="N457" s="455"/>
      <c r="O457" s="455"/>
      <c r="P457" s="455"/>
      <c r="Q457" s="455"/>
      <c r="R457" s="455"/>
      <c r="S457" s="530"/>
      <c r="T457" s="455"/>
      <c r="U457" s="531"/>
    </row>
    <row r="458" spans="1:21" ht="15.75" thickBot="1" x14ac:dyDescent="0.3">
      <c r="A458" s="502"/>
      <c r="B458" s="503"/>
      <c r="C458" s="504"/>
      <c r="D458" s="504"/>
      <c r="E458" s="504"/>
      <c r="F458" s="503"/>
      <c r="G458" s="504"/>
      <c r="H458" s="504"/>
      <c r="I458" s="503"/>
      <c r="J458" s="503"/>
      <c r="K458" s="504"/>
      <c r="L458" s="504"/>
      <c r="M458" s="504"/>
      <c r="N458" s="504"/>
      <c r="O458" s="504"/>
      <c r="P458" s="504"/>
      <c r="Q458" s="504"/>
      <c r="R458" s="504"/>
      <c r="S458" s="504"/>
      <c r="T458" s="504"/>
      <c r="U458" s="505"/>
    </row>
    <row r="459" spans="1:21" ht="28.5" thickBot="1" x14ac:dyDescent="0.3">
      <c r="A459" s="392" t="s">
        <v>9</v>
      </c>
      <c r="B459" s="1116" t="s">
        <v>90</v>
      </c>
      <c r="C459" s="1117"/>
      <c r="E459" s="1219" t="s">
        <v>342</v>
      </c>
      <c r="F459" s="1220"/>
      <c r="G459" s="1120">
        <f>VLOOKUP(B459,'Urbano.Piano inv. forn'!$D$130:$H$149,3,FALSE)</f>
        <v>0</v>
      </c>
      <c r="H459" s="1121"/>
      <c r="I459" s="115"/>
      <c r="J459" s="1219" t="s">
        <v>343</v>
      </c>
      <c r="K459" s="1220"/>
      <c r="L459" s="1120">
        <f>VLOOKUP(B459,'Urbano.Piano inv. forn'!$D$130:$H$149,4,FALSE)</f>
        <v>0</v>
      </c>
      <c r="M459" s="1121"/>
      <c r="O459" s="397" t="s">
        <v>344</v>
      </c>
      <c r="P459" s="506"/>
      <c r="R459" s="398" t="s">
        <v>345</v>
      </c>
      <c r="S459" s="1108"/>
      <c r="T459" s="1109"/>
      <c r="U459" s="507"/>
    </row>
    <row r="460" spans="1:21" ht="15.75" thickBot="1" x14ac:dyDescent="0.3">
      <c r="A460" s="149"/>
      <c r="B460" s="129"/>
      <c r="C460" s="129"/>
      <c r="E460" s="130"/>
      <c r="F460" s="130"/>
      <c r="G460" s="131"/>
      <c r="H460" s="131"/>
      <c r="I460" s="115"/>
      <c r="J460" s="130"/>
      <c r="K460" s="130"/>
      <c r="L460" s="131"/>
      <c r="M460" s="131"/>
      <c r="O460" s="132"/>
      <c r="R460" s="128"/>
      <c r="S460" s="501"/>
      <c r="U460" s="150"/>
    </row>
    <row r="461" spans="1:21" ht="29.25" customHeight="1" thickBot="1" x14ac:dyDescent="0.3">
      <c r="A461" s="1246" t="s">
        <v>346</v>
      </c>
      <c r="B461" s="1247"/>
      <c r="C461" s="1247"/>
      <c r="D461" s="1248"/>
      <c r="E461" s="1105">
        <f>VLOOKUP(B459,'Urbano.Piano inv. forn'!$D$130:$V$149,17,FALSE)</f>
        <v>0</v>
      </c>
      <c r="F461" s="1106"/>
      <c r="G461" s="1106"/>
      <c r="H461" s="1107"/>
      <c r="I461" s="115"/>
      <c r="J461" s="1246" t="s">
        <v>60</v>
      </c>
      <c r="K461" s="1247"/>
      <c r="L461" s="1105">
        <f>VLOOKUP(B459,'Urbano.Piano inv. forn'!$D$130:$V$149,19,FALSE)</f>
        <v>0</v>
      </c>
      <c r="M461" s="1107"/>
      <c r="N461" s="146"/>
      <c r="O461" s="398" t="s">
        <v>347</v>
      </c>
      <c r="P461" s="151">
        <f>L461+E461</f>
        <v>0</v>
      </c>
      <c r="R461" s="398" t="s">
        <v>348</v>
      </c>
      <c r="S461" s="1108"/>
      <c r="T461" s="1109"/>
      <c r="U461" s="150"/>
    </row>
    <row r="462" spans="1:21" ht="15.75" thickBot="1" x14ac:dyDescent="0.3">
      <c r="A462" s="152"/>
      <c r="B462" s="153"/>
      <c r="C462" s="153"/>
      <c r="D462" s="153"/>
      <c r="E462" s="154"/>
      <c r="F462" s="154"/>
      <c r="G462" s="154"/>
      <c r="H462" s="154"/>
      <c r="I462" s="115"/>
      <c r="J462" s="130"/>
      <c r="K462" s="130"/>
      <c r="L462" s="154"/>
      <c r="M462" s="154"/>
      <c r="N462" s="146"/>
      <c r="O462" s="128"/>
      <c r="P462" s="146"/>
      <c r="R462" s="128"/>
      <c r="S462" s="129"/>
      <c r="T462" s="129"/>
      <c r="U462" s="507"/>
    </row>
    <row r="463" spans="1:21" ht="60" x14ac:dyDescent="0.25">
      <c r="A463" s="1251" t="s">
        <v>349</v>
      </c>
      <c r="B463" s="1253" t="s">
        <v>350</v>
      </c>
      <c r="C463" s="1253" t="s">
        <v>351</v>
      </c>
      <c r="D463" s="393" t="s">
        <v>352</v>
      </c>
      <c r="E463" s="394" t="s">
        <v>353</v>
      </c>
      <c r="F463" s="393" t="s">
        <v>354</v>
      </c>
      <c r="G463" s="393" t="s">
        <v>355</v>
      </c>
      <c r="H463" s="395" t="s">
        <v>312</v>
      </c>
      <c r="I463" s="395" t="s">
        <v>356</v>
      </c>
      <c r="J463" s="395" t="s">
        <v>357</v>
      </c>
      <c r="K463" s="395" t="s">
        <v>358</v>
      </c>
      <c r="L463" s="395" t="s">
        <v>359</v>
      </c>
      <c r="M463" s="395" t="s">
        <v>360</v>
      </c>
      <c r="N463" s="395" t="s">
        <v>361</v>
      </c>
      <c r="O463" s="395" t="s">
        <v>362</v>
      </c>
      <c r="P463" s="395" t="s">
        <v>363</v>
      </c>
      <c r="Q463" s="395" t="s">
        <v>364</v>
      </c>
      <c r="R463" s="395" t="s">
        <v>365</v>
      </c>
      <c r="S463" s="395" t="s">
        <v>366</v>
      </c>
      <c r="T463" s="1255" t="s">
        <v>367</v>
      </c>
      <c r="U463" s="508"/>
    </row>
    <row r="464" spans="1:21" ht="24.75" thickBot="1" x14ac:dyDescent="0.3">
      <c r="A464" s="1252"/>
      <c r="B464" s="1254"/>
      <c r="C464" s="1254"/>
      <c r="D464" s="396" t="s">
        <v>368</v>
      </c>
      <c r="E464" s="396" t="s">
        <v>369</v>
      </c>
      <c r="F464" s="396" t="s">
        <v>370</v>
      </c>
      <c r="G464" s="396" t="s">
        <v>370</v>
      </c>
      <c r="H464" s="396" t="s">
        <v>87</v>
      </c>
      <c r="I464" s="396" t="s">
        <v>33</v>
      </c>
      <c r="J464" s="396" t="s">
        <v>371</v>
      </c>
      <c r="K464" s="396" t="s">
        <v>372</v>
      </c>
      <c r="L464" s="396" t="s">
        <v>373</v>
      </c>
      <c r="M464" s="396" t="s">
        <v>372</v>
      </c>
      <c r="N464" s="396" t="s">
        <v>374</v>
      </c>
      <c r="O464" s="396" t="s">
        <v>341</v>
      </c>
      <c r="P464" s="396" t="s">
        <v>375</v>
      </c>
      <c r="Q464" s="396" t="s">
        <v>376</v>
      </c>
      <c r="R464" s="396" t="s">
        <v>377</v>
      </c>
      <c r="S464" s="396" t="s">
        <v>377</v>
      </c>
      <c r="T464" s="1256"/>
      <c r="U464" s="508"/>
    </row>
    <row r="465" spans="1:21" x14ac:dyDescent="0.25">
      <c r="A465" s="1257" t="str">
        <f>B459</f>
        <v>urb.i.3</v>
      </c>
      <c r="B465" s="399">
        <v>1</v>
      </c>
      <c r="C465" s="208"/>
      <c r="D465" s="134"/>
      <c r="E465" s="134"/>
      <c r="F465" s="208"/>
      <c r="G465" s="510"/>
      <c r="H465" s="135"/>
      <c r="I465" s="511"/>
      <c r="J465" s="512"/>
      <c r="K465" s="513"/>
      <c r="L465" s="511"/>
      <c r="M465" s="513"/>
      <c r="N465" s="164"/>
      <c r="O465" s="164"/>
      <c r="P465" s="511"/>
      <c r="Q465" s="511"/>
      <c r="R465" s="511"/>
      <c r="S465" s="511"/>
      <c r="T465" s="514"/>
      <c r="U465" s="507"/>
    </row>
    <row r="466" spans="1:21" x14ac:dyDescent="0.25">
      <c r="A466" s="1257"/>
      <c r="B466" s="400">
        <v>2</v>
      </c>
      <c r="C466" s="133"/>
      <c r="D466" s="127"/>
      <c r="E466" s="127"/>
      <c r="F466" s="133"/>
      <c r="G466" s="515"/>
      <c r="H466" s="135"/>
      <c r="I466" s="495"/>
      <c r="J466" s="516"/>
      <c r="K466" s="517"/>
      <c r="L466" s="495"/>
      <c r="M466" s="517"/>
      <c r="N466" s="155"/>
      <c r="O466" s="155"/>
      <c r="P466" s="495"/>
      <c r="Q466" s="495" t="s">
        <v>378</v>
      </c>
      <c r="R466" s="495"/>
      <c r="S466" s="495"/>
      <c r="T466" s="518"/>
      <c r="U466" s="507"/>
    </row>
    <row r="467" spans="1:21" x14ac:dyDescent="0.25">
      <c r="A467" s="1257"/>
      <c r="B467" s="400">
        <v>3</v>
      </c>
      <c r="C467" s="133"/>
      <c r="D467" s="127"/>
      <c r="E467" s="127"/>
      <c r="F467" s="133"/>
      <c r="G467" s="515"/>
      <c r="H467" s="135"/>
      <c r="I467" s="495"/>
      <c r="J467" s="516"/>
      <c r="K467" s="517"/>
      <c r="L467" s="495"/>
      <c r="M467" s="517"/>
      <c r="N467" s="155"/>
      <c r="O467" s="155"/>
      <c r="P467" s="495"/>
      <c r="Q467" s="495"/>
      <c r="R467" s="495"/>
      <c r="S467" s="495"/>
      <c r="T467" s="518"/>
      <c r="U467" s="507"/>
    </row>
    <row r="468" spans="1:21" x14ac:dyDescent="0.25">
      <c r="A468" s="1257"/>
      <c r="B468" s="400">
        <v>4</v>
      </c>
      <c r="C468" s="133"/>
      <c r="D468" s="127"/>
      <c r="E468" s="127"/>
      <c r="F468" s="133"/>
      <c r="G468" s="515"/>
      <c r="H468" s="135"/>
      <c r="I468" s="495"/>
      <c r="J468" s="516"/>
      <c r="K468" s="517"/>
      <c r="L468" s="495"/>
      <c r="M468" s="517"/>
      <c r="N468" s="155"/>
      <c r="O468" s="155"/>
      <c r="P468" s="495"/>
      <c r="Q468" s="495"/>
      <c r="R468" s="495"/>
      <c r="S468" s="495"/>
      <c r="T468" s="518"/>
      <c r="U468" s="507"/>
    </row>
    <row r="469" spans="1:21" x14ac:dyDescent="0.25">
      <c r="A469" s="1257"/>
      <c r="B469" s="400">
        <v>5</v>
      </c>
      <c r="C469" s="133"/>
      <c r="D469" s="127"/>
      <c r="E469" s="127"/>
      <c r="F469" s="133"/>
      <c r="G469" s="515"/>
      <c r="H469" s="135"/>
      <c r="I469" s="495"/>
      <c r="J469" s="516"/>
      <c r="K469" s="517"/>
      <c r="L469" s="495"/>
      <c r="M469" s="517"/>
      <c r="N469" s="155"/>
      <c r="O469" s="155"/>
      <c r="P469" s="495"/>
      <c r="Q469" s="495"/>
      <c r="R469" s="495"/>
      <c r="S469" s="495"/>
      <c r="T469" s="518"/>
      <c r="U469" s="507"/>
    </row>
    <row r="470" spans="1:21" x14ac:dyDescent="0.25">
      <c r="A470" s="1257"/>
      <c r="B470" s="400">
        <v>6</v>
      </c>
      <c r="C470" s="133"/>
      <c r="D470" s="127"/>
      <c r="E470" s="127"/>
      <c r="F470" s="133"/>
      <c r="G470" s="515"/>
      <c r="H470" s="135"/>
      <c r="I470" s="495"/>
      <c r="J470" s="516"/>
      <c r="K470" s="517"/>
      <c r="L470" s="495"/>
      <c r="M470" s="517"/>
      <c r="N470" s="155"/>
      <c r="O470" s="155"/>
      <c r="P470" s="495"/>
      <c r="Q470" s="495"/>
      <c r="R470" s="495"/>
      <c r="S470" s="495"/>
      <c r="T470" s="518"/>
      <c r="U470" s="507"/>
    </row>
    <row r="471" spans="1:21" x14ac:dyDescent="0.25">
      <c r="A471" s="1257"/>
      <c r="B471" s="400">
        <v>7</v>
      </c>
      <c r="C471" s="133"/>
      <c r="D471" s="127"/>
      <c r="E471" s="127"/>
      <c r="F471" s="133"/>
      <c r="G471" s="515"/>
      <c r="H471" s="135"/>
      <c r="I471" s="495"/>
      <c r="J471" s="516"/>
      <c r="K471" s="517"/>
      <c r="L471" s="495"/>
      <c r="M471" s="517"/>
      <c r="N471" s="155"/>
      <c r="O471" s="155"/>
      <c r="P471" s="495"/>
      <c r="Q471" s="495"/>
      <c r="R471" s="495"/>
      <c r="S471" s="495"/>
      <c r="T471" s="518"/>
      <c r="U471" s="507"/>
    </row>
    <row r="472" spans="1:21" x14ac:dyDescent="0.25">
      <c r="A472" s="1257"/>
      <c r="B472" s="400">
        <v>8</v>
      </c>
      <c r="C472" s="133"/>
      <c r="D472" s="127"/>
      <c r="E472" s="127"/>
      <c r="F472" s="133"/>
      <c r="G472" s="515"/>
      <c r="H472" s="135"/>
      <c r="I472" s="495"/>
      <c r="J472" s="516"/>
      <c r="K472" s="517"/>
      <c r="L472" s="495"/>
      <c r="M472" s="517"/>
      <c r="N472" s="155"/>
      <c r="O472" s="155"/>
      <c r="P472" s="495"/>
      <c r="Q472" s="495"/>
      <c r="R472" s="495"/>
      <c r="S472" s="495"/>
      <c r="T472" s="518"/>
      <c r="U472" s="507"/>
    </row>
    <row r="473" spans="1:21" x14ac:dyDescent="0.25">
      <c r="A473" s="1257"/>
      <c r="B473" s="400">
        <v>9</v>
      </c>
      <c r="C473" s="133"/>
      <c r="D473" s="127"/>
      <c r="E473" s="127"/>
      <c r="F473" s="133"/>
      <c r="G473" s="515"/>
      <c r="H473" s="135"/>
      <c r="I473" s="495"/>
      <c r="J473" s="516"/>
      <c r="K473" s="517"/>
      <c r="L473" s="495"/>
      <c r="M473" s="517"/>
      <c r="N473" s="155"/>
      <c r="O473" s="155"/>
      <c r="P473" s="495"/>
      <c r="Q473" s="495"/>
      <c r="R473" s="495"/>
      <c r="S473" s="495"/>
      <c r="T473" s="518"/>
      <c r="U473" s="507"/>
    </row>
    <row r="474" spans="1:21" ht="15.75" thickBot="1" x14ac:dyDescent="0.3">
      <c r="A474" s="1258"/>
      <c r="B474" s="401">
        <v>10</v>
      </c>
      <c r="C474" s="148"/>
      <c r="D474" s="147"/>
      <c r="E474" s="147"/>
      <c r="F474" s="148"/>
      <c r="G474" s="519"/>
      <c r="H474" s="405"/>
      <c r="I474" s="520"/>
      <c r="J474" s="521"/>
      <c r="K474" s="522"/>
      <c r="L474" s="520"/>
      <c r="M474" s="522"/>
      <c r="N474" s="156"/>
      <c r="O474" s="156"/>
      <c r="P474" s="520"/>
      <c r="Q474" s="520"/>
      <c r="R474" s="520"/>
      <c r="S474" s="520"/>
      <c r="T474" s="523"/>
      <c r="U474" s="507"/>
    </row>
    <row r="475" spans="1:21" ht="25.5" thickBot="1" x14ac:dyDescent="0.3">
      <c r="A475" s="654"/>
      <c r="C475" s="655"/>
      <c r="D475" s="656"/>
      <c r="E475" s="484" t="s">
        <v>379</v>
      </c>
      <c r="F475" s="485">
        <f>COUNTA(F465:F474)</f>
        <v>0</v>
      </c>
      <c r="G475" s="486">
        <f>COUNTA(G465:G474)</f>
        <v>0</v>
      </c>
      <c r="H475" s="655"/>
      <c r="I475" s="501"/>
      <c r="J475" s="657"/>
      <c r="K475" s="658"/>
      <c r="L475" s="1096" t="s">
        <v>655</v>
      </c>
      <c r="M475" s="1097"/>
      <c r="N475" s="659">
        <f>SUM(N465:N474)</f>
        <v>0</v>
      </c>
      <c r="O475" s="660">
        <f>SUM(O465:O474)</f>
        <v>0</v>
      </c>
      <c r="P475" s="501"/>
      <c r="R475" s="128"/>
      <c r="S475" s="132"/>
      <c r="T475" s="603"/>
      <c r="U475" s="527"/>
    </row>
    <row r="476" spans="1:21" x14ac:dyDescent="0.25">
      <c r="A476" s="149"/>
      <c r="B476" s="128"/>
      <c r="C476" s="128"/>
      <c r="D476" s="128"/>
      <c r="H476" s="524"/>
      <c r="I476" s="524"/>
      <c r="J476" s="525"/>
      <c r="K476" s="524"/>
      <c r="L476" s="1098" t="s">
        <v>656</v>
      </c>
      <c r="M476" s="1099"/>
      <c r="N476" s="661">
        <f>SUMIF(M465:M474,"&lt;=31/12/2025",N465:N474)</f>
        <v>0</v>
      </c>
      <c r="O476" s="662">
        <f>SUMIF(M465:M474,"&lt;=31/12/2025",O465:O474)</f>
        <v>0</v>
      </c>
      <c r="P476" s="128"/>
      <c r="R476" s="128"/>
      <c r="S476" s="132"/>
      <c r="T476" s="603"/>
      <c r="U476" s="527"/>
    </row>
    <row r="477" spans="1:21" ht="15.75" thickBot="1" x14ac:dyDescent="0.3">
      <c r="A477" s="149"/>
      <c r="L477" s="1100" t="s">
        <v>659</v>
      </c>
      <c r="M477" s="1101"/>
      <c r="N477" s="663">
        <f>SUMIF(M465:M474,"&gt;31/12/2025",N465:N474)</f>
        <v>0</v>
      </c>
      <c r="O477" s="664">
        <f>SUMIF(M465:M474,"&gt;31/12/2025",O465:O474)</f>
        <v>0</v>
      </c>
      <c r="R477" s="128"/>
      <c r="S477" s="132"/>
      <c r="T477" s="603"/>
      <c r="U477" s="527"/>
    </row>
    <row r="478" spans="1:21" ht="15.75" thickBot="1" x14ac:dyDescent="0.3">
      <c r="A478" s="528"/>
      <c r="B478" s="529"/>
      <c r="C478" s="455"/>
      <c r="D478" s="455"/>
      <c r="E478" s="455"/>
      <c r="F478" s="529"/>
      <c r="G478" s="455"/>
      <c r="H478" s="455"/>
      <c r="I478" s="529"/>
      <c r="J478" s="529"/>
      <c r="K478" s="455"/>
      <c r="L478" s="455"/>
      <c r="M478" s="455"/>
      <c r="N478" s="455"/>
      <c r="O478" s="455"/>
      <c r="P478" s="455"/>
      <c r="Q478" s="455"/>
      <c r="R478" s="455"/>
      <c r="S478" s="530"/>
      <c r="T478" s="455"/>
      <c r="U478" s="531"/>
    </row>
    <row r="479" spans="1:21" ht="15.75" thickBot="1" x14ac:dyDescent="0.3">
      <c r="A479" s="502"/>
      <c r="B479" s="503"/>
      <c r="C479" s="504"/>
      <c r="D479" s="504"/>
      <c r="E479" s="504"/>
      <c r="F479" s="503"/>
      <c r="G479" s="504"/>
      <c r="H479" s="504"/>
      <c r="I479" s="503"/>
      <c r="J479" s="503"/>
      <c r="K479" s="504"/>
      <c r="L479" s="504"/>
      <c r="M479" s="504"/>
      <c r="N479" s="504"/>
      <c r="O479" s="504"/>
      <c r="P479" s="504"/>
      <c r="Q479" s="504"/>
      <c r="R479" s="504"/>
      <c r="S479" s="504"/>
      <c r="T479" s="504"/>
      <c r="U479" s="505"/>
    </row>
    <row r="480" spans="1:21" ht="28.5" thickBot="1" x14ac:dyDescent="0.3">
      <c r="A480" s="392" t="s">
        <v>9</v>
      </c>
      <c r="B480" s="1116" t="s">
        <v>90</v>
      </c>
      <c r="C480" s="1117"/>
      <c r="E480" s="1219" t="s">
        <v>342</v>
      </c>
      <c r="F480" s="1220"/>
      <c r="G480" s="1120">
        <f>VLOOKUP(B480,'Urbano.Piano inv. forn'!$D$130:$H$149,3,FALSE)</f>
        <v>0</v>
      </c>
      <c r="H480" s="1121"/>
      <c r="I480" s="115"/>
      <c r="J480" s="1219" t="s">
        <v>343</v>
      </c>
      <c r="K480" s="1220"/>
      <c r="L480" s="1120">
        <f>VLOOKUP(B480,'Urbano.Piano inv. forn'!$D$130:$H$149,4,FALSE)</f>
        <v>0</v>
      </c>
      <c r="M480" s="1121"/>
      <c r="O480" s="397" t="s">
        <v>344</v>
      </c>
      <c r="P480" s="506"/>
      <c r="R480" s="398" t="s">
        <v>345</v>
      </c>
      <c r="S480" s="1108"/>
      <c r="T480" s="1109"/>
      <c r="U480" s="507"/>
    </row>
    <row r="481" spans="1:21" ht="15.75" thickBot="1" x14ac:dyDescent="0.3">
      <c r="A481" s="149"/>
      <c r="B481" s="129"/>
      <c r="C481" s="129"/>
      <c r="E481" s="130"/>
      <c r="F481" s="130"/>
      <c r="G481" s="131"/>
      <c r="H481" s="131"/>
      <c r="I481" s="115"/>
      <c r="J481" s="130"/>
      <c r="K481" s="130"/>
      <c r="L481" s="131"/>
      <c r="M481" s="131"/>
      <c r="O481" s="132"/>
      <c r="R481" s="128"/>
      <c r="S481" s="501"/>
      <c r="U481" s="150"/>
    </row>
    <row r="482" spans="1:21" ht="29.25" customHeight="1" thickBot="1" x14ac:dyDescent="0.3">
      <c r="A482" s="1246" t="s">
        <v>346</v>
      </c>
      <c r="B482" s="1247"/>
      <c r="C482" s="1247"/>
      <c r="D482" s="1248"/>
      <c r="E482" s="1105">
        <f>VLOOKUP(B480,'Urbano.Piano inv. forn'!$D$130:$V$149,17,FALSE)</f>
        <v>0</v>
      </c>
      <c r="F482" s="1106"/>
      <c r="G482" s="1106"/>
      <c r="H482" s="1107"/>
      <c r="I482" s="115"/>
      <c r="J482" s="1246" t="s">
        <v>60</v>
      </c>
      <c r="K482" s="1247"/>
      <c r="L482" s="1105">
        <f>VLOOKUP(B480,'Urbano.Piano inv. forn'!$D$130:$V$149,19,FALSE)</f>
        <v>0</v>
      </c>
      <c r="M482" s="1107"/>
      <c r="N482" s="146"/>
      <c r="O482" s="398" t="s">
        <v>347</v>
      </c>
      <c r="P482" s="151">
        <f>L482+E482</f>
        <v>0</v>
      </c>
      <c r="R482" s="398" t="s">
        <v>348</v>
      </c>
      <c r="S482" s="1108"/>
      <c r="T482" s="1109"/>
      <c r="U482" s="150"/>
    </row>
    <row r="483" spans="1:21" ht="15.75" thickBot="1" x14ac:dyDescent="0.3">
      <c r="A483" s="152"/>
      <c r="B483" s="153"/>
      <c r="C483" s="153"/>
      <c r="D483" s="153"/>
      <c r="E483" s="154"/>
      <c r="F483" s="154"/>
      <c r="G483" s="154"/>
      <c r="H483" s="154"/>
      <c r="I483" s="115"/>
      <c r="J483" s="130"/>
      <c r="K483" s="130"/>
      <c r="L483" s="154"/>
      <c r="M483" s="154"/>
      <c r="N483" s="146"/>
      <c r="O483" s="128"/>
      <c r="P483" s="146"/>
      <c r="R483" s="128"/>
      <c r="S483" s="129"/>
      <c r="T483" s="129"/>
      <c r="U483" s="507"/>
    </row>
    <row r="484" spans="1:21" ht="60" x14ac:dyDescent="0.25">
      <c r="A484" s="1251" t="s">
        <v>349</v>
      </c>
      <c r="B484" s="1253" t="s">
        <v>350</v>
      </c>
      <c r="C484" s="1253" t="s">
        <v>351</v>
      </c>
      <c r="D484" s="393" t="s">
        <v>352</v>
      </c>
      <c r="E484" s="394" t="s">
        <v>353</v>
      </c>
      <c r="F484" s="393" t="s">
        <v>354</v>
      </c>
      <c r="G484" s="393" t="s">
        <v>355</v>
      </c>
      <c r="H484" s="395" t="s">
        <v>312</v>
      </c>
      <c r="I484" s="395" t="s">
        <v>356</v>
      </c>
      <c r="J484" s="395" t="s">
        <v>357</v>
      </c>
      <c r="K484" s="395" t="s">
        <v>358</v>
      </c>
      <c r="L484" s="395" t="s">
        <v>359</v>
      </c>
      <c r="M484" s="395" t="s">
        <v>360</v>
      </c>
      <c r="N484" s="395" t="s">
        <v>361</v>
      </c>
      <c r="O484" s="395" t="s">
        <v>362</v>
      </c>
      <c r="P484" s="395" t="s">
        <v>363</v>
      </c>
      <c r="Q484" s="395" t="s">
        <v>364</v>
      </c>
      <c r="R484" s="395" t="s">
        <v>365</v>
      </c>
      <c r="S484" s="395" t="s">
        <v>366</v>
      </c>
      <c r="T484" s="1255" t="s">
        <v>367</v>
      </c>
      <c r="U484" s="508"/>
    </row>
    <row r="485" spans="1:21" ht="24.75" thickBot="1" x14ac:dyDescent="0.3">
      <c r="A485" s="1252"/>
      <c r="B485" s="1254"/>
      <c r="C485" s="1254"/>
      <c r="D485" s="396" t="s">
        <v>368</v>
      </c>
      <c r="E485" s="396" t="s">
        <v>369</v>
      </c>
      <c r="F485" s="396" t="s">
        <v>370</v>
      </c>
      <c r="G485" s="396" t="s">
        <v>370</v>
      </c>
      <c r="H485" s="396" t="s">
        <v>87</v>
      </c>
      <c r="I485" s="396" t="s">
        <v>33</v>
      </c>
      <c r="J485" s="396" t="s">
        <v>371</v>
      </c>
      <c r="K485" s="396" t="s">
        <v>372</v>
      </c>
      <c r="L485" s="396" t="s">
        <v>373</v>
      </c>
      <c r="M485" s="396" t="s">
        <v>372</v>
      </c>
      <c r="N485" s="396" t="s">
        <v>374</v>
      </c>
      <c r="O485" s="396" t="s">
        <v>341</v>
      </c>
      <c r="P485" s="396" t="s">
        <v>375</v>
      </c>
      <c r="Q485" s="396" t="s">
        <v>376</v>
      </c>
      <c r="R485" s="396" t="s">
        <v>377</v>
      </c>
      <c r="S485" s="396" t="s">
        <v>377</v>
      </c>
      <c r="T485" s="1256"/>
      <c r="U485" s="508"/>
    </row>
    <row r="486" spans="1:21" x14ac:dyDescent="0.25">
      <c r="A486" s="1257" t="str">
        <f>B480</f>
        <v>urb.i.3</v>
      </c>
      <c r="B486" s="399">
        <v>1</v>
      </c>
      <c r="C486" s="208"/>
      <c r="D486" s="134"/>
      <c r="E486" s="134"/>
      <c r="F486" s="208"/>
      <c r="G486" s="510"/>
      <c r="H486" s="135"/>
      <c r="I486" s="511"/>
      <c r="J486" s="512"/>
      <c r="K486" s="513"/>
      <c r="L486" s="511"/>
      <c r="M486" s="513"/>
      <c r="N486" s="164"/>
      <c r="O486" s="164"/>
      <c r="P486" s="511"/>
      <c r="Q486" s="511"/>
      <c r="R486" s="511"/>
      <c r="S486" s="511"/>
      <c r="T486" s="514"/>
      <c r="U486" s="507"/>
    </row>
    <row r="487" spans="1:21" x14ac:dyDescent="0.25">
      <c r="A487" s="1257"/>
      <c r="B487" s="400">
        <v>2</v>
      </c>
      <c r="C487" s="133"/>
      <c r="D487" s="127"/>
      <c r="E487" s="127"/>
      <c r="F487" s="133"/>
      <c r="G487" s="515"/>
      <c r="H487" s="135"/>
      <c r="I487" s="495"/>
      <c r="J487" s="516"/>
      <c r="K487" s="517"/>
      <c r="L487" s="495"/>
      <c r="M487" s="517"/>
      <c r="N487" s="155"/>
      <c r="O487" s="155"/>
      <c r="P487" s="495"/>
      <c r="Q487" s="495" t="s">
        <v>378</v>
      </c>
      <c r="R487" s="495"/>
      <c r="S487" s="495"/>
      <c r="T487" s="518"/>
      <c r="U487" s="507"/>
    </row>
    <row r="488" spans="1:21" x14ac:dyDescent="0.25">
      <c r="A488" s="1257"/>
      <c r="B488" s="400">
        <v>3</v>
      </c>
      <c r="C488" s="133"/>
      <c r="D488" s="127"/>
      <c r="E488" s="127"/>
      <c r="F488" s="133"/>
      <c r="G488" s="515"/>
      <c r="H488" s="135"/>
      <c r="I488" s="495"/>
      <c r="J488" s="516"/>
      <c r="K488" s="517"/>
      <c r="L488" s="495"/>
      <c r="M488" s="517"/>
      <c r="N488" s="155"/>
      <c r="O488" s="155"/>
      <c r="P488" s="495"/>
      <c r="Q488" s="495"/>
      <c r="R488" s="495"/>
      <c r="S488" s="495"/>
      <c r="T488" s="518"/>
      <c r="U488" s="507"/>
    </row>
    <row r="489" spans="1:21" x14ac:dyDescent="0.25">
      <c r="A489" s="1257"/>
      <c r="B489" s="400">
        <v>4</v>
      </c>
      <c r="C489" s="133"/>
      <c r="D489" s="127"/>
      <c r="E489" s="127"/>
      <c r="F489" s="133"/>
      <c r="G489" s="515"/>
      <c r="H489" s="135"/>
      <c r="I489" s="495"/>
      <c r="J489" s="516"/>
      <c r="K489" s="517"/>
      <c r="L489" s="495"/>
      <c r="M489" s="517"/>
      <c r="N489" s="155"/>
      <c r="O489" s="155"/>
      <c r="P489" s="495"/>
      <c r="Q489" s="495"/>
      <c r="R489" s="495"/>
      <c r="S489" s="495"/>
      <c r="T489" s="518"/>
      <c r="U489" s="507"/>
    </row>
    <row r="490" spans="1:21" x14ac:dyDescent="0.25">
      <c r="A490" s="1257"/>
      <c r="B490" s="400">
        <v>5</v>
      </c>
      <c r="C490" s="133"/>
      <c r="D490" s="127"/>
      <c r="E490" s="127"/>
      <c r="F490" s="133"/>
      <c r="G490" s="515"/>
      <c r="H490" s="135"/>
      <c r="I490" s="495"/>
      <c r="J490" s="516"/>
      <c r="K490" s="517"/>
      <c r="L490" s="495"/>
      <c r="M490" s="517"/>
      <c r="N490" s="155"/>
      <c r="O490" s="155"/>
      <c r="P490" s="495"/>
      <c r="Q490" s="495"/>
      <c r="R490" s="495"/>
      <c r="S490" s="495"/>
      <c r="T490" s="518"/>
      <c r="U490" s="507"/>
    </row>
    <row r="491" spans="1:21" x14ac:dyDescent="0.25">
      <c r="A491" s="1257"/>
      <c r="B491" s="400">
        <v>6</v>
      </c>
      <c r="C491" s="133"/>
      <c r="D491" s="127"/>
      <c r="E491" s="127"/>
      <c r="F491" s="133"/>
      <c r="G491" s="515"/>
      <c r="H491" s="135"/>
      <c r="I491" s="495"/>
      <c r="J491" s="516"/>
      <c r="K491" s="517"/>
      <c r="L491" s="495"/>
      <c r="M491" s="517"/>
      <c r="N491" s="155"/>
      <c r="O491" s="155"/>
      <c r="P491" s="495"/>
      <c r="Q491" s="495"/>
      <c r="R491" s="495"/>
      <c r="S491" s="495"/>
      <c r="T491" s="518"/>
      <c r="U491" s="507"/>
    </row>
    <row r="492" spans="1:21" x14ac:dyDescent="0.25">
      <c r="A492" s="1257"/>
      <c r="B492" s="400">
        <v>7</v>
      </c>
      <c r="C492" s="133"/>
      <c r="D492" s="127"/>
      <c r="E492" s="127"/>
      <c r="F492" s="133"/>
      <c r="G492" s="515"/>
      <c r="H492" s="135"/>
      <c r="I492" s="495"/>
      <c r="J492" s="516"/>
      <c r="K492" s="517"/>
      <c r="L492" s="495"/>
      <c r="M492" s="517"/>
      <c r="N492" s="155"/>
      <c r="O492" s="155"/>
      <c r="P492" s="495"/>
      <c r="Q492" s="495"/>
      <c r="R492" s="495"/>
      <c r="S492" s="495"/>
      <c r="T492" s="518"/>
      <c r="U492" s="507"/>
    </row>
    <row r="493" spans="1:21" x14ac:dyDescent="0.25">
      <c r="A493" s="1257"/>
      <c r="B493" s="400">
        <v>8</v>
      </c>
      <c r="C493" s="133"/>
      <c r="D493" s="127"/>
      <c r="E493" s="127"/>
      <c r="F493" s="133"/>
      <c r="G493" s="515"/>
      <c r="H493" s="135"/>
      <c r="I493" s="495"/>
      <c r="J493" s="516"/>
      <c r="K493" s="517"/>
      <c r="L493" s="495"/>
      <c r="M493" s="517"/>
      <c r="N493" s="155"/>
      <c r="O493" s="155"/>
      <c r="P493" s="495"/>
      <c r="Q493" s="495"/>
      <c r="R493" s="495"/>
      <c r="S493" s="495"/>
      <c r="T493" s="518"/>
      <c r="U493" s="507"/>
    </row>
    <row r="494" spans="1:21" x14ac:dyDescent="0.25">
      <c r="A494" s="1257"/>
      <c r="B494" s="400">
        <v>9</v>
      </c>
      <c r="C494" s="133"/>
      <c r="D494" s="127"/>
      <c r="E494" s="127"/>
      <c r="F494" s="133"/>
      <c r="G494" s="515"/>
      <c r="H494" s="135"/>
      <c r="I494" s="495"/>
      <c r="J494" s="516"/>
      <c r="K494" s="517"/>
      <c r="L494" s="495"/>
      <c r="M494" s="517"/>
      <c r="N494" s="155"/>
      <c r="O494" s="155"/>
      <c r="P494" s="495"/>
      <c r="Q494" s="495"/>
      <c r="R494" s="495"/>
      <c r="S494" s="495"/>
      <c r="T494" s="518"/>
      <c r="U494" s="507"/>
    </row>
    <row r="495" spans="1:21" ht="15.75" thickBot="1" x14ac:dyDescent="0.3">
      <c r="A495" s="1258"/>
      <c r="B495" s="401">
        <v>10</v>
      </c>
      <c r="C495" s="148"/>
      <c r="D495" s="147"/>
      <c r="E495" s="147"/>
      <c r="F495" s="148"/>
      <c r="G495" s="519"/>
      <c r="H495" s="405"/>
      <c r="I495" s="520"/>
      <c r="J495" s="521"/>
      <c r="K495" s="522"/>
      <c r="L495" s="520"/>
      <c r="M495" s="522"/>
      <c r="N495" s="156"/>
      <c r="O495" s="156"/>
      <c r="P495" s="520"/>
      <c r="Q495" s="520"/>
      <c r="R495" s="520"/>
      <c r="S495" s="520"/>
      <c r="T495" s="523"/>
      <c r="U495" s="507"/>
    </row>
    <row r="496" spans="1:21" ht="25.5" thickBot="1" x14ac:dyDescent="0.3">
      <c r="A496" s="654"/>
      <c r="C496" s="655"/>
      <c r="D496" s="656"/>
      <c r="E496" s="484" t="s">
        <v>379</v>
      </c>
      <c r="F496" s="485">
        <f>COUNTA(F486:F495)</f>
        <v>0</v>
      </c>
      <c r="G496" s="486">
        <f>COUNTA(G486:G495)</f>
        <v>0</v>
      </c>
      <c r="H496" s="655"/>
      <c r="I496" s="501"/>
      <c r="J496" s="657"/>
      <c r="K496" s="658"/>
      <c r="L496" s="1096" t="s">
        <v>655</v>
      </c>
      <c r="M496" s="1097"/>
      <c r="N496" s="659">
        <f>SUM(N486:N495)</f>
        <v>0</v>
      </c>
      <c r="O496" s="660">
        <f>SUM(O486:O495)</f>
        <v>0</v>
      </c>
      <c r="P496" s="501"/>
      <c r="R496" s="128"/>
      <c r="S496" s="132"/>
      <c r="T496" s="603"/>
      <c r="U496" s="527"/>
    </row>
    <row r="497" spans="1:21" x14ac:dyDescent="0.25">
      <c r="A497" s="149"/>
      <c r="B497" s="128"/>
      <c r="C497" s="128"/>
      <c r="D497" s="128"/>
      <c r="H497" s="524"/>
      <c r="I497" s="524"/>
      <c r="J497" s="525"/>
      <c r="K497" s="524"/>
      <c r="L497" s="1098" t="s">
        <v>656</v>
      </c>
      <c r="M497" s="1099"/>
      <c r="N497" s="661">
        <f>SUMIF(M486:M495,"&lt;=31/12/2025",N486:N495)</f>
        <v>0</v>
      </c>
      <c r="O497" s="662">
        <f>SUMIF(M486:M495,"&lt;=31/12/2025",O486:O495)</f>
        <v>0</v>
      </c>
      <c r="P497" s="128"/>
      <c r="R497" s="128"/>
      <c r="S497" s="132"/>
      <c r="T497" s="603"/>
      <c r="U497" s="527"/>
    </row>
    <row r="498" spans="1:21" ht="15.75" thickBot="1" x14ac:dyDescent="0.3">
      <c r="A498" s="149"/>
      <c r="L498" s="1100" t="s">
        <v>659</v>
      </c>
      <c r="M498" s="1101"/>
      <c r="N498" s="663">
        <f>SUMIF(M486:M495,"&gt;31/12/2025",N486:N495)</f>
        <v>0</v>
      </c>
      <c r="O498" s="664">
        <f>SUMIF(M486:M495,"&gt;31/12/2025",O486:O495)</f>
        <v>0</v>
      </c>
      <c r="R498" s="128"/>
      <c r="S498" s="132"/>
      <c r="T498" s="603"/>
      <c r="U498" s="527"/>
    </row>
    <row r="499" spans="1:21" ht="15.75" thickBot="1" x14ac:dyDescent="0.3">
      <c r="A499" s="528"/>
      <c r="B499" s="529"/>
      <c r="C499" s="455"/>
      <c r="D499" s="455"/>
      <c r="E499" s="455"/>
      <c r="F499" s="529"/>
      <c r="G499" s="455"/>
      <c r="H499" s="455"/>
      <c r="I499" s="529"/>
      <c r="J499" s="529"/>
      <c r="K499" s="455"/>
      <c r="L499" s="455"/>
      <c r="M499" s="455"/>
      <c r="N499" s="455"/>
      <c r="O499" s="455"/>
      <c r="P499" s="455"/>
      <c r="Q499" s="455"/>
      <c r="R499" s="455"/>
      <c r="S499" s="530"/>
      <c r="T499" s="455"/>
      <c r="U499" s="531"/>
    </row>
    <row r="500" spans="1:21" ht="15.75" thickBot="1" x14ac:dyDescent="0.3">
      <c r="A500" s="502"/>
      <c r="B500" s="503"/>
      <c r="C500" s="504"/>
      <c r="D500" s="504"/>
      <c r="E500" s="504"/>
      <c r="F500" s="503"/>
      <c r="G500" s="504"/>
      <c r="H500" s="504"/>
      <c r="I500" s="503"/>
      <c r="J500" s="503"/>
      <c r="K500" s="504"/>
      <c r="L500" s="504"/>
      <c r="M500" s="504"/>
      <c r="N500" s="504"/>
      <c r="O500" s="504"/>
      <c r="P500" s="504"/>
      <c r="Q500" s="504"/>
      <c r="R500" s="504"/>
      <c r="S500" s="504"/>
      <c r="T500" s="504"/>
      <c r="U500" s="505"/>
    </row>
    <row r="501" spans="1:21" ht="28.5" thickBot="1" x14ac:dyDescent="0.3">
      <c r="A501" s="392" t="s">
        <v>9</v>
      </c>
      <c r="B501" s="1116" t="s">
        <v>90</v>
      </c>
      <c r="C501" s="1117"/>
      <c r="E501" s="1219" t="s">
        <v>342</v>
      </c>
      <c r="F501" s="1220"/>
      <c r="G501" s="1120">
        <f>VLOOKUP(B501,'Urbano.Piano inv. forn'!$D$130:$H$149,3,FALSE)</f>
        <v>0</v>
      </c>
      <c r="H501" s="1121"/>
      <c r="I501" s="115"/>
      <c r="J501" s="1219" t="s">
        <v>343</v>
      </c>
      <c r="K501" s="1220"/>
      <c r="L501" s="1120">
        <f>VLOOKUP(B501,'Urbano.Piano inv. forn'!$D$130:$H$149,4,FALSE)</f>
        <v>0</v>
      </c>
      <c r="M501" s="1121"/>
      <c r="O501" s="397" t="s">
        <v>344</v>
      </c>
      <c r="P501" s="506"/>
      <c r="R501" s="398" t="s">
        <v>345</v>
      </c>
      <c r="S501" s="1108"/>
      <c r="T501" s="1109"/>
      <c r="U501" s="507"/>
    </row>
    <row r="502" spans="1:21" ht="15.75" thickBot="1" x14ac:dyDescent="0.3">
      <c r="A502" s="149"/>
      <c r="B502" s="129"/>
      <c r="C502" s="129"/>
      <c r="E502" s="130"/>
      <c r="F502" s="130"/>
      <c r="G502" s="131"/>
      <c r="H502" s="131"/>
      <c r="I502" s="115"/>
      <c r="J502" s="130"/>
      <c r="K502" s="130"/>
      <c r="L502" s="131"/>
      <c r="M502" s="131"/>
      <c r="O502" s="132"/>
      <c r="R502" s="128"/>
      <c r="S502" s="501"/>
      <c r="U502" s="150"/>
    </row>
    <row r="503" spans="1:21" ht="29.25" customHeight="1" thickBot="1" x14ac:dyDescent="0.3">
      <c r="A503" s="1246" t="s">
        <v>346</v>
      </c>
      <c r="B503" s="1247"/>
      <c r="C503" s="1247"/>
      <c r="D503" s="1248"/>
      <c r="E503" s="1105">
        <f>VLOOKUP(B501,'Urbano.Piano inv. forn'!$D$130:$V$149,17,FALSE)</f>
        <v>0</v>
      </c>
      <c r="F503" s="1106"/>
      <c r="G503" s="1106"/>
      <c r="H503" s="1107"/>
      <c r="I503" s="115"/>
      <c r="J503" s="1246" t="s">
        <v>60</v>
      </c>
      <c r="K503" s="1247"/>
      <c r="L503" s="1105">
        <f>VLOOKUP(B501,'Urbano.Piano inv. forn'!$D$130:$V$149,19,FALSE)</f>
        <v>0</v>
      </c>
      <c r="M503" s="1107"/>
      <c r="N503" s="146"/>
      <c r="O503" s="398" t="s">
        <v>347</v>
      </c>
      <c r="P503" s="151">
        <f>L503+E503</f>
        <v>0</v>
      </c>
      <c r="R503" s="398" t="s">
        <v>348</v>
      </c>
      <c r="S503" s="1108"/>
      <c r="T503" s="1109"/>
      <c r="U503" s="150"/>
    </row>
    <row r="504" spans="1:21" ht="15.75" thickBot="1" x14ac:dyDescent="0.3">
      <c r="A504" s="152"/>
      <c r="B504" s="153"/>
      <c r="C504" s="153"/>
      <c r="D504" s="153"/>
      <c r="E504" s="154"/>
      <c r="F504" s="154"/>
      <c r="G504" s="154"/>
      <c r="H504" s="154"/>
      <c r="I504" s="115"/>
      <c r="J504" s="130"/>
      <c r="K504" s="130"/>
      <c r="L504" s="154"/>
      <c r="M504" s="154"/>
      <c r="N504" s="146"/>
      <c r="O504" s="128"/>
      <c r="P504" s="146"/>
      <c r="R504" s="128"/>
      <c r="S504" s="129"/>
      <c r="T504" s="129"/>
      <c r="U504" s="507"/>
    </row>
    <row r="505" spans="1:21" ht="60" x14ac:dyDescent="0.25">
      <c r="A505" s="1251" t="s">
        <v>349</v>
      </c>
      <c r="B505" s="1253" t="s">
        <v>350</v>
      </c>
      <c r="C505" s="1253" t="s">
        <v>351</v>
      </c>
      <c r="D505" s="393" t="s">
        <v>352</v>
      </c>
      <c r="E505" s="394" t="s">
        <v>353</v>
      </c>
      <c r="F505" s="393" t="s">
        <v>354</v>
      </c>
      <c r="G505" s="393" t="s">
        <v>355</v>
      </c>
      <c r="H505" s="395" t="s">
        <v>312</v>
      </c>
      <c r="I505" s="395" t="s">
        <v>356</v>
      </c>
      <c r="J505" s="395" t="s">
        <v>357</v>
      </c>
      <c r="K505" s="395" t="s">
        <v>358</v>
      </c>
      <c r="L505" s="395" t="s">
        <v>359</v>
      </c>
      <c r="M505" s="395" t="s">
        <v>360</v>
      </c>
      <c r="N505" s="395" t="s">
        <v>361</v>
      </c>
      <c r="O505" s="395" t="s">
        <v>362</v>
      </c>
      <c r="P505" s="395" t="s">
        <v>363</v>
      </c>
      <c r="Q505" s="395" t="s">
        <v>364</v>
      </c>
      <c r="R505" s="395" t="s">
        <v>365</v>
      </c>
      <c r="S505" s="395" t="s">
        <v>366</v>
      </c>
      <c r="T505" s="1255" t="s">
        <v>367</v>
      </c>
      <c r="U505" s="508"/>
    </row>
    <row r="506" spans="1:21" ht="24.75" thickBot="1" x14ac:dyDescent="0.3">
      <c r="A506" s="1252"/>
      <c r="B506" s="1254"/>
      <c r="C506" s="1254"/>
      <c r="D506" s="396" t="s">
        <v>368</v>
      </c>
      <c r="E506" s="396" t="s">
        <v>369</v>
      </c>
      <c r="F506" s="396" t="s">
        <v>370</v>
      </c>
      <c r="G506" s="396" t="s">
        <v>370</v>
      </c>
      <c r="H506" s="396" t="s">
        <v>87</v>
      </c>
      <c r="I506" s="396" t="s">
        <v>33</v>
      </c>
      <c r="J506" s="396" t="s">
        <v>371</v>
      </c>
      <c r="K506" s="396" t="s">
        <v>372</v>
      </c>
      <c r="L506" s="396" t="s">
        <v>373</v>
      </c>
      <c r="M506" s="396" t="s">
        <v>372</v>
      </c>
      <c r="N506" s="396" t="s">
        <v>374</v>
      </c>
      <c r="O506" s="396" t="s">
        <v>341</v>
      </c>
      <c r="P506" s="396" t="s">
        <v>375</v>
      </c>
      <c r="Q506" s="396" t="s">
        <v>376</v>
      </c>
      <c r="R506" s="396" t="s">
        <v>377</v>
      </c>
      <c r="S506" s="396" t="s">
        <v>377</v>
      </c>
      <c r="T506" s="1256"/>
      <c r="U506" s="508"/>
    </row>
    <row r="507" spans="1:21" x14ac:dyDescent="0.25">
      <c r="A507" s="1257" t="str">
        <f>B501</f>
        <v>urb.i.3</v>
      </c>
      <c r="B507" s="399">
        <v>1</v>
      </c>
      <c r="C507" s="208"/>
      <c r="D507" s="134"/>
      <c r="E507" s="134"/>
      <c r="F507" s="208"/>
      <c r="G507" s="510"/>
      <c r="H507" s="135"/>
      <c r="I507" s="511"/>
      <c r="J507" s="512"/>
      <c r="K507" s="513"/>
      <c r="L507" s="511"/>
      <c r="M507" s="513"/>
      <c r="N507" s="164"/>
      <c r="O507" s="164"/>
      <c r="P507" s="511"/>
      <c r="Q507" s="511"/>
      <c r="R507" s="511"/>
      <c r="S507" s="511"/>
      <c r="T507" s="514"/>
      <c r="U507" s="507"/>
    </row>
    <row r="508" spans="1:21" x14ac:dyDescent="0.25">
      <c r="A508" s="1257"/>
      <c r="B508" s="400">
        <v>2</v>
      </c>
      <c r="C508" s="133"/>
      <c r="D508" s="127"/>
      <c r="E508" s="127"/>
      <c r="F508" s="133"/>
      <c r="G508" s="515"/>
      <c r="H508" s="135"/>
      <c r="I508" s="495"/>
      <c r="J508" s="516"/>
      <c r="K508" s="517"/>
      <c r="L508" s="495"/>
      <c r="M508" s="517"/>
      <c r="N508" s="155"/>
      <c r="O508" s="155"/>
      <c r="P508" s="495"/>
      <c r="Q508" s="495" t="s">
        <v>378</v>
      </c>
      <c r="R508" s="495"/>
      <c r="S508" s="495"/>
      <c r="T508" s="518"/>
      <c r="U508" s="507"/>
    </row>
    <row r="509" spans="1:21" x14ac:dyDescent="0.25">
      <c r="A509" s="1257"/>
      <c r="B509" s="400">
        <v>3</v>
      </c>
      <c r="C509" s="133"/>
      <c r="D509" s="127"/>
      <c r="E509" s="127"/>
      <c r="F509" s="133"/>
      <c r="G509" s="515"/>
      <c r="H509" s="135"/>
      <c r="I509" s="495"/>
      <c r="J509" s="516"/>
      <c r="K509" s="517"/>
      <c r="L509" s="495"/>
      <c r="M509" s="517"/>
      <c r="N509" s="155"/>
      <c r="O509" s="155"/>
      <c r="P509" s="495"/>
      <c r="Q509" s="495"/>
      <c r="R509" s="495"/>
      <c r="S509" s="495"/>
      <c r="T509" s="518"/>
      <c r="U509" s="507"/>
    </row>
    <row r="510" spans="1:21" x14ac:dyDescent="0.25">
      <c r="A510" s="1257"/>
      <c r="B510" s="400">
        <v>4</v>
      </c>
      <c r="C510" s="133"/>
      <c r="D510" s="127"/>
      <c r="E510" s="127"/>
      <c r="F510" s="133"/>
      <c r="G510" s="515"/>
      <c r="H510" s="135"/>
      <c r="I510" s="495"/>
      <c r="J510" s="516"/>
      <c r="K510" s="517"/>
      <c r="L510" s="495"/>
      <c r="M510" s="517"/>
      <c r="N510" s="155"/>
      <c r="O510" s="155"/>
      <c r="P510" s="495"/>
      <c r="Q510" s="495"/>
      <c r="R510" s="495"/>
      <c r="S510" s="495"/>
      <c r="T510" s="518"/>
      <c r="U510" s="507"/>
    </row>
    <row r="511" spans="1:21" x14ac:dyDescent="0.25">
      <c r="A511" s="1257"/>
      <c r="B511" s="400">
        <v>5</v>
      </c>
      <c r="C511" s="133"/>
      <c r="D511" s="127"/>
      <c r="E511" s="127"/>
      <c r="F511" s="133"/>
      <c r="G511" s="515"/>
      <c r="H511" s="135"/>
      <c r="I511" s="495"/>
      <c r="J511" s="516"/>
      <c r="K511" s="517"/>
      <c r="L511" s="495"/>
      <c r="M511" s="517"/>
      <c r="N511" s="155"/>
      <c r="O511" s="155"/>
      <c r="P511" s="495"/>
      <c r="Q511" s="495"/>
      <c r="R511" s="495"/>
      <c r="S511" s="495"/>
      <c r="T511" s="518"/>
      <c r="U511" s="507"/>
    </row>
    <row r="512" spans="1:21" x14ac:dyDescent="0.25">
      <c r="A512" s="1257"/>
      <c r="B512" s="400">
        <v>6</v>
      </c>
      <c r="C512" s="133"/>
      <c r="D512" s="127"/>
      <c r="E512" s="127"/>
      <c r="F512" s="133"/>
      <c r="G512" s="515"/>
      <c r="H512" s="135"/>
      <c r="I512" s="495"/>
      <c r="J512" s="516"/>
      <c r="K512" s="517"/>
      <c r="L512" s="495"/>
      <c r="M512" s="517"/>
      <c r="N512" s="155"/>
      <c r="O512" s="155"/>
      <c r="P512" s="495"/>
      <c r="Q512" s="495"/>
      <c r="R512" s="495"/>
      <c r="S512" s="495"/>
      <c r="T512" s="518"/>
      <c r="U512" s="507"/>
    </row>
    <row r="513" spans="1:21" x14ac:dyDescent="0.25">
      <c r="A513" s="1257"/>
      <c r="B513" s="400">
        <v>7</v>
      </c>
      <c r="C513" s="133"/>
      <c r="D513" s="127"/>
      <c r="E513" s="127"/>
      <c r="F513" s="133"/>
      <c r="G513" s="515"/>
      <c r="H513" s="135"/>
      <c r="I513" s="495"/>
      <c r="J513" s="516"/>
      <c r="K513" s="517"/>
      <c r="L513" s="495"/>
      <c r="M513" s="517"/>
      <c r="N513" s="155"/>
      <c r="O513" s="155"/>
      <c r="P513" s="495"/>
      <c r="Q513" s="495"/>
      <c r="R513" s="495"/>
      <c r="S513" s="495"/>
      <c r="T513" s="518"/>
      <c r="U513" s="507"/>
    </row>
    <row r="514" spans="1:21" x14ac:dyDescent="0.25">
      <c r="A514" s="1257"/>
      <c r="B514" s="400">
        <v>8</v>
      </c>
      <c r="C514" s="133"/>
      <c r="D514" s="127"/>
      <c r="E514" s="127"/>
      <c r="F514" s="133"/>
      <c r="G514" s="515"/>
      <c r="H514" s="135"/>
      <c r="I514" s="495"/>
      <c r="J514" s="516"/>
      <c r="K514" s="517"/>
      <c r="L514" s="495"/>
      <c r="M514" s="517"/>
      <c r="N514" s="155"/>
      <c r="O514" s="155"/>
      <c r="P514" s="495"/>
      <c r="Q514" s="495"/>
      <c r="R514" s="495"/>
      <c r="S514" s="495"/>
      <c r="T514" s="518"/>
      <c r="U514" s="507"/>
    </row>
    <row r="515" spans="1:21" x14ac:dyDescent="0.25">
      <c r="A515" s="1257"/>
      <c r="B515" s="400">
        <v>9</v>
      </c>
      <c r="C515" s="133"/>
      <c r="D515" s="127"/>
      <c r="E515" s="127"/>
      <c r="F515" s="133"/>
      <c r="G515" s="515"/>
      <c r="H515" s="135"/>
      <c r="I515" s="495"/>
      <c r="J515" s="516"/>
      <c r="K515" s="517"/>
      <c r="L515" s="495"/>
      <c r="M515" s="517"/>
      <c r="N515" s="155"/>
      <c r="O515" s="155"/>
      <c r="P515" s="495"/>
      <c r="Q515" s="495"/>
      <c r="R515" s="495"/>
      <c r="S515" s="495"/>
      <c r="T515" s="518"/>
      <c r="U515" s="507"/>
    </row>
    <row r="516" spans="1:21" ht="15.75" thickBot="1" x14ac:dyDescent="0.3">
      <c r="A516" s="1258"/>
      <c r="B516" s="401">
        <v>10</v>
      </c>
      <c r="C516" s="148"/>
      <c r="D516" s="147"/>
      <c r="E516" s="147"/>
      <c r="F516" s="148"/>
      <c r="G516" s="519"/>
      <c r="H516" s="405"/>
      <c r="I516" s="520"/>
      <c r="J516" s="521"/>
      <c r="K516" s="522"/>
      <c r="L516" s="520"/>
      <c r="M516" s="522"/>
      <c r="N516" s="156"/>
      <c r="O516" s="156"/>
      <c r="P516" s="520"/>
      <c r="Q516" s="520"/>
      <c r="R516" s="520"/>
      <c r="S516" s="520"/>
      <c r="T516" s="523"/>
      <c r="U516" s="507"/>
    </row>
    <row r="517" spans="1:21" ht="25.5" thickBot="1" x14ac:dyDescent="0.3">
      <c r="A517" s="654"/>
      <c r="C517" s="655"/>
      <c r="D517" s="656"/>
      <c r="E517" s="484" t="s">
        <v>379</v>
      </c>
      <c r="F517" s="485">
        <f>COUNTA(F507:F516)</f>
        <v>0</v>
      </c>
      <c r="G517" s="486">
        <f>COUNTA(G507:G516)</f>
        <v>0</v>
      </c>
      <c r="H517" s="655"/>
      <c r="I517" s="501"/>
      <c r="J517" s="657"/>
      <c r="K517" s="658"/>
      <c r="L517" s="1096" t="s">
        <v>655</v>
      </c>
      <c r="M517" s="1097"/>
      <c r="N517" s="659">
        <f>SUM(N507:N516)</f>
        <v>0</v>
      </c>
      <c r="O517" s="660">
        <f>SUM(O507:O516)</f>
        <v>0</v>
      </c>
      <c r="P517" s="501"/>
      <c r="R517" s="128"/>
      <c r="S517" s="132"/>
      <c r="T517" s="603"/>
      <c r="U517" s="527"/>
    </row>
    <row r="518" spans="1:21" x14ac:dyDescent="0.25">
      <c r="A518" s="149"/>
      <c r="B518" s="128"/>
      <c r="C518" s="128"/>
      <c r="D518" s="128"/>
      <c r="H518" s="524"/>
      <c r="I518" s="524"/>
      <c r="J518" s="525"/>
      <c r="K518" s="524"/>
      <c r="L518" s="1098" t="s">
        <v>656</v>
      </c>
      <c r="M518" s="1099"/>
      <c r="N518" s="661">
        <f>SUMIF(M507:M516,"&lt;=31/12/2025",N507:N516)</f>
        <v>0</v>
      </c>
      <c r="O518" s="662">
        <f>SUMIF(M507:M516,"&lt;=31/12/2025",O507:O516)</f>
        <v>0</v>
      </c>
      <c r="P518" s="128"/>
      <c r="R518" s="128"/>
      <c r="S518" s="132"/>
      <c r="T518" s="603"/>
      <c r="U518" s="527"/>
    </row>
    <row r="519" spans="1:21" ht="15.75" thickBot="1" x14ac:dyDescent="0.3">
      <c r="A519" s="149"/>
      <c r="L519" s="1100" t="s">
        <v>659</v>
      </c>
      <c r="M519" s="1101"/>
      <c r="N519" s="663">
        <f>SUMIF(M507:M516,"&gt;31/12/2025",N507:N516)</f>
        <v>0</v>
      </c>
      <c r="O519" s="664">
        <f>SUMIF(M507:M516,"&gt;31/12/2025",O507:O516)</f>
        <v>0</v>
      </c>
      <c r="R519" s="128"/>
      <c r="S519" s="132"/>
      <c r="T519" s="603"/>
      <c r="U519" s="527"/>
    </row>
    <row r="520" spans="1:21" ht="15.75" thickBot="1" x14ac:dyDescent="0.3">
      <c r="A520" s="528"/>
      <c r="B520" s="529"/>
      <c r="C520" s="455"/>
      <c r="D520" s="455"/>
      <c r="E520" s="455"/>
      <c r="F520" s="529"/>
      <c r="G520" s="455"/>
      <c r="H520" s="455"/>
      <c r="I520" s="529"/>
      <c r="J520" s="529"/>
      <c r="K520" s="455"/>
      <c r="L520" s="455"/>
      <c r="M520" s="455"/>
      <c r="N520" s="455"/>
      <c r="O520" s="455"/>
      <c r="P520" s="455"/>
      <c r="Q520" s="455"/>
      <c r="R520" s="455"/>
      <c r="S520" s="530"/>
      <c r="T520" s="455"/>
      <c r="U520" s="531"/>
    </row>
    <row r="521" spans="1:21" ht="15.75" thickBot="1" x14ac:dyDescent="0.3">
      <c r="A521" s="502"/>
      <c r="B521" s="503"/>
      <c r="C521" s="504"/>
      <c r="D521" s="504"/>
      <c r="E521" s="504"/>
      <c r="F521" s="503"/>
      <c r="G521" s="504"/>
      <c r="H521" s="504"/>
      <c r="I521" s="503"/>
      <c r="J521" s="503"/>
      <c r="K521" s="504"/>
      <c r="L521" s="504"/>
      <c r="M521" s="504"/>
      <c r="N521" s="504"/>
      <c r="O521" s="504"/>
      <c r="P521" s="504"/>
      <c r="Q521" s="504"/>
      <c r="R521" s="504"/>
      <c r="S521" s="504"/>
      <c r="T521" s="504"/>
      <c r="U521" s="505"/>
    </row>
    <row r="522" spans="1:21" ht="28.5" thickBot="1" x14ac:dyDescent="0.3">
      <c r="A522" s="392" t="s">
        <v>9</v>
      </c>
      <c r="B522" s="1116" t="s">
        <v>90</v>
      </c>
      <c r="C522" s="1117"/>
      <c r="E522" s="1219" t="s">
        <v>342</v>
      </c>
      <c r="F522" s="1220"/>
      <c r="G522" s="1120">
        <f>VLOOKUP(B522,'Urbano.Piano inv. forn'!$D$130:$H$149,3,FALSE)</f>
        <v>0</v>
      </c>
      <c r="H522" s="1121"/>
      <c r="I522" s="115"/>
      <c r="J522" s="1219" t="s">
        <v>343</v>
      </c>
      <c r="K522" s="1220"/>
      <c r="L522" s="1120">
        <f>VLOOKUP(B522,'Urbano.Piano inv. forn'!$D$130:$H$149,4,FALSE)</f>
        <v>0</v>
      </c>
      <c r="M522" s="1121"/>
      <c r="O522" s="397" t="s">
        <v>344</v>
      </c>
      <c r="P522" s="506"/>
      <c r="R522" s="398" t="s">
        <v>345</v>
      </c>
      <c r="S522" s="1108"/>
      <c r="T522" s="1109"/>
      <c r="U522" s="507"/>
    </row>
    <row r="523" spans="1:21" ht="15.75" thickBot="1" x14ac:dyDescent="0.3">
      <c r="A523" s="149"/>
      <c r="B523" s="129"/>
      <c r="C523" s="129"/>
      <c r="E523" s="130"/>
      <c r="F523" s="130"/>
      <c r="G523" s="131"/>
      <c r="H523" s="131"/>
      <c r="I523" s="115"/>
      <c r="J523" s="130"/>
      <c r="K523" s="130"/>
      <c r="L523" s="131"/>
      <c r="M523" s="131"/>
      <c r="O523" s="132"/>
      <c r="R523" s="128"/>
      <c r="S523" s="501"/>
      <c r="U523" s="150"/>
    </row>
    <row r="524" spans="1:21" ht="29.25" customHeight="1" thickBot="1" x14ac:dyDescent="0.3">
      <c r="A524" s="1246" t="s">
        <v>346</v>
      </c>
      <c r="B524" s="1247"/>
      <c r="C524" s="1247"/>
      <c r="D524" s="1248"/>
      <c r="E524" s="1105">
        <f>VLOOKUP(B522,'Urbano.Piano inv. forn'!$D$130:$V$149,17,FALSE)</f>
        <v>0</v>
      </c>
      <c r="F524" s="1106"/>
      <c r="G524" s="1106"/>
      <c r="H524" s="1107"/>
      <c r="I524" s="115"/>
      <c r="J524" s="1246" t="s">
        <v>60</v>
      </c>
      <c r="K524" s="1247"/>
      <c r="L524" s="1105">
        <f>VLOOKUP(B522,'Urbano.Piano inv. forn'!$D$130:$V$149,19,FALSE)</f>
        <v>0</v>
      </c>
      <c r="M524" s="1107"/>
      <c r="N524" s="146"/>
      <c r="O524" s="398" t="s">
        <v>347</v>
      </c>
      <c r="P524" s="151">
        <f>L524+E524</f>
        <v>0</v>
      </c>
      <c r="R524" s="398" t="s">
        <v>348</v>
      </c>
      <c r="S524" s="1108"/>
      <c r="T524" s="1109"/>
      <c r="U524" s="150"/>
    </row>
    <row r="525" spans="1:21" ht="15.75" thickBot="1" x14ac:dyDescent="0.3">
      <c r="A525" s="152"/>
      <c r="B525" s="153"/>
      <c r="C525" s="153"/>
      <c r="D525" s="153"/>
      <c r="E525" s="154"/>
      <c r="F525" s="154"/>
      <c r="G525" s="154"/>
      <c r="H525" s="154"/>
      <c r="I525" s="115"/>
      <c r="J525" s="130"/>
      <c r="K525" s="130"/>
      <c r="L525" s="154"/>
      <c r="M525" s="154"/>
      <c r="N525" s="146"/>
      <c r="O525" s="128"/>
      <c r="P525" s="146"/>
      <c r="R525" s="128"/>
      <c r="S525" s="129"/>
      <c r="T525" s="129"/>
      <c r="U525" s="507"/>
    </row>
    <row r="526" spans="1:21" ht="60" x14ac:dyDescent="0.25">
      <c r="A526" s="1251" t="s">
        <v>349</v>
      </c>
      <c r="B526" s="1253" t="s">
        <v>350</v>
      </c>
      <c r="C526" s="1253" t="s">
        <v>351</v>
      </c>
      <c r="D526" s="393" t="s">
        <v>352</v>
      </c>
      <c r="E526" s="394" t="s">
        <v>353</v>
      </c>
      <c r="F526" s="393" t="s">
        <v>354</v>
      </c>
      <c r="G526" s="393" t="s">
        <v>355</v>
      </c>
      <c r="H526" s="395" t="s">
        <v>312</v>
      </c>
      <c r="I526" s="395" t="s">
        <v>356</v>
      </c>
      <c r="J526" s="395" t="s">
        <v>357</v>
      </c>
      <c r="K526" s="395" t="s">
        <v>358</v>
      </c>
      <c r="L526" s="395" t="s">
        <v>359</v>
      </c>
      <c r="M526" s="395" t="s">
        <v>360</v>
      </c>
      <c r="N526" s="395" t="s">
        <v>361</v>
      </c>
      <c r="O526" s="395" t="s">
        <v>362</v>
      </c>
      <c r="P526" s="395" t="s">
        <v>363</v>
      </c>
      <c r="Q526" s="395" t="s">
        <v>364</v>
      </c>
      <c r="R526" s="395" t="s">
        <v>365</v>
      </c>
      <c r="S526" s="395" t="s">
        <v>366</v>
      </c>
      <c r="T526" s="1255" t="s">
        <v>367</v>
      </c>
      <c r="U526" s="508"/>
    </row>
    <row r="527" spans="1:21" ht="24.75" thickBot="1" x14ac:dyDescent="0.3">
      <c r="A527" s="1252"/>
      <c r="B527" s="1254"/>
      <c r="C527" s="1254"/>
      <c r="D527" s="396" t="s">
        <v>368</v>
      </c>
      <c r="E527" s="396" t="s">
        <v>369</v>
      </c>
      <c r="F527" s="396" t="s">
        <v>370</v>
      </c>
      <c r="G527" s="396" t="s">
        <v>370</v>
      </c>
      <c r="H527" s="396" t="s">
        <v>87</v>
      </c>
      <c r="I527" s="396" t="s">
        <v>33</v>
      </c>
      <c r="J527" s="396" t="s">
        <v>371</v>
      </c>
      <c r="K527" s="396" t="s">
        <v>372</v>
      </c>
      <c r="L527" s="396" t="s">
        <v>373</v>
      </c>
      <c r="M527" s="396" t="s">
        <v>372</v>
      </c>
      <c r="N527" s="396" t="s">
        <v>374</v>
      </c>
      <c r="O527" s="396" t="s">
        <v>341</v>
      </c>
      <c r="P527" s="396" t="s">
        <v>375</v>
      </c>
      <c r="Q527" s="396" t="s">
        <v>376</v>
      </c>
      <c r="R527" s="396" t="s">
        <v>377</v>
      </c>
      <c r="S527" s="396" t="s">
        <v>377</v>
      </c>
      <c r="T527" s="1256"/>
      <c r="U527" s="508"/>
    </row>
    <row r="528" spans="1:21" x14ac:dyDescent="0.25">
      <c r="A528" s="1257" t="str">
        <f>B522</f>
        <v>urb.i.3</v>
      </c>
      <c r="B528" s="399">
        <v>1</v>
      </c>
      <c r="C528" s="208"/>
      <c r="D528" s="134"/>
      <c r="E528" s="134"/>
      <c r="F528" s="208"/>
      <c r="G528" s="510"/>
      <c r="H528" s="135"/>
      <c r="I528" s="511"/>
      <c r="J528" s="512"/>
      <c r="K528" s="513"/>
      <c r="L528" s="511"/>
      <c r="M528" s="513"/>
      <c r="N528" s="164"/>
      <c r="O528" s="164"/>
      <c r="P528" s="511"/>
      <c r="Q528" s="511"/>
      <c r="R528" s="511"/>
      <c r="S528" s="511"/>
      <c r="T528" s="514"/>
      <c r="U528" s="507"/>
    </row>
    <row r="529" spans="1:21" x14ac:dyDescent="0.25">
      <c r="A529" s="1257"/>
      <c r="B529" s="400">
        <v>2</v>
      </c>
      <c r="C529" s="133"/>
      <c r="D529" s="127"/>
      <c r="E529" s="127"/>
      <c r="F529" s="133"/>
      <c r="G529" s="515"/>
      <c r="H529" s="135"/>
      <c r="I529" s="495"/>
      <c r="J529" s="516"/>
      <c r="K529" s="517"/>
      <c r="L529" s="495"/>
      <c r="M529" s="517"/>
      <c r="N529" s="155"/>
      <c r="O529" s="155"/>
      <c r="P529" s="495"/>
      <c r="Q529" s="495" t="s">
        <v>378</v>
      </c>
      <c r="R529" s="495"/>
      <c r="S529" s="495"/>
      <c r="T529" s="518"/>
      <c r="U529" s="507"/>
    </row>
    <row r="530" spans="1:21" x14ac:dyDescent="0.25">
      <c r="A530" s="1257"/>
      <c r="B530" s="400">
        <v>3</v>
      </c>
      <c r="C530" s="133"/>
      <c r="D530" s="127"/>
      <c r="E530" s="127"/>
      <c r="F530" s="133"/>
      <c r="G530" s="515"/>
      <c r="H530" s="135"/>
      <c r="I530" s="495"/>
      <c r="J530" s="516"/>
      <c r="K530" s="517"/>
      <c r="L530" s="495"/>
      <c r="M530" s="517"/>
      <c r="N530" s="155"/>
      <c r="O530" s="155"/>
      <c r="P530" s="495"/>
      <c r="Q530" s="495"/>
      <c r="R530" s="495"/>
      <c r="S530" s="495"/>
      <c r="T530" s="518"/>
      <c r="U530" s="507"/>
    </row>
    <row r="531" spans="1:21" x14ac:dyDescent="0.25">
      <c r="A531" s="1257"/>
      <c r="B531" s="400">
        <v>4</v>
      </c>
      <c r="C531" s="133"/>
      <c r="D531" s="127"/>
      <c r="E531" s="127"/>
      <c r="F531" s="133"/>
      <c r="G531" s="515"/>
      <c r="H531" s="135"/>
      <c r="I531" s="495"/>
      <c r="J531" s="516"/>
      <c r="K531" s="517"/>
      <c r="L531" s="495"/>
      <c r="M531" s="517"/>
      <c r="N531" s="155"/>
      <c r="O531" s="155"/>
      <c r="P531" s="495"/>
      <c r="Q531" s="495"/>
      <c r="R531" s="495"/>
      <c r="S531" s="495"/>
      <c r="T531" s="518"/>
      <c r="U531" s="507"/>
    </row>
    <row r="532" spans="1:21" x14ac:dyDescent="0.25">
      <c r="A532" s="1257"/>
      <c r="B532" s="400">
        <v>5</v>
      </c>
      <c r="C532" s="133"/>
      <c r="D532" s="127"/>
      <c r="E532" s="127"/>
      <c r="F532" s="133"/>
      <c r="G532" s="515"/>
      <c r="H532" s="135"/>
      <c r="I532" s="495"/>
      <c r="J532" s="516"/>
      <c r="K532" s="517"/>
      <c r="L532" s="495"/>
      <c r="M532" s="517"/>
      <c r="N532" s="155"/>
      <c r="O532" s="155"/>
      <c r="P532" s="495"/>
      <c r="Q532" s="495"/>
      <c r="R532" s="495"/>
      <c r="S532" s="495"/>
      <c r="T532" s="518"/>
      <c r="U532" s="507"/>
    </row>
    <row r="533" spans="1:21" x14ac:dyDescent="0.25">
      <c r="A533" s="1257"/>
      <c r="B533" s="400">
        <v>6</v>
      </c>
      <c r="C533" s="133"/>
      <c r="D533" s="127"/>
      <c r="E533" s="127"/>
      <c r="F533" s="133"/>
      <c r="G533" s="515"/>
      <c r="H533" s="135"/>
      <c r="I533" s="495"/>
      <c r="J533" s="516"/>
      <c r="K533" s="517"/>
      <c r="L533" s="495"/>
      <c r="M533" s="517"/>
      <c r="N533" s="155"/>
      <c r="O533" s="155"/>
      <c r="P533" s="495"/>
      <c r="Q533" s="495"/>
      <c r="R533" s="495"/>
      <c r="S533" s="495"/>
      <c r="T533" s="518"/>
      <c r="U533" s="507"/>
    </row>
    <row r="534" spans="1:21" x14ac:dyDescent="0.25">
      <c r="A534" s="1257"/>
      <c r="B534" s="400">
        <v>7</v>
      </c>
      <c r="C534" s="133"/>
      <c r="D534" s="127"/>
      <c r="E534" s="127"/>
      <c r="F534" s="133"/>
      <c r="G534" s="515"/>
      <c r="H534" s="135"/>
      <c r="I534" s="495"/>
      <c r="J534" s="516"/>
      <c r="K534" s="517"/>
      <c r="L534" s="495"/>
      <c r="M534" s="517"/>
      <c r="N534" s="155"/>
      <c r="O534" s="155"/>
      <c r="P534" s="495"/>
      <c r="Q534" s="495"/>
      <c r="R534" s="495"/>
      <c r="S534" s="495"/>
      <c r="T534" s="518"/>
      <c r="U534" s="507"/>
    </row>
    <row r="535" spans="1:21" x14ac:dyDescent="0.25">
      <c r="A535" s="1257"/>
      <c r="B535" s="400">
        <v>8</v>
      </c>
      <c r="C535" s="133"/>
      <c r="D535" s="127"/>
      <c r="E535" s="127"/>
      <c r="F535" s="133"/>
      <c r="G535" s="515"/>
      <c r="H535" s="135"/>
      <c r="I535" s="495"/>
      <c r="J535" s="516"/>
      <c r="K535" s="517"/>
      <c r="L535" s="495"/>
      <c r="M535" s="517"/>
      <c r="N535" s="155"/>
      <c r="O535" s="155"/>
      <c r="P535" s="495"/>
      <c r="Q535" s="495"/>
      <c r="R535" s="495"/>
      <c r="S535" s="495"/>
      <c r="T535" s="518"/>
      <c r="U535" s="507"/>
    </row>
    <row r="536" spans="1:21" x14ac:dyDescent="0.25">
      <c r="A536" s="1257"/>
      <c r="B536" s="400">
        <v>9</v>
      </c>
      <c r="C536" s="133"/>
      <c r="D536" s="127"/>
      <c r="E536" s="127"/>
      <c r="F536" s="133"/>
      <c r="G536" s="515"/>
      <c r="H536" s="135"/>
      <c r="I536" s="495"/>
      <c r="J536" s="516"/>
      <c r="K536" s="517"/>
      <c r="L536" s="495"/>
      <c r="M536" s="517"/>
      <c r="N536" s="155"/>
      <c r="O536" s="155"/>
      <c r="P536" s="495"/>
      <c r="Q536" s="495"/>
      <c r="R536" s="495"/>
      <c r="S536" s="495"/>
      <c r="T536" s="518"/>
      <c r="U536" s="507"/>
    </row>
    <row r="537" spans="1:21" ht="15.75" thickBot="1" x14ac:dyDescent="0.3">
      <c r="A537" s="1258"/>
      <c r="B537" s="401">
        <v>10</v>
      </c>
      <c r="C537" s="148"/>
      <c r="D537" s="147"/>
      <c r="E537" s="147"/>
      <c r="F537" s="148"/>
      <c r="G537" s="519"/>
      <c r="H537" s="405"/>
      <c r="I537" s="520"/>
      <c r="J537" s="521"/>
      <c r="K537" s="522"/>
      <c r="L537" s="520"/>
      <c r="M537" s="522"/>
      <c r="N537" s="156"/>
      <c r="O537" s="156"/>
      <c r="P537" s="520"/>
      <c r="Q537" s="520"/>
      <c r="R537" s="520"/>
      <c r="S537" s="520"/>
      <c r="T537" s="523"/>
      <c r="U537" s="507"/>
    </row>
    <row r="538" spans="1:21" ht="25.5" thickBot="1" x14ac:dyDescent="0.3">
      <c r="A538" s="654"/>
      <c r="C538" s="655"/>
      <c r="D538" s="656"/>
      <c r="E538" s="484" t="s">
        <v>379</v>
      </c>
      <c r="F538" s="485">
        <f>COUNTA(F528:F537)</f>
        <v>0</v>
      </c>
      <c r="G538" s="486">
        <f>COUNTA(G528:G537)</f>
        <v>0</v>
      </c>
      <c r="H538" s="655"/>
      <c r="I538" s="501"/>
      <c r="J538" s="657"/>
      <c r="K538" s="658"/>
      <c r="L538" s="1096" t="s">
        <v>655</v>
      </c>
      <c r="M538" s="1097"/>
      <c r="N538" s="659">
        <f>SUM(N528:N537)</f>
        <v>0</v>
      </c>
      <c r="O538" s="660">
        <f>SUM(O528:O537)</f>
        <v>0</v>
      </c>
      <c r="P538" s="501"/>
      <c r="R538" s="128"/>
      <c r="S538" s="132"/>
      <c r="T538" s="603"/>
      <c r="U538" s="527"/>
    </row>
    <row r="539" spans="1:21" x14ac:dyDescent="0.25">
      <c r="A539" s="149"/>
      <c r="B539" s="128"/>
      <c r="C539" s="128"/>
      <c r="D539" s="128"/>
      <c r="H539" s="524"/>
      <c r="I539" s="524"/>
      <c r="J539" s="525"/>
      <c r="K539" s="524"/>
      <c r="L539" s="1098" t="s">
        <v>656</v>
      </c>
      <c r="M539" s="1099"/>
      <c r="N539" s="661">
        <f>SUMIF(M528:M537,"&lt;=31/12/2025",N528:N537)</f>
        <v>0</v>
      </c>
      <c r="O539" s="662">
        <f>SUMIF(M528:M537,"&lt;=31/12/2025",O528:O537)</f>
        <v>0</v>
      </c>
      <c r="P539" s="128"/>
      <c r="R539" s="128"/>
      <c r="S539" s="132"/>
      <c r="T539" s="603"/>
      <c r="U539" s="527"/>
    </row>
    <row r="540" spans="1:21" ht="15.75" thickBot="1" x14ac:dyDescent="0.3">
      <c r="A540" s="149"/>
      <c r="L540" s="1100" t="s">
        <v>659</v>
      </c>
      <c r="M540" s="1101"/>
      <c r="N540" s="663">
        <f>SUMIF(M528:M537,"&gt;31/12/2025",N528:N537)</f>
        <v>0</v>
      </c>
      <c r="O540" s="664">
        <f>SUMIF(M528:M537,"&gt;31/12/2025",O528:O537)</f>
        <v>0</v>
      </c>
      <c r="R540" s="128"/>
      <c r="S540" s="132"/>
      <c r="T540" s="603"/>
      <c r="U540" s="527"/>
    </row>
    <row r="541" spans="1:21" ht="15.75" thickBot="1" x14ac:dyDescent="0.3">
      <c r="A541" s="528"/>
      <c r="B541" s="529"/>
      <c r="C541" s="455"/>
      <c r="D541" s="455"/>
      <c r="E541" s="455"/>
      <c r="F541" s="529"/>
      <c r="G541" s="455"/>
      <c r="H541" s="455"/>
      <c r="I541" s="529"/>
      <c r="J541" s="529"/>
      <c r="K541" s="455"/>
      <c r="L541" s="455"/>
      <c r="M541" s="455"/>
      <c r="N541" s="455"/>
      <c r="O541" s="455"/>
      <c r="P541" s="455"/>
      <c r="Q541" s="455"/>
      <c r="R541" s="455"/>
      <c r="S541" s="530"/>
      <c r="T541" s="455"/>
      <c r="U541" s="531"/>
    </row>
    <row r="542" spans="1:21" ht="15.75" thickBot="1" x14ac:dyDescent="0.3">
      <c r="A542" s="502"/>
      <c r="B542" s="503"/>
      <c r="C542" s="504"/>
      <c r="D542" s="504"/>
      <c r="E542" s="504"/>
      <c r="F542" s="503"/>
      <c r="G542" s="504"/>
      <c r="H542" s="504"/>
      <c r="I542" s="503"/>
      <c r="J542" s="503"/>
      <c r="K542" s="504"/>
      <c r="L542" s="504"/>
      <c r="M542" s="504"/>
      <c r="N542" s="504"/>
      <c r="O542" s="504"/>
      <c r="P542" s="504"/>
      <c r="Q542" s="504"/>
      <c r="R542" s="504"/>
      <c r="S542" s="504"/>
      <c r="T542" s="504"/>
      <c r="U542" s="505"/>
    </row>
    <row r="543" spans="1:21" ht="28.5" thickBot="1" x14ac:dyDescent="0.3">
      <c r="A543" s="392" t="s">
        <v>9</v>
      </c>
      <c r="B543" s="1116" t="s">
        <v>90</v>
      </c>
      <c r="C543" s="1117"/>
      <c r="E543" s="1219" t="s">
        <v>342</v>
      </c>
      <c r="F543" s="1220"/>
      <c r="G543" s="1120">
        <f>VLOOKUP(B543,'Urbano.Piano inv. forn'!$D$130:$H$149,3,FALSE)</f>
        <v>0</v>
      </c>
      <c r="H543" s="1121"/>
      <c r="I543" s="115"/>
      <c r="J543" s="1219" t="s">
        <v>343</v>
      </c>
      <c r="K543" s="1220"/>
      <c r="L543" s="1120">
        <f>VLOOKUP(B543,'Urbano.Piano inv. forn'!$D$130:$H$149,4,FALSE)</f>
        <v>0</v>
      </c>
      <c r="M543" s="1121"/>
      <c r="O543" s="397" t="s">
        <v>344</v>
      </c>
      <c r="P543" s="506"/>
      <c r="R543" s="398" t="s">
        <v>345</v>
      </c>
      <c r="S543" s="1108"/>
      <c r="T543" s="1109"/>
      <c r="U543" s="507"/>
    </row>
    <row r="544" spans="1:21" ht="15.75" thickBot="1" x14ac:dyDescent="0.3">
      <c r="A544" s="149"/>
      <c r="B544" s="129"/>
      <c r="C544" s="129"/>
      <c r="E544" s="130"/>
      <c r="F544" s="130"/>
      <c r="G544" s="131"/>
      <c r="H544" s="131"/>
      <c r="I544" s="115"/>
      <c r="J544" s="130"/>
      <c r="K544" s="130"/>
      <c r="L544" s="131"/>
      <c r="M544" s="131"/>
      <c r="O544" s="132"/>
      <c r="R544" s="128"/>
      <c r="S544" s="501"/>
      <c r="U544" s="150"/>
    </row>
    <row r="545" spans="1:21" ht="29.25" customHeight="1" thickBot="1" x14ac:dyDescent="0.3">
      <c r="A545" s="1246" t="s">
        <v>346</v>
      </c>
      <c r="B545" s="1247"/>
      <c r="C545" s="1247"/>
      <c r="D545" s="1248"/>
      <c r="E545" s="1105">
        <f>VLOOKUP(B543,'Urbano.Piano inv. forn'!$D$130:$V$149,17,FALSE)</f>
        <v>0</v>
      </c>
      <c r="F545" s="1106"/>
      <c r="G545" s="1106"/>
      <c r="H545" s="1107"/>
      <c r="I545" s="115"/>
      <c r="J545" s="1246" t="s">
        <v>60</v>
      </c>
      <c r="K545" s="1247"/>
      <c r="L545" s="1105">
        <f>VLOOKUP(B543,'Urbano.Piano inv. forn'!$D$130:$V$149,19,FALSE)</f>
        <v>0</v>
      </c>
      <c r="M545" s="1107"/>
      <c r="N545" s="146"/>
      <c r="O545" s="398" t="s">
        <v>347</v>
      </c>
      <c r="P545" s="151">
        <f>L545+E545</f>
        <v>0</v>
      </c>
      <c r="R545" s="398" t="s">
        <v>348</v>
      </c>
      <c r="S545" s="1108"/>
      <c r="T545" s="1109"/>
      <c r="U545" s="150"/>
    </row>
    <row r="546" spans="1:21" ht="15.75" thickBot="1" x14ac:dyDescent="0.3">
      <c r="A546" s="152"/>
      <c r="B546" s="153"/>
      <c r="C546" s="153"/>
      <c r="D546" s="153"/>
      <c r="E546" s="154"/>
      <c r="F546" s="154"/>
      <c r="G546" s="154"/>
      <c r="H546" s="154"/>
      <c r="I546" s="115"/>
      <c r="J546" s="130"/>
      <c r="K546" s="130"/>
      <c r="L546" s="154"/>
      <c r="M546" s="154"/>
      <c r="N546" s="146"/>
      <c r="O546" s="128"/>
      <c r="P546" s="146"/>
      <c r="R546" s="128"/>
      <c r="S546" s="129"/>
      <c r="T546" s="129"/>
      <c r="U546" s="507"/>
    </row>
    <row r="547" spans="1:21" ht="60" x14ac:dyDescent="0.25">
      <c r="A547" s="1251" t="s">
        <v>349</v>
      </c>
      <c r="B547" s="1253" t="s">
        <v>350</v>
      </c>
      <c r="C547" s="1253" t="s">
        <v>351</v>
      </c>
      <c r="D547" s="393" t="s">
        <v>352</v>
      </c>
      <c r="E547" s="394" t="s">
        <v>353</v>
      </c>
      <c r="F547" s="393" t="s">
        <v>354</v>
      </c>
      <c r="G547" s="393" t="s">
        <v>355</v>
      </c>
      <c r="H547" s="395" t="s">
        <v>312</v>
      </c>
      <c r="I547" s="395" t="s">
        <v>356</v>
      </c>
      <c r="J547" s="395" t="s">
        <v>357</v>
      </c>
      <c r="K547" s="395" t="s">
        <v>358</v>
      </c>
      <c r="L547" s="395" t="s">
        <v>359</v>
      </c>
      <c r="M547" s="395" t="s">
        <v>360</v>
      </c>
      <c r="N547" s="395" t="s">
        <v>361</v>
      </c>
      <c r="O547" s="395" t="s">
        <v>362</v>
      </c>
      <c r="P547" s="395" t="s">
        <v>363</v>
      </c>
      <c r="Q547" s="395" t="s">
        <v>364</v>
      </c>
      <c r="R547" s="395" t="s">
        <v>365</v>
      </c>
      <c r="S547" s="395" t="s">
        <v>366</v>
      </c>
      <c r="T547" s="1255" t="s">
        <v>367</v>
      </c>
      <c r="U547" s="508"/>
    </row>
    <row r="548" spans="1:21" ht="24.75" thickBot="1" x14ac:dyDescent="0.3">
      <c r="A548" s="1252"/>
      <c r="B548" s="1254"/>
      <c r="C548" s="1254"/>
      <c r="D548" s="396" t="s">
        <v>368</v>
      </c>
      <c r="E548" s="396" t="s">
        <v>369</v>
      </c>
      <c r="F548" s="396" t="s">
        <v>370</v>
      </c>
      <c r="G548" s="396" t="s">
        <v>370</v>
      </c>
      <c r="H548" s="396" t="s">
        <v>87</v>
      </c>
      <c r="I548" s="396" t="s">
        <v>33</v>
      </c>
      <c r="J548" s="396" t="s">
        <v>371</v>
      </c>
      <c r="K548" s="396" t="s">
        <v>372</v>
      </c>
      <c r="L548" s="396" t="s">
        <v>373</v>
      </c>
      <c r="M548" s="396" t="s">
        <v>372</v>
      </c>
      <c r="N548" s="396" t="s">
        <v>374</v>
      </c>
      <c r="O548" s="396" t="s">
        <v>341</v>
      </c>
      <c r="P548" s="396" t="s">
        <v>375</v>
      </c>
      <c r="Q548" s="396" t="s">
        <v>376</v>
      </c>
      <c r="R548" s="396" t="s">
        <v>377</v>
      </c>
      <c r="S548" s="396" t="s">
        <v>377</v>
      </c>
      <c r="T548" s="1256"/>
      <c r="U548" s="508"/>
    </row>
    <row r="549" spans="1:21" x14ac:dyDescent="0.25">
      <c r="A549" s="1257" t="str">
        <f>B543</f>
        <v>urb.i.3</v>
      </c>
      <c r="B549" s="399">
        <v>1</v>
      </c>
      <c r="C549" s="208"/>
      <c r="D549" s="134"/>
      <c r="E549" s="134"/>
      <c r="F549" s="208"/>
      <c r="G549" s="510"/>
      <c r="H549" s="135"/>
      <c r="I549" s="511"/>
      <c r="J549" s="512"/>
      <c r="K549" s="513"/>
      <c r="L549" s="511"/>
      <c r="M549" s="513"/>
      <c r="N549" s="164"/>
      <c r="O549" s="164"/>
      <c r="P549" s="511"/>
      <c r="Q549" s="511"/>
      <c r="R549" s="511"/>
      <c r="S549" s="511"/>
      <c r="T549" s="514"/>
      <c r="U549" s="507"/>
    </row>
    <row r="550" spans="1:21" x14ac:dyDescent="0.25">
      <c r="A550" s="1257"/>
      <c r="B550" s="400">
        <v>2</v>
      </c>
      <c r="C550" s="133"/>
      <c r="D550" s="127"/>
      <c r="E550" s="127"/>
      <c r="F550" s="133"/>
      <c r="G550" s="515"/>
      <c r="H550" s="135"/>
      <c r="I550" s="495"/>
      <c r="J550" s="516"/>
      <c r="K550" s="517"/>
      <c r="L550" s="495"/>
      <c r="M550" s="517"/>
      <c r="N550" s="155"/>
      <c r="O550" s="155"/>
      <c r="P550" s="495"/>
      <c r="Q550" s="495" t="s">
        <v>378</v>
      </c>
      <c r="R550" s="495"/>
      <c r="S550" s="495"/>
      <c r="T550" s="518"/>
      <c r="U550" s="507"/>
    </row>
    <row r="551" spans="1:21" x14ac:dyDescent="0.25">
      <c r="A551" s="1257"/>
      <c r="B551" s="400">
        <v>3</v>
      </c>
      <c r="C551" s="133"/>
      <c r="D551" s="127"/>
      <c r="E551" s="127"/>
      <c r="F551" s="133"/>
      <c r="G551" s="515"/>
      <c r="H551" s="135"/>
      <c r="I551" s="495"/>
      <c r="J551" s="516"/>
      <c r="K551" s="517"/>
      <c r="L551" s="495"/>
      <c r="M551" s="517"/>
      <c r="N551" s="155"/>
      <c r="O551" s="155"/>
      <c r="P551" s="495"/>
      <c r="Q551" s="495"/>
      <c r="R551" s="495"/>
      <c r="S551" s="495"/>
      <c r="T551" s="518"/>
      <c r="U551" s="507"/>
    </row>
    <row r="552" spans="1:21" x14ac:dyDescent="0.25">
      <c r="A552" s="1257"/>
      <c r="B552" s="400">
        <v>4</v>
      </c>
      <c r="C552" s="133"/>
      <c r="D552" s="127"/>
      <c r="E552" s="127"/>
      <c r="F552" s="133"/>
      <c r="G552" s="515"/>
      <c r="H552" s="135"/>
      <c r="I552" s="495"/>
      <c r="J552" s="516"/>
      <c r="K552" s="517"/>
      <c r="L552" s="495"/>
      <c r="M552" s="517"/>
      <c r="N552" s="155"/>
      <c r="O552" s="155"/>
      <c r="P552" s="495"/>
      <c r="Q552" s="495"/>
      <c r="R552" s="495"/>
      <c r="S552" s="495"/>
      <c r="T552" s="518"/>
      <c r="U552" s="507"/>
    </row>
    <row r="553" spans="1:21" x14ac:dyDescent="0.25">
      <c r="A553" s="1257"/>
      <c r="B553" s="400">
        <v>5</v>
      </c>
      <c r="C553" s="133"/>
      <c r="D553" s="127"/>
      <c r="E553" s="127"/>
      <c r="F553" s="133"/>
      <c r="G553" s="515"/>
      <c r="H553" s="135"/>
      <c r="I553" s="495"/>
      <c r="J553" s="516"/>
      <c r="K553" s="517"/>
      <c r="L553" s="495"/>
      <c r="M553" s="517"/>
      <c r="N553" s="155"/>
      <c r="O553" s="155"/>
      <c r="P553" s="495"/>
      <c r="Q553" s="495"/>
      <c r="R553" s="495"/>
      <c r="S553" s="495"/>
      <c r="T553" s="518"/>
      <c r="U553" s="507"/>
    </row>
    <row r="554" spans="1:21" x14ac:dyDescent="0.25">
      <c r="A554" s="1257"/>
      <c r="B554" s="400">
        <v>6</v>
      </c>
      <c r="C554" s="133"/>
      <c r="D554" s="127"/>
      <c r="E554" s="127"/>
      <c r="F554" s="133"/>
      <c r="G554" s="515"/>
      <c r="H554" s="135"/>
      <c r="I554" s="495"/>
      <c r="J554" s="516"/>
      <c r="K554" s="517"/>
      <c r="L554" s="495"/>
      <c r="M554" s="517"/>
      <c r="N554" s="155"/>
      <c r="O554" s="155"/>
      <c r="P554" s="495"/>
      <c r="Q554" s="495"/>
      <c r="R554" s="495"/>
      <c r="S554" s="495"/>
      <c r="T554" s="518"/>
      <c r="U554" s="507"/>
    </row>
    <row r="555" spans="1:21" x14ac:dyDescent="0.25">
      <c r="A555" s="1257"/>
      <c r="B555" s="400">
        <v>7</v>
      </c>
      <c r="C555" s="133"/>
      <c r="D555" s="127"/>
      <c r="E555" s="127"/>
      <c r="F555" s="133"/>
      <c r="G555" s="515"/>
      <c r="H555" s="135"/>
      <c r="I555" s="495"/>
      <c r="J555" s="516"/>
      <c r="K555" s="517"/>
      <c r="L555" s="495"/>
      <c r="M555" s="517"/>
      <c r="N555" s="155"/>
      <c r="O555" s="155"/>
      <c r="P555" s="495"/>
      <c r="Q555" s="495"/>
      <c r="R555" s="495"/>
      <c r="S555" s="495"/>
      <c r="T555" s="518"/>
      <c r="U555" s="507"/>
    </row>
    <row r="556" spans="1:21" x14ac:dyDescent="0.25">
      <c r="A556" s="1257"/>
      <c r="B556" s="400">
        <v>8</v>
      </c>
      <c r="C556" s="133"/>
      <c r="D556" s="127"/>
      <c r="E556" s="127"/>
      <c r="F556" s="133"/>
      <c r="G556" s="515"/>
      <c r="H556" s="135"/>
      <c r="I556" s="495"/>
      <c r="J556" s="516"/>
      <c r="K556" s="517"/>
      <c r="L556" s="495"/>
      <c r="M556" s="517"/>
      <c r="N556" s="155"/>
      <c r="O556" s="155"/>
      <c r="P556" s="495"/>
      <c r="Q556" s="495"/>
      <c r="R556" s="495"/>
      <c r="S556" s="495"/>
      <c r="T556" s="518"/>
      <c r="U556" s="507"/>
    </row>
    <row r="557" spans="1:21" x14ac:dyDescent="0.25">
      <c r="A557" s="1257"/>
      <c r="B557" s="400">
        <v>9</v>
      </c>
      <c r="C557" s="133"/>
      <c r="D557" s="127"/>
      <c r="E557" s="127"/>
      <c r="F557" s="133"/>
      <c r="G557" s="515"/>
      <c r="H557" s="135"/>
      <c r="I557" s="495"/>
      <c r="J557" s="516"/>
      <c r="K557" s="517"/>
      <c r="L557" s="495"/>
      <c r="M557" s="517"/>
      <c r="N557" s="155"/>
      <c r="O557" s="155"/>
      <c r="P557" s="495"/>
      <c r="Q557" s="495"/>
      <c r="R557" s="495"/>
      <c r="S557" s="495"/>
      <c r="T557" s="518"/>
      <c r="U557" s="507"/>
    </row>
    <row r="558" spans="1:21" ht="15.75" thickBot="1" x14ac:dyDescent="0.3">
      <c r="A558" s="1258"/>
      <c r="B558" s="401">
        <v>10</v>
      </c>
      <c r="C558" s="148"/>
      <c r="D558" s="147"/>
      <c r="E558" s="147"/>
      <c r="F558" s="148"/>
      <c r="G558" s="519"/>
      <c r="H558" s="405"/>
      <c r="I558" s="520"/>
      <c r="J558" s="521"/>
      <c r="K558" s="522"/>
      <c r="L558" s="520"/>
      <c r="M558" s="522"/>
      <c r="N558" s="156"/>
      <c r="O558" s="156"/>
      <c r="P558" s="520"/>
      <c r="Q558" s="520"/>
      <c r="R558" s="520"/>
      <c r="S558" s="520"/>
      <c r="T558" s="523"/>
      <c r="U558" s="507"/>
    </row>
    <row r="559" spans="1:21" ht="25.5" thickBot="1" x14ac:dyDescent="0.3">
      <c r="A559" s="654"/>
      <c r="C559" s="655"/>
      <c r="D559" s="656"/>
      <c r="E559" s="484" t="s">
        <v>379</v>
      </c>
      <c r="F559" s="485">
        <f>COUNTA(F549:F558)</f>
        <v>0</v>
      </c>
      <c r="G559" s="486">
        <f>COUNTA(G549:G558)</f>
        <v>0</v>
      </c>
      <c r="H559" s="655"/>
      <c r="I559" s="501"/>
      <c r="J559" s="657"/>
      <c r="K559" s="658"/>
      <c r="L559" s="1096" t="s">
        <v>655</v>
      </c>
      <c r="M559" s="1097"/>
      <c r="N559" s="659">
        <f>SUM(N549:N558)</f>
        <v>0</v>
      </c>
      <c r="O559" s="660">
        <f>SUM(O549:O558)</f>
        <v>0</v>
      </c>
      <c r="P559" s="501"/>
      <c r="R559" s="128"/>
      <c r="S559" s="132"/>
      <c r="T559" s="603"/>
      <c r="U559" s="527"/>
    </row>
    <row r="560" spans="1:21" x14ac:dyDescent="0.25">
      <c r="A560" s="149"/>
      <c r="B560" s="128"/>
      <c r="C560" s="128"/>
      <c r="D560" s="128"/>
      <c r="H560" s="524"/>
      <c r="I560" s="524"/>
      <c r="J560" s="525"/>
      <c r="K560" s="524"/>
      <c r="L560" s="1098" t="s">
        <v>656</v>
      </c>
      <c r="M560" s="1099"/>
      <c r="N560" s="661">
        <f>SUMIF(M549:M558,"&lt;=31/12/2025",N549:N558)</f>
        <v>0</v>
      </c>
      <c r="O560" s="662">
        <f>SUMIF(M549:M558,"&lt;=31/12/2025",O549:O558)</f>
        <v>0</v>
      </c>
      <c r="P560" s="128"/>
      <c r="R560" s="128"/>
      <c r="S560" s="132"/>
      <c r="T560" s="603"/>
      <c r="U560" s="527"/>
    </row>
    <row r="561" spans="1:21" ht="15.75" thickBot="1" x14ac:dyDescent="0.3">
      <c r="A561" s="149"/>
      <c r="L561" s="1100" t="s">
        <v>659</v>
      </c>
      <c r="M561" s="1101"/>
      <c r="N561" s="663">
        <f>SUMIF(M549:M558,"&gt;31/12/2025",N549:N558)</f>
        <v>0</v>
      </c>
      <c r="O561" s="664">
        <f>SUMIF(M549:M558,"&gt;31/12/2025",O549:O558)</f>
        <v>0</v>
      </c>
      <c r="R561" s="128"/>
      <c r="S561" s="132"/>
      <c r="T561" s="603"/>
      <c r="U561" s="527"/>
    </row>
    <row r="562" spans="1:21" ht="15.75" thickBot="1" x14ac:dyDescent="0.3">
      <c r="A562" s="528"/>
      <c r="B562" s="529"/>
      <c r="C562" s="455"/>
      <c r="D562" s="455"/>
      <c r="E562" s="455"/>
      <c r="F562" s="529"/>
      <c r="G562" s="455"/>
      <c r="H562" s="455"/>
      <c r="I562" s="529"/>
      <c r="J562" s="529"/>
      <c r="K562" s="455"/>
      <c r="L562" s="455"/>
      <c r="M562" s="455"/>
      <c r="N562" s="455"/>
      <c r="O562" s="455"/>
      <c r="P562" s="455"/>
      <c r="Q562" s="455"/>
      <c r="R562" s="455"/>
      <c r="S562" s="530"/>
      <c r="T562" s="455"/>
      <c r="U562" s="531"/>
    </row>
    <row r="563" spans="1:21" ht="15.75" thickBot="1" x14ac:dyDescent="0.3">
      <c r="A563" s="502"/>
      <c r="B563" s="503"/>
      <c r="C563" s="504"/>
      <c r="D563" s="504"/>
      <c r="E563" s="504"/>
      <c r="F563" s="503"/>
      <c r="G563" s="504"/>
      <c r="H563" s="504"/>
      <c r="I563" s="503"/>
      <c r="J563" s="503"/>
      <c r="K563" s="504"/>
      <c r="L563" s="504"/>
      <c r="M563" s="504"/>
      <c r="N563" s="504"/>
      <c r="O563" s="504"/>
      <c r="P563" s="504"/>
      <c r="Q563" s="504"/>
      <c r="R563" s="504"/>
      <c r="S563" s="504"/>
      <c r="T563" s="504"/>
      <c r="U563" s="505"/>
    </row>
    <row r="564" spans="1:21" ht="28.5" thickBot="1" x14ac:dyDescent="0.3">
      <c r="A564" s="392" t="s">
        <v>9</v>
      </c>
      <c r="B564" s="1116" t="s">
        <v>90</v>
      </c>
      <c r="C564" s="1117"/>
      <c r="E564" s="1219" t="s">
        <v>342</v>
      </c>
      <c r="F564" s="1220"/>
      <c r="G564" s="1120">
        <f>VLOOKUP(B564,'Urbano.Piano inv. forn'!$D$130:$H$149,3,FALSE)</f>
        <v>0</v>
      </c>
      <c r="H564" s="1121"/>
      <c r="I564" s="115"/>
      <c r="J564" s="1219" t="s">
        <v>343</v>
      </c>
      <c r="K564" s="1220"/>
      <c r="L564" s="1120">
        <f>VLOOKUP(B564,'Urbano.Piano inv. forn'!$D$130:$H$149,4,FALSE)</f>
        <v>0</v>
      </c>
      <c r="M564" s="1121"/>
      <c r="O564" s="397" t="s">
        <v>344</v>
      </c>
      <c r="P564" s="506"/>
      <c r="R564" s="398" t="s">
        <v>345</v>
      </c>
      <c r="S564" s="1108"/>
      <c r="T564" s="1109"/>
      <c r="U564" s="507"/>
    </row>
    <row r="565" spans="1:21" ht="15.75" thickBot="1" x14ac:dyDescent="0.3">
      <c r="A565" s="149"/>
      <c r="B565" s="129"/>
      <c r="C565" s="129"/>
      <c r="E565" s="130"/>
      <c r="F565" s="130"/>
      <c r="G565" s="131"/>
      <c r="H565" s="131"/>
      <c r="I565" s="115"/>
      <c r="J565" s="130"/>
      <c r="K565" s="130"/>
      <c r="L565" s="131"/>
      <c r="M565" s="131"/>
      <c r="O565" s="132"/>
      <c r="R565" s="128"/>
      <c r="S565" s="501"/>
      <c r="U565" s="150"/>
    </row>
    <row r="566" spans="1:21" ht="29.25" customHeight="1" thickBot="1" x14ac:dyDescent="0.3">
      <c r="A566" s="1246" t="s">
        <v>346</v>
      </c>
      <c r="B566" s="1247"/>
      <c r="C566" s="1247"/>
      <c r="D566" s="1248"/>
      <c r="E566" s="1105">
        <f>VLOOKUP(B564,'Urbano.Piano inv. forn'!$D$130:$V$149,17,FALSE)</f>
        <v>0</v>
      </c>
      <c r="F566" s="1106"/>
      <c r="G566" s="1106"/>
      <c r="H566" s="1107"/>
      <c r="I566" s="115"/>
      <c r="J566" s="1246" t="s">
        <v>60</v>
      </c>
      <c r="K566" s="1247"/>
      <c r="L566" s="1105">
        <f>VLOOKUP(B564,'Urbano.Piano inv. forn'!$D$130:$V$149,19,FALSE)</f>
        <v>0</v>
      </c>
      <c r="M566" s="1107"/>
      <c r="N566" s="146"/>
      <c r="O566" s="398" t="s">
        <v>347</v>
      </c>
      <c r="P566" s="151">
        <f>L566+E566</f>
        <v>0</v>
      </c>
      <c r="R566" s="398" t="s">
        <v>348</v>
      </c>
      <c r="S566" s="1108"/>
      <c r="T566" s="1109"/>
      <c r="U566" s="150"/>
    </row>
    <row r="567" spans="1:21" ht="15.75" thickBot="1" x14ac:dyDescent="0.3">
      <c r="A567" s="152"/>
      <c r="B567" s="153"/>
      <c r="C567" s="153"/>
      <c r="D567" s="153"/>
      <c r="E567" s="154"/>
      <c r="F567" s="154"/>
      <c r="G567" s="154"/>
      <c r="H567" s="154"/>
      <c r="I567" s="115"/>
      <c r="J567" s="130"/>
      <c r="K567" s="130"/>
      <c r="L567" s="154"/>
      <c r="M567" s="154"/>
      <c r="N567" s="146"/>
      <c r="O567" s="128"/>
      <c r="P567" s="146"/>
      <c r="R567" s="128"/>
      <c r="S567" s="129"/>
      <c r="T567" s="129"/>
      <c r="U567" s="507"/>
    </row>
    <row r="568" spans="1:21" ht="60" x14ac:dyDescent="0.25">
      <c r="A568" s="1251" t="s">
        <v>349</v>
      </c>
      <c r="B568" s="1253" t="s">
        <v>350</v>
      </c>
      <c r="C568" s="1253" t="s">
        <v>351</v>
      </c>
      <c r="D568" s="393" t="s">
        <v>352</v>
      </c>
      <c r="E568" s="394" t="s">
        <v>353</v>
      </c>
      <c r="F568" s="393" t="s">
        <v>354</v>
      </c>
      <c r="G568" s="393" t="s">
        <v>355</v>
      </c>
      <c r="H568" s="395" t="s">
        <v>312</v>
      </c>
      <c r="I568" s="395" t="s">
        <v>356</v>
      </c>
      <c r="J568" s="395" t="s">
        <v>357</v>
      </c>
      <c r="K568" s="395" t="s">
        <v>358</v>
      </c>
      <c r="L568" s="395" t="s">
        <v>359</v>
      </c>
      <c r="M568" s="395" t="s">
        <v>360</v>
      </c>
      <c r="N568" s="395" t="s">
        <v>361</v>
      </c>
      <c r="O568" s="395" t="s">
        <v>362</v>
      </c>
      <c r="P568" s="395" t="s">
        <v>363</v>
      </c>
      <c r="Q568" s="395" t="s">
        <v>364</v>
      </c>
      <c r="R568" s="395" t="s">
        <v>365</v>
      </c>
      <c r="S568" s="395" t="s">
        <v>366</v>
      </c>
      <c r="T568" s="1255" t="s">
        <v>367</v>
      </c>
      <c r="U568" s="508"/>
    </row>
    <row r="569" spans="1:21" ht="24.75" thickBot="1" x14ac:dyDescent="0.3">
      <c r="A569" s="1252"/>
      <c r="B569" s="1254"/>
      <c r="C569" s="1254"/>
      <c r="D569" s="396" t="s">
        <v>368</v>
      </c>
      <c r="E569" s="396" t="s">
        <v>369</v>
      </c>
      <c r="F569" s="396" t="s">
        <v>370</v>
      </c>
      <c r="G569" s="396" t="s">
        <v>370</v>
      </c>
      <c r="H569" s="396" t="s">
        <v>87</v>
      </c>
      <c r="I569" s="396" t="s">
        <v>33</v>
      </c>
      <c r="J569" s="396" t="s">
        <v>371</v>
      </c>
      <c r="K569" s="396" t="s">
        <v>372</v>
      </c>
      <c r="L569" s="396" t="s">
        <v>373</v>
      </c>
      <c r="M569" s="396" t="s">
        <v>372</v>
      </c>
      <c r="N569" s="396" t="s">
        <v>374</v>
      </c>
      <c r="O569" s="396" t="s">
        <v>341</v>
      </c>
      <c r="P569" s="396" t="s">
        <v>375</v>
      </c>
      <c r="Q569" s="396" t="s">
        <v>376</v>
      </c>
      <c r="R569" s="396" t="s">
        <v>377</v>
      </c>
      <c r="S569" s="396" t="s">
        <v>377</v>
      </c>
      <c r="T569" s="1256"/>
      <c r="U569" s="508"/>
    </row>
    <row r="570" spans="1:21" x14ac:dyDescent="0.25">
      <c r="A570" s="1257" t="str">
        <f>B564</f>
        <v>urb.i.3</v>
      </c>
      <c r="B570" s="399">
        <v>1</v>
      </c>
      <c r="C570" s="208"/>
      <c r="D570" s="134"/>
      <c r="E570" s="134"/>
      <c r="F570" s="208"/>
      <c r="G570" s="510"/>
      <c r="H570" s="135"/>
      <c r="I570" s="511"/>
      <c r="J570" s="512"/>
      <c r="K570" s="513"/>
      <c r="L570" s="511"/>
      <c r="M570" s="513"/>
      <c r="N570" s="164"/>
      <c r="O570" s="164"/>
      <c r="P570" s="511"/>
      <c r="Q570" s="511"/>
      <c r="R570" s="511"/>
      <c r="S570" s="511"/>
      <c r="T570" s="514"/>
      <c r="U570" s="507"/>
    </row>
    <row r="571" spans="1:21" x14ac:dyDescent="0.25">
      <c r="A571" s="1257"/>
      <c r="B571" s="400">
        <v>2</v>
      </c>
      <c r="C571" s="133"/>
      <c r="D571" s="127"/>
      <c r="E571" s="127"/>
      <c r="F571" s="133"/>
      <c r="G571" s="515"/>
      <c r="H571" s="135"/>
      <c r="I571" s="495"/>
      <c r="J571" s="516"/>
      <c r="K571" s="517"/>
      <c r="L571" s="495"/>
      <c r="M571" s="517"/>
      <c r="N571" s="155"/>
      <c r="O571" s="155"/>
      <c r="P571" s="495"/>
      <c r="Q571" s="495" t="s">
        <v>378</v>
      </c>
      <c r="R571" s="495"/>
      <c r="S571" s="495"/>
      <c r="T571" s="518"/>
      <c r="U571" s="507"/>
    </row>
    <row r="572" spans="1:21" x14ac:dyDescent="0.25">
      <c r="A572" s="1257"/>
      <c r="B572" s="400">
        <v>3</v>
      </c>
      <c r="C572" s="133"/>
      <c r="D572" s="127"/>
      <c r="E572" s="127"/>
      <c r="F572" s="133"/>
      <c r="G572" s="515"/>
      <c r="H572" s="135"/>
      <c r="I572" s="495"/>
      <c r="J572" s="516"/>
      <c r="K572" s="517"/>
      <c r="L572" s="495"/>
      <c r="M572" s="517"/>
      <c r="N572" s="155"/>
      <c r="O572" s="155"/>
      <c r="P572" s="495"/>
      <c r="Q572" s="495"/>
      <c r="R572" s="495"/>
      <c r="S572" s="495"/>
      <c r="T572" s="518"/>
      <c r="U572" s="507"/>
    </row>
    <row r="573" spans="1:21" x14ac:dyDescent="0.25">
      <c r="A573" s="1257"/>
      <c r="B573" s="400">
        <v>4</v>
      </c>
      <c r="C573" s="133"/>
      <c r="D573" s="127"/>
      <c r="E573" s="127"/>
      <c r="F573" s="133"/>
      <c r="G573" s="515"/>
      <c r="H573" s="135"/>
      <c r="I573" s="495"/>
      <c r="J573" s="516"/>
      <c r="K573" s="517"/>
      <c r="L573" s="495"/>
      <c r="M573" s="517"/>
      <c r="N573" s="155"/>
      <c r="O573" s="155"/>
      <c r="P573" s="495"/>
      <c r="Q573" s="495"/>
      <c r="R573" s="495"/>
      <c r="S573" s="495"/>
      <c r="T573" s="518"/>
      <c r="U573" s="507"/>
    </row>
    <row r="574" spans="1:21" x14ac:dyDescent="0.25">
      <c r="A574" s="1257"/>
      <c r="B574" s="400">
        <v>5</v>
      </c>
      <c r="C574" s="133"/>
      <c r="D574" s="127"/>
      <c r="E574" s="127"/>
      <c r="F574" s="133"/>
      <c r="G574" s="515"/>
      <c r="H574" s="135"/>
      <c r="I574" s="495"/>
      <c r="J574" s="516"/>
      <c r="K574" s="517"/>
      <c r="L574" s="495"/>
      <c r="M574" s="517"/>
      <c r="N574" s="155"/>
      <c r="O574" s="155"/>
      <c r="P574" s="495"/>
      <c r="Q574" s="495"/>
      <c r="R574" s="495"/>
      <c r="S574" s="495"/>
      <c r="T574" s="518"/>
      <c r="U574" s="507"/>
    </row>
    <row r="575" spans="1:21" x14ac:dyDescent="0.25">
      <c r="A575" s="1257"/>
      <c r="B575" s="400">
        <v>6</v>
      </c>
      <c r="C575" s="133"/>
      <c r="D575" s="127"/>
      <c r="E575" s="127"/>
      <c r="F575" s="133"/>
      <c r="G575" s="515"/>
      <c r="H575" s="135"/>
      <c r="I575" s="495"/>
      <c r="J575" s="516"/>
      <c r="K575" s="517"/>
      <c r="L575" s="495"/>
      <c r="M575" s="517"/>
      <c r="N575" s="155"/>
      <c r="O575" s="155"/>
      <c r="P575" s="495"/>
      <c r="Q575" s="495"/>
      <c r="R575" s="495"/>
      <c r="S575" s="495"/>
      <c r="T575" s="518"/>
      <c r="U575" s="507"/>
    </row>
    <row r="576" spans="1:21" x14ac:dyDescent="0.25">
      <c r="A576" s="1257"/>
      <c r="B576" s="400">
        <v>7</v>
      </c>
      <c r="C576" s="133"/>
      <c r="D576" s="127"/>
      <c r="E576" s="127"/>
      <c r="F576" s="133"/>
      <c r="G576" s="515"/>
      <c r="H576" s="135"/>
      <c r="I576" s="495"/>
      <c r="J576" s="516"/>
      <c r="K576" s="517"/>
      <c r="L576" s="495"/>
      <c r="M576" s="517"/>
      <c r="N576" s="155"/>
      <c r="O576" s="155"/>
      <c r="P576" s="495"/>
      <c r="Q576" s="495"/>
      <c r="R576" s="495"/>
      <c r="S576" s="495"/>
      <c r="T576" s="518"/>
      <c r="U576" s="507"/>
    </row>
    <row r="577" spans="1:21" x14ac:dyDescent="0.25">
      <c r="A577" s="1257"/>
      <c r="B577" s="400">
        <v>8</v>
      </c>
      <c r="C577" s="133"/>
      <c r="D577" s="127"/>
      <c r="E577" s="127"/>
      <c r="F577" s="133"/>
      <c r="G577" s="515"/>
      <c r="H577" s="135"/>
      <c r="I577" s="495"/>
      <c r="J577" s="516"/>
      <c r="K577" s="517"/>
      <c r="L577" s="495"/>
      <c r="M577" s="517"/>
      <c r="N577" s="155"/>
      <c r="O577" s="155"/>
      <c r="P577" s="495"/>
      <c r="Q577" s="495"/>
      <c r="R577" s="495"/>
      <c r="S577" s="495"/>
      <c r="T577" s="518"/>
      <c r="U577" s="507"/>
    </row>
    <row r="578" spans="1:21" x14ac:dyDescent="0.25">
      <c r="A578" s="1257"/>
      <c r="B578" s="400">
        <v>9</v>
      </c>
      <c r="C578" s="133"/>
      <c r="D578" s="127"/>
      <c r="E578" s="127"/>
      <c r="F578" s="133"/>
      <c r="G578" s="515"/>
      <c r="H578" s="135"/>
      <c r="I578" s="495"/>
      <c r="J578" s="516"/>
      <c r="K578" s="517"/>
      <c r="L578" s="495"/>
      <c r="M578" s="517"/>
      <c r="N578" s="155"/>
      <c r="O578" s="155"/>
      <c r="P578" s="495"/>
      <c r="Q578" s="495"/>
      <c r="R578" s="495"/>
      <c r="S578" s="495"/>
      <c r="T578" s="518"/>
      <c r="U578" s="507"/>
    </row>
    <row r="579" spans="1:21" ht="15.75" thickBot="1" x14ac:dyDescent="0.3">
      <c r="A579" s="1258"/>
      <c r="B579" s="401">
        <v>10</v>
      </c>
      <c r="C579" s="148"/>
      <c r="D579" s="147"/>
      <c r="E579" s="147"/>
      <c r="F579" s="148"/>
      <c r="G579" s="519"/>
      <c r="H579" s="405"/>
      <c r="I579" s="520"/>
      <c r="J579" s="521"/>
      <c r="K579" s="522"/>
      <c r="L579" s="520"/>
      <c r="M579" s="522"/>
      <c r="N579" s="156"/>
      <c r="O579" s="156"/>
      <c r="P579" s="520"/>
      <c r="Q579" s="520"/>
      <c r="R579" s="520"/>
      <c r="S579" s="520"/>
      <c r="T579" s="523"/>
      <c r="U579" s="507"/>
    </row>
    <row r="580" spans="1:21" ht="25.5" thickBot="1" x14ac:dyDescent="0.3">
      <c r="A580" s="654"/>
      <c r="C580" s="655"/>
      <c r="D580" s="656"/>
      <c r="E580" s="484" t="s">
        <v>379</v>
      </c>
      <c r="F580" s="485">
        <f>COUNTA(F570:F579)</f>
        <v>0</v>
      </c>
      <c r="G580" s="486">
        <f>COUNTA(G570:G579)</f>
        <v>0</v>
      </c>
      <c r="H580" s="655"/>
      <c r="I580" s="501"/>
      <c r="J580" s="657"/>
      <c r="K580" s="658"/>
      <c r="L580" s="1096" t="s">
        <v>655</v>
      </c>
      <c r="M580" s="1097"/>
      <c r="N580" s="659">
        <f>SUM(N570:N579)</f>
        <v>0</v>
      </c>
      <c r="O580" s="660">
        <f>SUM(O570:O579)</f>
        <v>0</v>
      </c>
      <c r="P580" s="501"/>
      <c r="R580" s="128"/>
      <c r="S580" s="132"/>
      <c r="T580" s="603"/>
      <c r="U580" s="527"/>
    </row>
    <row r="581" spans="1:21" x14ac:dyDescent="0.25">
      <c r="A581" s="149"/>
      <c r="B581" s="128"/>
      <c r="C581" s="128"/>
      <c r="D581" s="128"/>
      <c r="H581" s="524"/>
      <c r="I581" s="524"/>
      <c r="J581" s="525"/>
      <c r="K581" s="524"/>
      <c r="L581" s="1098" t="s">
        <v>656</v>
      </c>
      <c r="M581" s="1099"/>
      <c r="N581" s="661">
        <f>SUMIF(M570:M579,"&lt;=31/12/2025",N570:N579)</f>
        <v>0</v>
      </c>
      <c r="O581" s="662">
        <f>SUMIF(M570:M579,"&lt;=31/12/2025",O570:O579)</f>
        <v>0</v>
      </c>
      <c r="P581" s="128"/>
      <c r="R581" s="128"/>
      <c r="S581" s="132"/>
      <c r="T581" s="603"/>
      <c r="U581" s="527"/>
    </row>
    <row r="582" spans="1:21" ht="15.75" thickBot="1" x14ac:dyDescent="0.3">
      <c r="A582" s="149"/>
      <c r="L582" s="1100" t="s">
        <v>659</v>
      </c>
      <c r="M582" s="1101"/>
      <c r="N582" s="663">
        <f>SUMIF(M570:M579,"&gt;31/12/2025",N570:N579)</f>
        <v>0</v>
      </c>
      <c r="O582" s="664">
        <f>SUMIF(M570:M579,"&gt;31/12/2025",O570:O579)</f>
        <v>0</v>
      </c>
      <c r="R582" s="128"/>
      <c r="S582" s="132"/>
      <c r="T582" s="603"/>
      <c r="U582" s="527"/>
    </row>
    <row r="583" spans="1:21" ht="15.75" thickBot="1" x14ac:dyDescent="0.3">
      <c r="A583" s="528"/>
      <c r="B583" s="529"/>
      <c r="C583" s="455"/>
      <c r="D583" s="455"/>
      <c r="E583" s="455"/>
      <c r="F583" s="529"/>
      <c r="G583" s="455"/>
      <c r="H583" s="455"/>
      <c r="I583" s="529"/>
      <c r="J583" s="529"/>
      <c r="K583" s="455"/>
      <c r="L583" s="455"/>
      <c r="M583" s="455"/>
      <c r="N583" s="455"/>
      <c r="O583" s="455"/>
      <c r="P583" s="455"/>
      <c r="Q583" s="455"/>
      <c r="R583" s="455"/>
      <c r="S583" s="530"/>
      <c r="T583" s="455"/>
      <c r="U583" s="531"/>
    </row>
    <row r="584" spans="1:21" ht="15.75" thickBot="1" x14ac:dyDescent="0.3">
      <c r="A584" s="502"/>
      <c r="B584" s="503"/>
      <c r="C584" s="504"/>
      <c r="D584" s="504"/>
      <c r="E584" s="504"/>
      <c r="F584" s="503"/>
      <c r="G584" s="504"/>
      <c r="H584" s="504"/>
      <c r="I584" s="503"/>
      <c r="J584" s="503"/>
      <c r="K584" s="504"/>
      <c r="L584" s="504"/>
      <c r="M584" s="504"/>
      <c r="N584" s="504"/>
      <c r="O584" s="504"/>
      <c r="P584" s="504"/>
      <c r="Q584" s="504"/>
      <c r="R584" s="504"/>
      <c r="S584" s="504"/>
      <c r="T584" s="504"/>
      <c r="U584" s="505"/>
    </row>
    <row r="585" spans="1:21" ht="28.5" thickBot="1" x14ac:dyDescent="0.3">
      <c r="A585" s="392" t="s">
        <v>9</v>
      </c>
      <c r="B585" s="1116" t="s">
        <v>90</v>
      </c>
      <c r="C585" s="1117"/>
      <c r="E585" s="1219" t="s">
        <v>342</v>
      </c>
      <c r="F585" s="1220"/>
      <c r="G585" s="1120">
        <f>VLOOKUP(B585,'Urbano.Piano inv. forn'!$D$130:$H$149,3,FALSE)</f>
        <v>0</v>
      </c>
      <c r="H585" s="1121"/>
      <c r="I585" s="115"/>
      <c r="J585" s="1219" t="s">
        <v>343</v>
      </c>
      <c r="K585" s="1220"/>
      <c r="L585" s="1120">
        <f>VLOOKUP(B585,'Urbano.Piano inv. forn'!$D$130:$H$149,4,FALSE)</f>
        <v>0</v>
      </c>
      <c r="M585" s="1121"/>
      <c r="O585" s="397" t="s">
        <v>344</v>
      </c>
      <c r="P585" s="506"/>
      <c r="R585" s="398" t="s">
        <v>345</v>
      </c>
      <c r="S585" s="1108"/>
      <c r="T585" s="1109"/>
      <c r="U585" s="507"/>
    </row>
    <row r="586" spans="1:21" ht="15.75" thickBot="1" x14ac:dyDescent="0.3">
      <c r="A586" s="149"/>
      <c r="B586" s="129"/>
      <c r="C586" s="129"/>
      <c r="E586" s="130"/>
      <c r="F586" s="130"/>
      <c r="G586" s="131"/>
      <c r="H586" s="131"/>
      <c r="I586" s="115"/>
      <c r="J586" s="130"/>
      <c r="K586" s="130"/>
      <c r="L586" s="131"/>
      <c r="M586" s="131"/>
      <c r="O586" s="132"/>
      <c r="R586" s="128"/>
      <c r="S586" s="501"/>
      <c r="U586" s="150"/>
    </row>
    <row r="587" spans="1:21" ht="29.25" customHeight="1" thickBot="1" x14ac:dyDescent="0.3">
      <c r="A587" s="1246" t="s">
        <v>346</v>
      </c>
      <c r="B587" s="1247"/>
      <c r="C587" s="1247"/>
      <c r="D587" s="1248"/>
      <c r="E587" s="1105">
        <f>VLOOKUP(B585,'Urbano.Piano inv. forn'!$D$130:$V$149,17,FALSE)</f>
        <v>0</v>
      </c>
      <c r="F587" s="1106"/>
      <c r="G587" s="1106"/>
      <c r="H587" s="1107"/>
      <c r="I587" s="115"/>
      <c r="J587" s="1246" t="s">
        <v>60</v>
      </c>
      <c r="K587" s="1247"/>
      <c r="L587" s="1105">
        <f>VLOOKUP(B585,'Urbano.Piano inv. forn'!$D$130:$V$149,19,FALSE)</f>
        <v>0</v>
      </c>
      <c r="M587" s="1107"/>
      <c r="N587" s="146"/>
      <c r="O587" s="398" t="s">
        <v>347</v>
      </c>
      <c r="P587" s="151">
        <f>L587+E587</f>
        <v>0</v>
      </c>
      <c r="R587" s="398" t="s">
        <v>348</v>
      </c>
      <c r="S587" s="1108"/>
      <c r="T587" s="1109"/>
      <c r="U587" s="150"/>
    </row>
    <row r="588" spans="1:21" ht="15.75" thickBot="1" x14ac:dyDescent="0.3">
      <c r="A588" s="152"/>
      <c r="B588" s="153"/>
      <c r="C588" s="153"/>
      <c r="D588" s="153"/>
      <c r="E588" s="154"/>
      <c r="F588" s="154"/>
      <c r="G588" s="154"/>
      <c r="H588" s="154"/>
      <c r="I588" s="115"/>
      <c r="J588" s="130"/>
      <c r="K588" s="130"/>
      <c r="L588" s="154"/>
      <c r="M588" s="154"/>
      <c r="N588" s="146"/>
      <c r="O588" s="128"/>
      <c r="P588" s="146"/>
      <c r="R588" s="128"/>
      <c r="S588" s="129"/>
      <c r="T588" s="129"/>
      <c r="U588" s="507"/>
    </row>
    <row r="589" spans="1:21" ht="60" x14ac:dyDescent="0.25">
      <c r="A589" s="1251" t="s">
        <v>349</v>
      </c>
      <c r="B589" s="1253" t="s">
        <v>350</v>
      </c>
      <c r="C589" s="1253" t="s">
        <v>351</v>
      </c>
      <c r="D589" s="393" t="s">
        <v>352</v>
      </c>
      <c r="E589" s="394" t="s">
        <v>353</v>
      </c>
      <c r="F589" s="393" t="s">
        <v>354</v>
      </c>
      <c r="G589" s="393" t="s">
        <v>355</v>
      </c>
      <c r="H589" s="395" t="s">
        <v>312</v>
      </c>
      <c r="I589" s="395" t="s">
        <v>356</v>
      </c>
      <c r="J589" s="395" t="s">
        <v>357</v>
      </c>
      <c r="K589" s="395" t="s">
        <v>358</v>
      </c>
      <c r="L589" s="395" t="s">
        <v>359</v>
      </c>
      <c r="M589" s="395" t="s">
        <v>360</v>
      </c>
      <c r="N589" s="395" t="s">
        <v>361</v>
      </c>
      <c r="O589" s="395" t="s">
        <v>362</v>
      </c>
      <c r="P589" s="395" t="s">
        <v>363</v>
      </c>
      <c r="Q589" s="395" t="s">
        <v>364</v>
      </c>
      <c r="R589" s="395" t="s">
        <v>365</v>
      </c>
      <c r="S589" s="395" t="s">
        <v>366</v>
      </c>
      <c r="T589" s="1255" t="s">
        <v>367</v>
      </c>
      <c r="U589" s="508"/>
    </row>
    <row r="590" spans="1:21" ht="24.75" thickBot="1" x14ac:dyDescent="0.3">
      <c r="A590" s="1252"/>
      <c r="B590" s="1254"/>
      <c r="C590" s="1254"/>
      <c r="D590" s="396" t="s">
        <v>368</v>
      </c>
      <c r="E590" s="396" t="s">
        <v>369</v>
      </c>
      <c r="F590" s="396" t="s">
        <v>370</v>
      </c>
      <c r="G590" s="396" t="s">
        <v>370</v>
      </c>
      <c r="H590" s="396" t="s">
        <v>87</v>
      </c>
      <c r="I590" s="396" t="s">
        <v>33</v>
      </c>
      <c r="J590" s="396" t="s">
        <v>371</v>
      </c>
      <c r="K590" s="396" t="s">
        <v>372</v>
      </c>
      <c r="L590" s="396" t="s">
        <v>373</v>
      </c>
      <c r="M590" s="396" t="s">
        <v>372</v>
      </c>
      <c r="N590" s="396" t="s">
        <v>374</v>
      </c>
      <c r="O590" s="396" t="s">
        <v>341</v>
      </c>
      <c r="P590" s="396" t="s">
        <v>375</v>
      </c>
      <c r="Q590" s="396" t="s">
        <v>376</v>
      </c>
      <c r="R590" s="396" t="s">
        <v>377</v>
      </c>
      <c r="S590" s="396" t="s">
        <v>377</v>
      </c>
      <c r="T590" s="1256"/>
      <c r="U590" s="508"/>
    </row>
    <row r="591" spans="1:21" x14ac:dyDescent="0.25">
      <c r="A591" s="1257" t="str">
        <f>B585</f>
        <v>urb.i.3</v>
      </c>
      <c r="B591" s="399">
        <v>1</v>
      </c>
      <c r="C591" s="208"/>
      <c r="D591" s="134"/>
      <c r="E591" s="134"/>
      <c r="F591" s="208"/>
      <c r="G591" s="510"/>
      <c r="H591" s="135"/>
      <c r="I591" s="511"/>
      <c r="J591" s="512"/>
      <c r="K591" s="513"/>
      <c r="L591" s="511"/>
      <c r="M591" s="513"/>
      <c r="N591" s="164"/>
      <c r="O591" s="164"/>
      <c r="P591" s="511"/>
      <c r="Q591" s="511"/>
      <c r="R591" s="511"/>
      <c r="S591" s="511"/>
      <c r="T591" s="514"/>
      <c r="U591" s="507"/>
    </row>
    <row r="592" spans="1:21" x14ac:dyDescent="0.25">
      <c r="A592" s="1257"/>
      <c r="B592" s="400">
        <v>2</v>
      </c>
      <c r="C592" s="133"/>
      <c r="D592" s="127"/>
      <c r="E592" s="127"/>
      <c r="F592" s="133"/>
      <c r="G592" s="515"/>
      <c r="H592" s="135"/>
      <c r="I592" s="495"/>
      <c r="J592" s="516"/>
      <c r="K592" s="517"/>
      <c r="L592" s="495"/>
      <c r="M592" s="517"/>
      <c r="N592" s="155"/>
      <c r="O592" s="155"/>
      <c r="P592" s="495"/>
      <c r="Q592" s="495" t="s">
        <v>378</v>
      </c>
      <c r="R592" s="495"/>
      <c r="S592" s="495"/>
      <c r="T592" s="518"/>
      <c r="U592" s="507"/>
    </row>
    <row r="593" spans="1:21" x14ac:dyDescent="0.25">
      <c r="A593" s="1257"/>
      <c r="B593" s="400">
        <v>3</v>
      </c>
      <c r="C593" s="133"/>
      <c r="D593" s="127"/>
      <c r="E593" s="127"/>
      <c r="F593" s="133"/>
      <c r="G593" s="515"/>
      <c r="H593" s="135"/>
      <c r="I593" s="495"/>
      <c r="J593" s="516"/>
      <c r="K593" s="517"/>
      <c r="L593" s="495"/>
      <c r="M593" s="517"/>
      <c r="N593" s="155"/>
      <c r="O593" s="155"/>
      <c r="P593" s="495"/>
      <c r="Q593" s="495"/>
      <c r="R593" s="495"/>
      <c r="S593" s="495"/>
      <c r="T593" s="518"/>
      <c r="U593" s="507"/>
    </row>
    <row r="594" spans="1:21" x14ac:dyDescent="0.25">
      <c r="A594" s="1257"/>
      <c r="B594" s="400">
        <v>4</v>
      </c>
      <c r="C594" s="133"/>
      <c r="D594" s="127"/>
      <c r="E594" s="127"/>
      <c r="F594" s="133"/>
      <c r="G594" s="515"/>
      <c r="H594" s="135"/>
      <c r="I594" s="495"/>
      <c r="J594" s="516"/>
      <c r="K594" s="517"/>
      <c r="L594" s="495"/>
      <c r="M594" s="517"/>
      <c r="N594" s="155"/>
      <c r="O594" s="155"/>
      <c r="P594" s="495"/>
      <c r="Q594" s="495"/>
      <c r="R594" s="495"/>
      <c r="S594" s="495"/>
      <c r="T594" s="518"/>
      <c r="U594" s="507"/>
    </row>
    <row r="595" spans="1:21" x14ac:dyDescent="0.25">
      <c r="A595" s="1257"/>
      <c r="B595" s="400">
        <v>5</v>
      </c>
      <c r="C595" s="133"/>
      <c r="D595" s="127"/>
      <c r="E595" s="127"/>
      <c r="F595" s="133"/>
      <c r="G595" s="515"/>
      <c r="H595" s="135"/>
      <c r="I595" s="495"/>
      <c r="J595" s="516"/>
      <c r="K595" s="517"/>
      <c r="L595" s="495"/>
      <c r="M595" s="517"/>
      <c r="N595" s="155"/>
      <c r="O595" s="155"/>
      <c r="P595" s="495"/>
      <c r="Q595" s="495"/>
      <c r="R595" s="495"/>
      <c r="S595" s="495"/>
      <c r="T595" s="518"/>
      <c r="U595" s="507"/>
    </row>
    <row r="596" spans="1:21" x14ac:dyDescent="0.25">
      <c r="A596" s="1257"/>
      <c r="B596" s="400">
        <v>6</v>
      </c>
      <c r="C596" s="133"/>
      <c r="D596" s="127"/>
      <c r="E596" s="127"/>
      <c r="F596" s="133"/>
      <c r="G596" s="515"/>
      <c r="H596" s="135"/>
      <c r="I596" s="495"/>
      <c r="J596" s="516"/>
      <c r="K596" s="517"/>
      <c r="L596" s="495"/>
      <c r="M596" s="517"/>
      <c r="N596" s="155"/>
      <c r="O596" s="155"/>
      <c r="P596" s="495"/>
      <c r="Q596" s="495"/>
      <c r="R596" s="495"/>
      <c r="S596" s="495"/>
      <c r="T596" s="518"/>
      <c r="U596" s="507"/>
    </row>
    <row r="597" spans="1:21" x14ac:dyDescent="0.25">
      <c r="A597" s="1257"/>
      <c r="B597" s="400">
        <v>7</v>
      </c>
      <c r="C597" s="133"/>
      <c r="D597" s="127"/>
      <c r="E597" s="127"/>
      <c r="F597" s="133"/>
      <c r="G597" s="515"/>
      <c r="H597" s="135"/>
      <c r="I597" s="495"/>
      <c r="J597" s="516"/>
      <c r="K597" s="517"/>
      <c r="L597" s="495"/>
      <c r="M597" s="517"/>
      <c r="N597" s="155"/>
      <c r="O597" s="155"/>
      <c r="P597" s="495"/>
      <c r="Q597" s="495"/>
      <c r="R597" s="495"/>
      <c r="S597" s="495"/>
      <c r="T597" s="518"/>
      <c r="U597" s="507"/>
    </row>
    <row r="598" spans="1:21" x14ac:dyDescent="0.25">
      <c r="A598" s="1257"/>
      <c r="B598" s="400">
        <v>8</v>
      </c>
      <c r="C598" s="133"/>
      <c r="D598" s="127"/>
      <c r="E598" s="127"/>
      <c r="F598" s="133"/>
      <c r="G598" s="515"/>
      <c r="H598" s="135"/>
      <c r="I598" s="495"/>
      <c r="J598" s="516"/>
      <c r="K598" s="517"/>
      <c r="L598" s="495"/>
      <c r="M598" s="517"/>
      <c r="N598" s="155"/>
      <c r="O598" s="155"/>
      <c r="P598" s="495"/>
      <c r="Q598" s="495"/>
      <c r="R598" s="495"/>
      <c r="S598" s="495"/>
      <c r="T598" s="518"/>
      <c r="U598" s="507"/>
    </row>
    <row r="599" spans="1:21" x14ac:dyDescent="0.25">
      <c r="A599" s="1257"/>
      <c r="B599" s="400">
        <v>9</v>
      </c>
      <c r="C599" s="133"/>
      <c r="D599" s="127"/>
      <c r="E599" s="127"/>
      <c r="F599" s="133"/>
      <c r="G599" s="515"/>
      <c r="H599" s="135"/>
      <c r="I599" s="495"/>
      <c r="J599" s="516"/>
      <c r="K599" s="517"/>
      <c r="L599" s="495"/>
      <c r="M599" s="517"/>
      <c r="N599" s="155"/>
      <c r="O599" s="155"/>
      <c r="P599" s="495"/>
      <c r="Q599" s="495"/>
      <c r="R599" s="495"/>
      <c r="S599" s="495"/>
      <c r="T599" s="518"/>
      <c r="U599" s="507"/>
    </row>
    <row r="600" spans="1:21" ht="15.75" thickBot="1" x14ac:dyDescent="0.3">
      <c r="A600" s="1258"/>
      <c r="B600" s="401">
        <v>10</v>
      </c>
      <c r="C600" s="148"/>
      <c r="D600" s="147"/>
      <c r="E600" s="147"/>
      <c r="F600" s="148"/>
      <c r="G600" s="519"/>
      <c r="H600" s="405"/>
      <c r="I600" s="520"/>
      <c r="J600" s="521"/>
      <c r="K600" s="522"/>
      <c r="L600" s="520"/>
      <c r="M600" s="522"/>
      <c r="N600" s="156"/>
      <c r="O600" s="156"/>
      <c r="P600" s="520"/>
      <c r="Q600" s="520"/>
      <c r="R600" s="520"/>
      <c r="S600" s="520"/>
      <c r="T600" s="523"/>
      <c r="U600" s="507"/>
    </row>
    <row r="601" spans="1:21" ht="25.5" thickBot="1" x14ac:dyDescent="0.3">
      <c r="A601" s="654"/>
      <c r="C601" s="655"/>
      <c r="D601" s="656"/>
      <c r="E601" s="484" t="s">
        <v>379</v>
      </c>
      <c r="F601" s="485">
        <f>COUNTA(F591:F600)</f>
        <v>0</v>
      </c>
      <c r="G601" s="486">
        <f>COUNTA(G591:G600)</f>
        <v>0</v>
      </c>
      <c r="H601" s="655"/>
      <c r="I601" s="501"/>
      <c r="J601" s="657"/>
      <c r="K601" s="658"/>
      <c r="L601" s="1096" t="s">
        <v>655</v>
      </c>
      <c r="M601" s="1097"/>
      <c r="N601" s="659">
        <f>SUM(N591:N600)</f>
        <v>0</v>
      </c>
      <c r="O601" s="660">
        <f>SUM(O591:O600)</f>
        <v>0</v>
      </c>
      <c r="P601" s="501"/>
      <c r="R601" s="128"/>
      <c r="S601" s="132"/>
      <c r="T601" s="603"/>
      <c r="U601" s="527"/>
    </row>
    <row r="602" spans="1:21" x14ac:dyDescent="0.25">
      <c r="A602" s="149"/>
      <c r="B602" s="128"/>
      <c r="C602" s="128"/>
      <c r="D602" s="128"/>
      <c r="H602" s="524"/>
      <c r="I602" s="524"/>
      <c r="J602" s="525"/>
      <c r="K602" s="524"/>
      <c r="L602" s="1098" t="s">
        <v>656</v>
      </c>
      <c r="M602" s="1099"/>
      <c r="N602" s="661">
        <f>SUMIF(M591:M600,"&lt;=31/12/2025",N591:N600)</f>
        <v>0</v>
      </c>
      <c r="O602" s="662">
        <f>SUMIF(M591:M600,"&lt;=31/12/2025",O591:O600)</f>
        <v>0</v>
      </c>
      <c r="P602" s="128"/>
      <c r="R602" s="128"/>
      <c r="S602" s="132"/>
      <c r="T602" s="603"/>
      <c r="U602" s="527"/>
    </row>
    <row r="603" spans="1:21" ht="15.75" thickBot="1" x14ac:dyDescent="0.3">
      <c r="A603" s="149"/>
      <c r="L603" s="1100" t="s">
        <v>659</v>
      </c>
      <c r="M603" s="1101"/>
      <c r="N603" s="663">
        <f>SUMIF(M591:M600,"&gt;31/12/2025",N591:N600)</f>
        <v>0</v>
      </c>
      <c r="O603" s="664">
        <f>SUMIF(M591:M600,"&gt;31/12/2025",O591:O600)</f>
        <v>0</v>
      </c>
      <c r="R603" s="128"/>
      <c r="S603" s="132"/>
      <c r="T603" s="603"/>
      <c r="U603" s="527"/>
    </row>
    <row r="604" spans="1:21" ht="15.75" thickBot="1" x14ac:dyDescent="0.3">
      <c r="A604" s="528"/>
      <c r="B604" s="529"/>
      <c r="C604" s="455"/>
      <c r="D604" s="455"/>
      <c r="E604" s="455"/>
      <c r="F604" s="529"/>
      <c r="G604" s="455"/>
      <c r="H604" s="455"/>
      <c r="I604" s="529"/>
      <c r="J604" s="529"/>
      <c r="K604" s="455"/>
      <c r="L604" s="455"/>
      <c r="M604" s="455"/>
      <c r="N604" s="455"/>
      <c r="O604" s="455"/>
      <c r="P604" s="455"/>
      <c r="Q604" s="455"/>
      <c r="R604" s="455"/>
      <c r="S604" s="530"/>
      <c r="T604" s="455"/>
      <c r="U604" s="531"/>
    </row>
    <row r="605" spans="1:21" ht="15.75" thickBot="1" x14ac:dyDescent="0.3">
      <c r="A605" s="502"/>
      <c r="B605" s="503"/>
      <c r="C605" s="504"/>
      <c r="D605" s="504"/>
      <c r="E605" s="504"/>
      <c r="F605" s="503"/>
      <c r="G605" s="504"/>
      <c r="H605" s="504"/>
      <c r="I605" s="503"/>
      <c r="J605" s="503"/>
      <c r="K605" s="504"/>
      <c r="L605" s="504"/>
      <c r="M605" s="504"/>
      <c r="N605" s="504"/>
      <c r="O605" s="504"/>
      <c r="P605" s="504"/>
      <c r="Q605" s="504"/>
      <c r="R605" s="504"/>
      <c r="S605" s="504"/>
      <c r="T605" s="504"/>
      <c r="U605" s="505"/>
    </row>
    <row r="606" spans="1:21" ht="28.5" thickBot="1" x14ac:dyDescent="0.3">
      <c r="A606" s="392" t="s">
        <v>9</v>
      </c>
      <c r="B606" s="1116" t="s">
        <v>90</v>
      </c>
      <c r="C606" s="1117"/>
      <c r="E606" s="1219" t="s">
        <v>342</v>
      </c>
      <c r="F606" s="1220"/>
      <c r="G606" s="1120">
        <f>VLOOKUP(B606,'Urbano.Piano inv. forn'!$D$130:$H$149,3,FALSE)</f>
        <v>0</v>
      </c>
      <c r="H606" s="1121"/>
      <c r="I606" s="115"/>
      <c r="J606" s="1219" t="s">
        <v>343</v>
      </c>
      <c r="K606" s="1220"/>
      <c r="L606" s="1120">
        <f>VLOOKUP(B606,'Urbano.Piano inv. forn'!$D$130:$H$149,4,FALSE)</f>
        <v>0</v>
      </c>
      <c r="M606" s="1121"/>
      <c r="O606" s="397" t="s">
        <v>344</v>
      </c>
      <c r="P606" s="506"/>
      <c r="R606" s="398" t="s">
        <v>345</v>
      </c>
      <c r="S606" s="1108"/>
      <c r="T606" s="1109"/>
      <c r="U606" s="507"/>
    </row>
    <row r="607" spans="1:21" ht="15.75" thickBot="1" x14ac:dyDescent="0.3">
      <c r="A607" s="149"/>
      <c r="B607" s="129"/>
      <c r="C607" s="129"/>
      <c r="E607" s="130"/>
      <c r="F607" s="130"/>
      <c r="G607" s="131"/>
      <c r="H607" s="131"/>
      <c r="I607" s="115"/>
      <c r="J607" s="130"/>
      <c r="K607" s="130"/>
      <c r="L607" s="131"/>
      <c r="M607" s="131"/>
      <c r="O607" s="132"/>
      <c r="R607" s="128"/>
      <c r="S607" s="501"/>
      <c r="U607" s="150"/>
    </row>
    <row r="608" spans="1:21" ht="29.25" customHeight="1" thickBot="1" x14ac:dyDescent="0.3">
      <c r="A608" s="1246" t="s">
        <v>346</v>
      </c>
      <c r="B608" s="1247"/>
      <c r="C608" s="1247"/>
      <c r="D608" s="1248"/>
      <c r="E608" s="1105">
        <f>VLOOKUP(B606,'Urbano.Piano inv. forn'!$D$130:$V$149,17,FALSE)</f>
        <v>0</v>
      </c>
      <c r="F608" s="1106"/>
      <c r="G608" s="1106"/>
      <c r="H608" s="1107"/>
      <c r="I608" s="115"/>
      <c r="J608" s="1246" t="s">
        <v>60</v>
      </c>
      <c r="K608" s="1247"/>
      <c r="L608" s="1105">
        <f>VLOOKUP(B606,'Urbano.Piano inv. forn'!$D$130:$V$149,19,FALSE)</f>
        <v>0</v>
      </c>
      <c r="M608" s="1107"/>
      <c r="N608" s="146"/>
      <c r="O608" s="398" t="s">
        <v>347</v>
      </c>
      <c r="P608" s="151">
        <f>L608+E608</f>
        <v>0</v>
      </c>
      <c r="R608" s="398" t="s">
        <v>348</v>
      </c>
      <c r="S608" s="1108"/>
      <c r="T608" s="1109"/>
      <c r="U608" s="150"/>
    </row>
    <row r="609" spans="1:21" ht="15.75" thickBot="1" x14ac:dyDescent="0.3">
      <c r="A609" s="152"/>
      <c r="B609" s="153"/>
      <c r="C609" s="153"/>
      <c r="D609" s="153"/>
      <c r="E609" s="154"/>
      <c r="F609" s="154"/>
      <c r="G609" s="154"/>
      <c r="H609" s="154"/>
      <c r="I609" s="115"/>
      <c r="J609" s="130"/>
      <c r="K609" s="130"/>
      <c r="L609" s="154"/>
      <c r="M609" s="154"/>
      <c r="N609" s="146"/>
      <c r="O609" s="128"/>
      <c r="P609" s="146"/>
      <c r="R609" s="128"/>
      <c r="S609" s="129"/>
      <c r="T609" s="129"/>
      <c r="U609" s="507"/>
    </row>
    <row r="610" spans="1:21" ht="60" x14ac:dyDescent="0.25">
      <c r="A610" s="1251" t="s">
        <v>349</v>
      </c>
      <c r="B610" s="1253" t="s">
        <v>350</v>
      </c>
      <c r="C610" s="1253" t="s">
        <v>351</v>
      </c>
      <c r="D610" s="393" t="s">
        <v>352</v>
      </c>
      <c r="E610" s="394" t="s">
        <v>353</v>
      </c>
      <c r="F610" s="393" t="s">
        <v>354</v>
      </c>
      <c r="G610" s="393" t="s">
        <v>355</v>
      </c>
      <c r="H610" s="395" t="s">
        <v>312</v>
      </c>
      <c r="I610" s="395" t="s">
        <v>356</v>
      </c>
      <c r="J610" s="395" t="s">
        <v>357</v>
      </c>
      <c r="K610" s="395" t="s">
        <v>358</v>
      </c>
      <c r="L610" s="395" t="s">
        <v>359</v>
      </c>
      <c r="M610" s="395" t="s">
        <v>360</v>
      </c>
      <c r="N610" s="395" t="s">
        <v>361</v>
      </c>
      <c r="O610" s="395" t="s">
        <v>362</v>
      </c>
      <c r="P610" s="395" t="s">
        <v>363</v>
      </c>
      <c r="Q610" s="395" t="s">
        <v>364</v>
      </c>
      <c r="R610" s="395" t="s">
        <v>365</v>
      </c>
      <c r="S610" s="395" t="s">
        <v>366</v>
      </c>
      <c r="T610" s="1255" t="s">
        <v>367</v>
      </c>
      <c r="U610" s="508"/>
    </row>
    <row r="611" spans="1:21" ht="24.75" thickBot="1" x14ac:dyDescent="0.3">
      <c r="A611" s="1252"/>
      <c r="B611" s="1254"/>
      <c r="C611" s="1254"/>
      <c r="D611" s="396" t="s">
        <v>368</v>
      </c>
      <c r="E611" s="396" t="s">
        <v>369</v>
      </c>
      <c r="F611" s="396" t="s">
        <v>370</v>
      </c>
      <c r="G611" s="396" t="s">
        <v>370</v>
      </c>
      <c r="H611" s="396" t="s">
        <v>87</v>
      </c>
      <c r="I611" s="396" t="s">
        <v>33</v>
      </c>
      <c r="J611" s="396" t="s">
        <v>371</v>
      </c>
      <c r="K611" s="396" t="s">
        <v>372</v>
      </c>
      <c r="L611" s="396" t="s">
        <v>373</v>
      </c>
      <c r="M611" s="396" t="s">
        <v>372</v>
      </c>
      <c r="N611" s="396" t="s">
        <v>374</v>
      </c>
      <c r="O611" s="396" t="s">
        <v>341</v>
      </c>
      <c r="P611" s="396" t="s">
        <v>375</v>
      </c>
      <c r="Q611" s="396" t="s">
        <v>376</v>
      </c>
      <c r="R611" s="396" t="s">
        <v>377</v>
      </c>
      <c r="S611" s="396" t="s">
        <v>377</v>
      </c>
      <c r="T611" s="1256"/>
      <c r="U611" s="508"/>
    </row>
    <row r="612" spans="1:21" x14ac:dyDescent="0.25">
      <c r="A612" s="1257" t="str">
        <f>B606</f>
        <v>urb.i.3</v>
      </c>
      <c r="B612" s="399">
        <v>1</v>
      </c>
      <c r="C612" s="208"/>
      <c r="D612" s="134"/>
      <c r="E612" s="134"/>
      <c r="F612" s="208"/>
      <c r="G612" s="510"/>
      <c r="H612" s="135"/>
      <c r="I612" s="511"/>
      <c r="J612" s="512"/>
      <c r="K612" s="513"/>
      <c r="L612" s="511"/>
      <c r="M612" s="513"/>
      <c r="N612" s="164"/>
      <c r="O612" s="164"/>
      <c r="P612" s="511"/>
      <c r="Q612" s="511"/>
      <c r="R612" s="511"/>
      <c r="S612" s="511"/>
      <c r="T612" s="514"/>
      <c r="U612" s="507"/>
    </row>
    <row r="613" spans="1:21" x14ac:dyDescent="0.25">
      <c r="A613" s="1257"/>
      <c r="B613" s="400">
        <v>2</v>
      </c>
      <c r="C613" s="133"/>
      <c r="D613" s="127"/>
      <c r="E613" s="127"/>
      <c r="F613" s="133"/>
      <c r="G613" s="515"/>
      <c r="H613" s="135"/>
      <c r="I613" s="495"/>
      <c r="J613" s="516"/>
      <c r="K613" s="517"/>
      <c r="L613" s="495"/>
      <c r="M613" s="517"/>
      <c r="N613" s="155"/>
      <c r="O613" s="155"/>
      <c r="P613" s="495"/>
      <c r="Q613" s="495" t="s">
        <v>378</v>
      </c>
      <c r="R613" s="495"/>
      <c r="S613" s="495"/>
      <c r="T613" s="518"/>
      <c r="U613" s="507"/>
    </row>
    <row r="614" spans="1:21" x14ac:dyDescent="0.25">
      <c r="A614" s="1257"/>
      <c r="B614" s="400">
        <v>3</v>
      </c>
      <c r="C614" s="133"/>
      <c r="D614" s="127"/>
      <c r="E614" s="127"/>
      <c r="F614" s="133"/>
      <c r="G614" s="515"/>
      <c r="H614" s="135"/>
      <c r="I614" s="495"/>
      <c r="J614" s="516"/>
      <c r="K614" s="517"/>
      <c r="L614" s="495"/>
      <c r="M614" s="517"/>
      <c r="N614" s="155"/>
      <c r="O614" s="155"/>
      <c r="P614" s="495"/>
      <c r="Q614" s="495"/>
      <c r="R614" s="495"/>
      <c r="S614" s="495"/>
      <c r="T614" s="518"/>
      <c r="U614" s="507"/>
    </row>
    <row r="615" spans="1:21" x14ac:dyDescent="0.25">
      <c r="A615" s="1257"/>
      <c r="B615" s="400">
        <v>4</v>
      </c>
      <c r="C615" s="133"/>
      <c r="D615" s="127"/>
      <c r="E615" s="127"/>
      <c r="F615" s="133"/>
      <c r="G615" s="515"/>
      <c r="H615" s="135"/>
      <c r="I615" s="495"/>
      <c r="J615" s="516"/>
      <c r="K615" s="517"/>
      <c r="L615" s="495"/>
      <c r="M615" s="517"/>
      <c r="N615" s="155"/>
      <c r="O615" s="155"/>
      <c r="P615" s="495"/>
      <c r="Q615" s="495"/>
      <c r="R615" s="495"/>
      <c r="S615" s="495"/>
      <c r="T615" s="518"/>
      <c r="U615" s="507"/>
    </row>
    <row r="616" spans="1:21" x14ac:dyDescent="0.25">
      <c r="A616" s="1257"/>
      <c r="B616" s="400">
        <v>5</v>
      </c>
      <c r="C616" s="133"/>
      <c r="D616" s="127"/>
      <c r="E616" s="127"/>
      <c r="F616" s="133"/>
      <c r="G616" s="515"/>
      <c r="H616" s="135"/>
      <c r="I616" s="495"/>
      <c r="J616" s="516"/>
      <c r="K616" s="517"/>
      <c r="L616" s="495"/>
      <c r="M616" s="517"/>
      <c r="N616" s="155"/>
      <c r="O616" s="155"/>
      <c r="P616" s="495"/>
      <c r="Q616" s="495"/>
      <c r="R616" s="495"/>
      <c r="S616" s="495"/>
      <c r="T616" s="518"/>
      <c r="U616" s="507"/>
    </row>
    <row r="617" spans="1:21" x14ac:dyDescent="0.25">
      <c r="A617" s="1257"/>
      <c r="B617" s="400">
        <v>6</v>
      </c>
      <c r="C617" s="133"/>
      <c r="D617" s="127"/>
      <c r="E617" s="127"/>
      <c r="F617" s="133"/>
      <c r="G617" s="515"/>
      <c r="H617" s="135"/>
      <c r="I617" s="495"/>
      <c r="J617" s="516"/>
      <c r="K617" s="517"/>
      <c r="L617" s="495"/>
      <c r="M617" s="517"/>
      <c r="N617" s="155"/>
      <c r="O617" s="155"/>
      <c r="P617" s="495"/>
      <c r="Q617" s="495"/>
      <c r="R617" s="495"/>
      <c r="S617" s="495"/>
      <c r="T617" s="518"/>
      <c r="U617" s="507"/>
    </row>
    <row r="618" spans="1:21" x14ac:dyDescent="0.25">
      <c r="A618" s="1257"/>
      <c r="B618" s="400">
        <v>7</v>
      </c>
      <c r="C618" s="133"/>
      <c r="D618" s="127"/>
      <c r="E618" s="127"/>
      <c r="F618" s="133"/>
      <c r="G618" s="515"/>
      <c r="H618" s="135"/>
      <c r="I618" s="495"/>
      <c r="J618" s="516"/>
      <c r="K618" s="517"/>
      <c r="L618" s="495"/>
      <c r="M618" s="517"/>
      <c r="N618" s="155"/>
      <c r="O618" s="155"/>
      <c r="P618" s="495"/>
      <c r="Q618" s="495"/>
      <c r="R618" s="495"/>
      <c r="S618" s="495"/>
      <c r="T618" s="518"/>
      <c r="U618" s="507"/>
    </row>
    <row r="619" spans="1:21" x14ac:dyDescent="0.25">
      <c r="A619" s="1257"/>
      <c r="B619" s="400">
        <v>8</v>
      </c>
      <c r="C619" s="133"/>
      <c r="D619" s="127"/>
      <c r="E619" s="127"/>
      <c r="F619" s="133"/>
      <c r="G619" s="515"/>
      <c r="H619" s="135"/>
      <c r="I619" s="495"/>
      <c r="J619" s="516"/>
      <c r="K619" s="517"/>
      <c r="L619" s="495"/>
      <c r="M619" s="517"/>
      <c r="N619" s="155"/>
      <c r="O619" s="155"/>
      <c r="P619" s="495"/>
      <c r="Q619" s="495"/>
      <c r="R619" s="495"/>
      <c r="S619" s="495"/>
      <c r="T619" s="518"/>
      <c r="U619" s="507"/>
    </row>
    <row r="620" spans="1:21" x14ac:dyDescent="0.25">
      <c r="A620" s="1257"/>
      <c r="B620" s="400">
        <v>9</v>
      </c>
      <c r="C620" s="133"/>
      <c r="D620" s="127"/>
      <c r="E620" s="127"/>
      <c r="F620" s="133"/>
      <c r="G620" s="515"/>
      <c r="H620" s="135"/>
      <c r="I620" s="495"/>
      <c r="J620" s="516"/>
      <c r="K620" s="517"/>
      <c r="L620" s="495"/>
      <c r="M620" s="517"/>
      <c r="N620" s="155"/>
      <c r="O620" s="155"/>
      <c r="P620" s="495"/>
      <c r="Q620" s="495"/>
      <c r="R620" s="495"/>
      <c r="S620" s="495"/>
      <c r="T620" s="518"/>
      <c r="U620" s="507"/>
    </row>
    <row r="621" spans="1:21" ht="15.75" thickBot="1" x14ac:dyDescent="0.3">
      <c r="A621" s="1258"/>
      <c r="B621" s="401">
        <v>10</v>
      </c>
      <c r="C621" s="148"/>
      <c r="D621" s="147"/>
      <c r="E621" s="147"/>
      <c r="F621" s="148"/>
      <c r="G621" s="519"/>
      <c r="H621" s="405"/>
      <c r="I621" s="520"/>
      <c r="J621" s="521"/>
      <c r="K621" s="522"/>
      <c r="L621" s="520"/>
      <c r="M621" s="522"/>
      <c r="N621" s="156"/>
      <c r="O621" s="156"/>
      <c r="P621" s="520"/>
      <c r="Q621" s="520"/>
      <c r="R621" s="520"/>
      <c r="S621" s="520"/>
      <c r="T621" s="523"/>
      <c r="U621" s="507"/>
    </row>
    <row r="622" spans="1:21" ht="25.5" thickBot="1" x14ac:dyDescent="0.3">
      <c r="A622" s="654"/>
      <c r="C622" s="655"/>
      <c r="D622" s="656"/>
      <c r="E622" s="484" t="s">
        <v>379</v>
      </c>
      <c r="F622" s="485">
        <f>COUNTA(F612:F621)</f>
        <v>0</v>
      </c>
      <c r="G622" s="486">
        <f>COUNTA(G612:G621)</f>
        <v>0</v>
      </c>
      <c r="H622" s="655"/>
      <c r="I622" s="501"/>
      <c r="J622" s="657"/>
      <c r="K622" s="658"/>
      <c r="L622" s="1096" t="s">
        <v>655</v>
      </c>
      <c r="M622" s="1097"/>
      <c r="N622" s="659">
        <f>SUM(N612:N621)</f>
        <v>0</v>
      </c>
      <c r="O622" s="660">
        <f>SUM(O612:O621)</f>
        <v>0</v>
      </c>
      <c r="P622" s="501"/>
      <c r="R622" s="128"/>
      <c r="S622" s="132"/>
      <c r="T622" s="603"/>
      <c r="U622" s="527"/>
    </row>
    <row r="623" spans="1:21" x14ac:dyDescent="0.25">
      <c r="A623" s="149"/>
      <c r="B623" s="128"/>
      <c r="C623" s="128"/>
      <c r="D623" s="128"/>
      <c r="H623" s="524"/>
      <c r="I623" s="524"/>
      <c r="J623" s="525"/>
      <c r="K623" s="524"/>
      <c r="L623" s="1098" t="s">
        <v>656</v>
      </c>
      <c r="M623" s="1099"/>
      <c r="N623" s="661">
        <f>SUMIF(M612:M621,"&lt;=31/12/2025",N612:N621)</f>
        <v>0</v>
      </c>
      <c r="O623" s="662">
        <f>SUMIF(M612:M621,"&lt;=31/12/2025",O612:O621)</f>
        <v>0</v>
      </c>
      <c r="P623" s="128"/>
      <c r="R623" s="128"/>
      <c r="S623" s="132"/>
      <c r="T623" s="603"/>
      <c r="U623" s="527"/>
    </row>
    <row r="624" spans="1:21" ht="15.75" thickBot="1" x14ac:dyDescent="0.3">
      <c r="A624" s="149"/>
      <c r="L624" s="1100" t="s">
        <v>659</v>
      </c>
      <c r="M624" s="1101"/>
      <c r="N624" s="663">
        <f>SUMIF(M612:M621,"&gt;31/12/2025",N612:N621)</f>
        <v>0</v>
      </c>
      <c r="O624" s="664">
        <f>SUMIF(M612:M621,"&gt;31/12/2025",O612:O621)</f>
        <v>0</v>
      </c>
      <c r="R624" s="128"/>
      <c r="S624" s="132"/>
      <c r="T624" s="603"/>
      <c r="U624" s="527"/>
    </row>
    <row r="625" spans="1:21" ht="15.75" thickBot="1" x14ac:dyDescent="0.3">
      <c r="A625" s="528"/>
      <c r="B625" s="529"/>
      <c r="C625" s="455"/>
      <c r="D625" s="455"/>
      <c r="E625" s="455"/>
      <c r="F625" s="529"/>
      <c r="G625" s="455"/>
      <c r="H625" s="455"/>
      <c r="I625" s="529"/>
      <c r="J625" s="529"/>
      <c r="K625" s="455"/>
      <c r="L625" s="455"/>
      <c r="M625" s="455"/>
      <c r="N625" s="455"/>
      <c r="O625" s="455"/>
      <c r="P625" s="455"/>
      <c r="Q625" s="455"/>
      <c r="R625" s="455"/>
      <c r="S625" s="530"/>
      <c r="T625" s="455"/>
      <c r="U625" s="531"/>
    </row>
    <row r="626" spans="1:21" ht="15.75" thickBot="1" x14ac:dyDescent="0.3">
      <c r="A626" s="502"/>
      <c r="B626" s="503"/>
      <c r="C626" s="504"/>
      <c r="D626" s="504"/>
      <c r="E626" s="504"/>
      <c r="F626" s="503"/>
      <c r="G626" s="504"/>
      <c r="H626" s="504"/>
      <c r="I626" s="503"/>
      <c r="J626" s="503"/>
      <c r="K626" s="504"/>
      <c r="L626" s="504"/>
      <c r="M626" s="504"/>
      <c r="N626" s="504"/>
      <c r="O626" s="504"/>
      <c r="P626" s="504"/>
      <c r="Q626" s="504"/>
      <c r="R626" s="504"/>
      <c r="S626" s="504"/>
      <c r="T626" s="504"/>
      <c r="U626" s="505"/>
    </row>
    <row r="627" spans="1:21" ht="28.5" thickBot="1" x14ac:dyDescent="0.3">
      <c r="A627" s="392" t="s">
        <v>9</v>
      </c>
      <c r="B627" s="1116" t="s">
        <v>90</v>
      </c>
      <c r="C627" s="1117"/>
      <c r="E627" s="1219" t="s">
        <v>342</v>
      </c>
      <c r="F627" s="1220"/>
      <c r="G627" s="1120">
        <f>VLOOKUP(B627,'Urbano.Piano inv. forn'!$D$130:$H$149,3,FALSE)</f>
        <v>0</v>
      </c>
      <c r="H627" s="1121"/>
      <c r="I627" s="115"/>
      <c r="J627" s="1219" t="s">
        <v>343</v>
      </c>
      <c r="K627" s="1220"/>
      <c r="L627" s="1120">
        <f>VLOOKUP(B627,'Urbano.Piano inv. forn'!$D$130:$H$149,4,FALSE)</f>
        <v>0</v>
      </c>
      <c r="M627" s="1121"/>
      <c r="O627" s="397" t="s">
        <v>344</v>
      </c>
      <c r="P627" s="506"/>
      <c r="R627" s="398" t="s">
        <v>345</v>
      </c>
      <c r="S627" s="1108"/>
      <c r="T627" s="1109"/>
      <c r="U627" s="507"/>
    </row>
    <row r="628" spans="1:21" ht="15.75" thickBot="1" x14ac:dyDescent="0.3">
      <c r="A628" s="149"/>
      <c r="B628" s="129"/>
      <c r="C628" s="129"/>
      <c r="E628" s="130"/>
      <c r="F628" s="130"/>
      <c r="G628" s="131"/>
      <c r="H628" s="131"/>
      <c r="I628" s="115"/>
      <c r="J628" s="130"/>
      <c r="K628" s="130"/>
      <c r="L628" s="131"/>
      <c r="M628" s="131"/>
      <c r="O628" s="132"/>
      <c r="R628" s="128"/>
      <c r="S628" s="501"/>
      <c r="U628" s="150"/>
    </row>
    <row r="629" spans="1:21" ht="29.25" customHeight="1" thickBot="1" x14ac:dyDescent="0.3">
      <c r="A629" s="1246" t="s">
        <v>346</v>
      </c>
      <c r="B629" s="1247"/>
      <c r="C629" s="1247"/>
      <c r="D629" s="1248"/>
      <c r="E629" s="1105">
        <f>VLOOKUP(B627,'Urbano.Piano inv. forn'!$D$130:$V$149,17,FALSE)</f>
        <v>0</v>
      </c>
      <c r="F629" s="1106"/>
      <c r="G629" s="1106"/>
      <c r="H629" s="1107"/>
      <c r="I629" s="115"/>
      <c r="J629" s="1246" t="s">
        <v>60</v>
      </c>
      <c r="K629" s="1247"/>
      <c r="L629" s="1105">
        <f>VLOOKUP(B627,'Urbano.Piano inv. forn'!$D$130:$V$149,19,FALSE)</f>
        <v>0</v>
      </c>
      <c r="M629" s="1107"/>
      <c r="N629" s="146"/>
      <c r="O629" s="398" t="s">
        <v>347</v>
      </c>
      <c r="P629" s="151">
        <f>L629+E629</f>
        <v>0</v>
      </c>
      <c r="R629" s="398" t="s">
        <v>348</v>
      </c>
      <c r="S629" s="1108"/>
      <c r="T629" s="1109"/>
      <c r="U629" s="150"/>
    </row>
    <row r="630" spans="1:21" ht="15.75" thickBot="1" x14ac:dyDescent="0.3">
      <c r="A630" s="152"/>
      <c r="B630" s="153"/>
      <c r="C630" s="153"/>
      <c r="D630" s="153"/>
      <c r="E630" s="154"/>
      <c r="F630" s="154"/>
      <c r="G630" s="154"/>
      <c r="H630" s="154"/>
      <c r="I630" s="115"/>
      <c r="J630" s="130"/>
      <c r="K630" s="130"/>
      <c r="L630" s="154"/>
      <c r="M630" s="154"/>
      <c r="N630" s="146"/>
      <c r="O630" s="128"/>
      <c r="P630" s="146"/>
      <c r="R630" s="128"/>
      <c r="S630" s="129"/>
      <c r="T630" s="129"/>
      <c r="U630" s="507"/>
    </row>
    <row r="631" spans="1:21" ht="60" x14ac:dyDescent="0.25">
      <c r="A631" s="1251" t="s">
        <v>349</v>
      </c>
      <c r="B631" s="1253" t="s">
        <v>350</v>
      </c>
      <c r="C631" s="1253" t="s">
        <v>351</v>
      </c>
      <c r="D631" s="393" t="s">
        <v>352</v>
      </c>
      <c r="E631" s="394" t="s">
        <v>353</v>
      </c>
      <c r="F631" s="393" t="s">
        <v>354</v>
      </c>
      <c r="G631" s="393" t="s">
        <v>355</v>
      </c>
      <c r="H631" s="395" t="s">
        <v>312</v>
      </c>
      <c r="I631" s="395" t="s">
        <v>356</v>
      </c>
      <c r="J631" s="395" t="s">
        <v>357</v>
      </c>
      <c r="K631" s="395" t="s">
        <v>358</v>
      </c>
      <c r="L631" s="395" t="s">
        <v>359</v>
      </c>
      <c r="M631" s="395" t="s">
        <v>360</v>
      </c>
      <c r="N631" s="395" t="s">
        <v>361</v>
      </c>
      <c r="O631" s="395" t="s">
        <v>362</v>
      </c>
      <c r="P631" s="395" t="s">
        <v>363</v>
      </c>
      <c r="Q631" s="395" t="s">
        <v>364</v>
      </c>
      <c r="R631" s="395" t="s">
        <v>365</v>
      </c>
      <c r="S631" s="395" t="s">
        <v>366</v>
      </c>
      <c r="T631" s="1255" t="s">
        <v>367</v>
      </c>
      <c r="U631" s="508"/>
    </row>
    <row r="632" spans="1:21" ht="24.75" thickBot="1" x14ac:dyDescent="0.3">
      <c r="A632" s="1252"/>
      <c r="B632" s="1254"/>
      <c r="C632" s="1254"/>
      <c r="D632" s="396" t="s">
        <v>368</v>
      </c>
      <c r="E632" s="396" t="s">
        <v>369</v>
      </c>
      <c r="F632" s="396" t="s">
        <v>370</v>
      </c>
      <c r="G632" s="396" t="s">
        <v>370</v>
      </c>
      <c r="H632" s="396" t="s">
        <v>87</v>
      </c>
      <c r="I632" s="396" t="s">
        <v>33</v>
      </c>
      <c r="J632" s="396" t="s">
        <v>371</v>
      </c>
      <c r="K632" s="396" t="s">
        <v>372</v>
      </c>
      <c r="L632" s="396" t="s">
        <v>373</v>
      </c>
      <c r="M632" s="396" t="s">
        <v>372</v>
      </c>
      <c r="N632" s="396" t="s">
        <v>374</v>
      </c>
      <c r="O632" s="396" t="s">
        <v>341</v>
      </c>
      <c r="P632" s="396" t="s">
        <v>375</v>
      </c>
      <c r="Q632" s="396" t="s">
        <v>376</v>
      </c>
      <c r="R632" s="396" t="s">
        <v>377</v>
      </c>
      <c r="S632" s="396" t="s">
        <v>377</v>
      </c>
      <c r="T632" s="1256"/>
      <c r="U632" s="508"/>
    </row>
    <row r="633" spans="1:21" x14ac:dyDescent="0.25">
      <c r="A633" s="1257" t="str">
        <f>B627</f>
        <v>urb.i.3</v>
      </c>
      <c r="B633" s="399">
        <v>1</v>
      </c>
      <c r="C633" s="208"/>
      <c r="D633" s="134"/>
      <c r="E633" s="134"/>
      <c r="F633" s="208"/>
      <c r="G633" s="510"/>
      <c r="H633" s="135"/>
      <c r="I633" s="511"/>
      <c r="J633" s="512"/>
      <c r="K633" s="513"/>
      <c r="L633" s="511"/>
      <c r="M633" s="513"/>
      <c r="N633" s="164"/>
      <c r="O633" s="164"/>
      <c r="P633" s="511"/>
      <c r="Q633" s="511"/>
      <c r="R633" s="511"/>
      <c r="S633" s="511"/>
      <c r="T633" s="514"/>
      <c r="U633" s="507"/>
    </row>
    <row r="634" spans="1:21" x14ac:dyDescent="0.25">
      <c r="A634" s="1257"/>
      <c r="B634" s="400">
        <v>2</v>
      </c>
      <c r="C634" s="133"/>
      <c r="D634" s="127"/>
      <c r="E634" s="127"/>
      <c r="F634" s="133"/>
      <c r="G634" s="515"/>
      <c r="H634" s="135"/>
      <c r="I634" s="495"/>
      <c r="J634" s="516"/>
      <c r="K634" s="517"/>
      <c r="L634" s="495"/>
      <c r="M634" s="517"/>
      <c r="N634" s="155"/>
      <c r="O634" s="155"/>
      <c r="P634" s="495"/>
      <c r="Q634" s="495" t="s">
        <v>378</v>
      </c>
      <c r="R634" s="495"/>
      <c r="S634" s="495"/>
      <c r="T634" s="518"/>
      <c r="U634" s="507"/>
    </row>
    <row r="635" spans="1:21" x14ac:dyDescent="0.25">
      <c r="A635" s="1257"/>
      <c r="B635" s="400">
        <v>3</v>
      </c>
      <c r="C635" s="133"/>
      <c r="D635" s="127"/>
      <c r="E635" s="127"/>
      <c r="F635" s="133"/>
      <c r="G635" s="515"/>
      <c r="H635" s="135"/>
      <c r="I635" s="495"/>
      <c r="J635" s="516"/>
      <c r="K635" s="517"/>
      <c r="L635" s="495"/>
      <c r="M635" s="517"/>
      <c r="N635" s="155"/>
      <c r="O635" s="155"/>
      <c r="P635" s="495"/>
      <c r="Q635" s="495"/>
      <c r="R635" s="495"/>
      <c r="S635" s="495"/>
      <c r="T635" s="518"/>
      <c r="U635" s="507"/>
    </row>
    <row r="636" spans="1:21" x14ac:dyDescent="0.25">
      <c r="A636" s="1257"/>
      <c r="B636" s="400">
        <v>4</v>
      </c>
      <c r="C636" s="133"/>
      <c r="D636" s="127"/>
      <c r="E636" s="127"/>
      <c r="F636" s="133"/>
      <c r="G636" s="515"/>
      <c r="H636" s="135"/>
      <c r="I636" s="495"/>
      <c r="J636" s="516"/>
      <c r="K636" s="517"/>
      <c r="L636" s="495"/>
      <c r="M636" s="517"/>
      <c r="N636" s="155"/>
      <c r="O636" s="155"/>
      <c r="P636" s="495"/>
      <c r="Q636" s="495"/>
      <c r="R636" s="495"/>
      <c r="S636" s="495"/>
      <c r="T636" s="518"/>
      <c r="U636" s="507"/>
    </row>
    <row r="637" spans="1:21" x14ac:dyDescent="0.25">
      <c r="A637" s="1257"/>
      <c r="B637" s="400">
        <v>5</v>
      </c>
      <c r="C637" s="133"/>
      <c r="D637" s="127"/>
      <c r="E637" s="127"/>
      <c r="F637" s="133"/>
      <c r="G637" s="515"/>
      <c r="H637" s="135"/>
      <c r="I637" s="495"/>
      <c r="J637" s="516"/>
      <c r="K637" s="517"/>
      <c r="L637" s="495"/>
      <c r="M637" s="517"/>
      <c r="N637" s="155"/>
      <c r="O637" s="155"/>
      <c r="P637" s="495"/>
      <c r="Q637" s="495"/>
      <c r="R637" s="495"/>
      <c r="S637" s="495"/>
      <c r="T637" s="518"/>
      <c r="U637" s="507"/>
    </row>
    <row r="638" spans="1:21" x14ac:dyDescent="0.25">
      <c r="A638" s="1257"/>
      <c r="B638" s="400">
        <v>6</v>
      </c>
      <c r="C638" s="133"/>
      <c r="D638" s="127"/>
      <c r="E638" s="127"/>
      <c r="F638" s="133"/>
      <c r="G638" s="515"/>
      <c r="H638" s="135"/>
      <c r="I638" s="495"/>
      <c r="J638" s="516"/>
      <c r="K638" s="517"/>
      <c r="L638" s="495"/>
      <c r="M638" s="517"/>
      <c r="N638" s="155"/>
      <c r="O638" s="155"/>
      <c r="P638" s="495"/>
      <c r="Q638" s="495"/>
      <c r="R638" s="495"/>
      <c r="S638" s="495"/>
      <c r="T638" s="518"/>
      <c r="U638" s="507"/>
    </row>
    <row r="639" spans="1:21" x14ac:dyDescent="0.25">
      <c r="A639" s="1257"/>
      <c r="B639" s="400">
        <v>7</v>
      </c>
      <c r="C639" s="133"/>
      <c r="D639" s="127"/>
      <c r="E639" s="127"/>
      <c r="F639" s="133"/>
      <c r="G639" s="515"/>
      <c r="H639" s="135"/>
      <c r="I639" s="495"/>
      <c r="J639" s="516"/>
      <c r="K639" s="517"/>
      <c r="L639" s="495"/>
      <c r="M639" s="517"/>
      <c r="N639" s="155"/>
      <c r="O639" s="155"/>
      <c r="P639" s="495"/>
      <c r="Q639" s="495"/>
      <c r="R639" s="495"/>
      <c r="S639" s="495"/>
      <c r="T639" s="518"/>
      <c r="U639" s="507"/>
    </row>
    <row r="640" spans="1:21" x14ac:dyDescent="0.25">
      <c r="A640" s="1257"/>
      <c r="B640" s="400">
        <v>8</v>
      </c>
      <c r="C640" s="133"/>
      <c r="D640" s="127"/>
      <c r="E640" s="127"/>
      <c r="F640" s="133"/>
      <c r="G640" s="515"/>
      <c r="H640" s="135"/>
      <c r="I640" s="495"/>
      <c r="J640" s="516"/>
      <c r="K640" s="517"/>
      <c r="L640" s="495"/>
      <c r="M640" s="517"/>
      <c r="N640" s="155"/>
      <c r="O640" s="155"/>
      <c r="P640" s="495"/>
      <c r="Q640" s="495"/>
      <c r="R640" s="495"/>
      <c r="S640" s="495"/>
      <c r="T640" s="518"/>
      <c r="U640" s="507"/>
    </row>
    <row r="641" spans="1:21" x14ac:dyDescent="0.25">
      <c r="A641" s="1257"/>
      <c r="B641" s="400">
        <v>9</v>
      </c>
      <c r="C641" s="133"/>
      <c r="D641" s="127"/>
      <c r="E641" s="127"/>
      <c r="F641" s="133"/>
      <c r="G641" s="515"/>
      <c r="H641" s="135"/>
      <c r="I641" s="495"/>
      <c r="J641" s="516"/>
      <c r="K641" s="517"/>
      <c r="L641" s="495"/>
      <c r="M641" s="517"/>
      <c r="N641" s="155"/>
      <c r="O641" s="155"/>
      <c r="P641" s="495"/>
      <c r="Q641" s="495"/>
      <c r="R641" s="495"/>
      <c r="S641" s="495"/>
      <c r="T641" s="518"/>
      <c r="U641" s="507"/>
    </row>
    <row r="642" spans="1:21" ht="15.75" thickBot="1" x14ac:dyDescent="0.3">
      <c r="A642" s="1258"/>
      <c r="B642" s="401">
        <v>10</v>
      </c>
      <c r="C642" s="148"/>
      <c r="D642" s="147"/>
      <c r="E642" s="147"/>
      <c r="F642" s="148"/>
      <c r="G642" s="519"/>
      <c r="H642" s="405"/>
      <c r="I642" s="520"/>
      <c r="J642" s="521"/>
      <c r="K642" s="522"/>
      <c r="L642" s="520"/>
      <c r="M642" s="522"/>
      <c r="N642" s="156"/>
      <c r="O642" s="156"/>
      <c r="P642" s="520"/>
      <c r="Q642" s="520"/>
      <c r="R642" s="520"/>
      <c r="S642" s="520"/>
      <c r="T642" s="523"/>
      <c r="U642" s="507"/>
    </row>
    <row r="643" spans="1:21" ht="25.5" thickBot="1" x14ac:dyDescent="0.3">
      <c r="A643" s="654"/>
      <c r="C643" s="655"/>
      <c r="D643" s="656"/>
      <c r="E643" s="484" t="s">
        <v>379</v>
      </c>
      <c r="F643" s="485">
        <f>COUNTA(F633:F642)</f>
        <v>0</v>
      </c>
      <c r="G643" s="486">
        <f>COUNTA(G633:G642)</f>
        <v>0</v>
      </c>
      <c r="H643" s="655"/>
      <c r="I643" s="501"/>
      <c r="J643" s="657"/>
      <c r="K643" s="658"/>
      <c r="L643" s="1096" t="s">
        <v>655</v>
      </c>
      <c r="M643" s="1097"/>
      <c r="N643" s="659">
        <f>SUM(N633:N642)</f>
        <v>0</v>
      </c>
      <c r="O643" s="660">
        <f>SUM(O633:O642)</f>
        <v>0</v>
      </c>
      <c r="P643" s="501"/>
      <c r="R643" s="128"/>
      <c r="S643" s="132"/>
      <c r="T643" s="603"/>
      <c r="U643" s="527"/>
    </row>
    <row r="644" spans="1:21" x14ac:dyDescent="0.25">
      <c r="A644" s="149"/>
      <c r="B644" s="128"/>
      <c r="C644" s="128"/>
      <c r="D644" s="128"/>
      <c r="H644" s="524"/>
      <c r="I644" s="524"/>
      <c r="J644" s="525"/>
      <c r="K644" s="524"/>
      <c r="L644" s="1098" t="s">
        <v>656</v>
      </c>
      <c r="M644" s="1099"/>
      <c r="N644" s="661">
        <f>SUMIF(M633:M642,"&lt;=31/12/2025",N633:N642)</f>
        <v>0</v>
      </c>
      <c r="O644" s="662">
        <f>SUMIF(M633:M642,"&lt;=31/12/2025",O633:O642)</f>
        <v>0</v>
      </c>
      <c r="P644" s="128"/>
      <c r="R644" s="128"/>
      <c r="S644" s="132"/>
      <c r="T644" s="603"/>
      <c r="U644" s="527"/>
    </row>
    <row r="645" spans="1:21" ht="15.75" thickBot="1" x14ac:dyDescent="0.3">
      <c r="A645" s="149"/>
      <c r="L645" s="1100" t="s">
        <v>659</v>
      </c>
      <c r="M645" s="1101"/>
      <c r="N645" s="663">
        <f>SUMIF(M633:M642,"&gt;31/12/2025",N633:N642)</f>
        <v>0</v>
      </c>
      <c r="O645" s="664">
        <f>SUMIF(M633:M642,"&gt;31/12/2025",O633:O642)</f>
        <v>0</v>
      </c>
      <c r="R645" s="128"/>
      <c r="S645" s="132"/>
      <c r="T645" s="603"/>
      <c r="U645" s="527"/>
    </row>
    <row r="646" spans="1:21" ht="15.75" thickBot="1" x14ac:dyDescent="0.3">
      <c r="A646" s="528"/>
      <c r="B646" s="529"/>
      <c r="C646" s="455"/>
      <c r="D646" s="455"/>
      <c r="E646" s="455"/>
      <c r="F646" s="529"/>
      <c r="G646" s="455"/>
      <c r="H646" s="455"/>
      <c r="I646" s="529"/>
      <c r="J646" s="529"/>
      <c r="K646" s="455"/>
      <c r="L646" s="455"/>
      <c r="M646" s="455"/>
      <c r="N646" s="455"/>
      <c r="O646" s="455"/>
      <c r="P646" s="455"/>
      <c r="Q646" s="455"/>
      <c r="R646" s="455"/>
      <c r="S646" s="530"/>
      <c r="T646" s="455"/>
      <c r="U646" s="531"/>
    </row>
    <row r="647" spans="1:21" ht="15.75" thickBot="1" x14ac:dyDescent="0.3">
      <c r="A647" s="502"/>
      <c r="B647" s="503"/>
      <c r="C647" s="504"/>
      <c r="D647" s="504"/>
      <c r="E647" s="504"/>
      <c r="F647" s="503"/>
      <c r="G647" s="504"/>
      <c r="H647" s="504"/>
      <c r="I647" s="503"/>
      <c r="J647" s="503"/>
      <c r="K647" s="504"/>
      <c r="L647" s="504"/>
      <c r="M647" s="504"/>
      <c r="N647" s="504"/>
      <c r="O647" s="504"/>
      <c r="P647" s="504"/>
      <c r="Q647" s="504"/>
      <c r="R647" s="504"/>
      <c r="S647" s="504"/>
      <c r="T647" s="504"/>
      <c r="U647" s="505"/>
    </row>
    <row r="648" spans="1:21" ht="28.5" thickBot="1" x14ac:dyDescent="0.3">
      <c r="A648" s="392" t="s">
        <v>9</v>
      </c>
      <c r="B648" s="1116" t="s">
        <v>90</v>
      </c>
      <c r="C648" s="1117"/>
      <c r="E648" s="1219" t="s">
        <v>342</v>
      </c>
      <c r="F648" s="1220"/>
      <c r="G648" s="1120">
        <f>VLOOKUP(B648,'Urbano.Piano inv. forn'!$D$130:$H$149,3,FALSE)</f>
        <v>0</v>
      </c>
      <c r="H648" s="1121"/>
      <c r="I648" s="115"/>
      <c r="J648" s="1219" t="s">
        <v>343</v>
      </c>
      <c r="K648" s="1220"/>
      <c r="L648" s="1120">
        <f>VLOOKUP(B648,'Urbano.Piano inv. forn'!$D$130:$H$149,4,FALSE)</f>
        <v>0</v>
      </c>
      <c r="M648" s="1121"/>
      <c r="O648" s="397" t="s">
        <v>344</v>
      </c>
      <c r="P648" s="506"/>
      <c r="R648" s="398" t="s">
        <v>345</v>
      </c>
      <c r="S648" s="1108"/>
      <c r="T648" s="1109"/>
      <c r="U648" s="507"/>
    </row>
    <row r="649" spans="1:21" ht="15.75" thickBot="1" x14ac:dyDescent="0.3">
      <c r="A649" s="149"/>
      <c r="B649" s="129"/>
      <c r="C649" s="129"/>
      <c r="E649" s="130"/>
      <c r="F649" s="130"/>
      <c r="G649" s="131"/>
      <c r="H649" s="131"/>
      <c r="I649" s="115"/>
      <c r="J649" s="130"/>
      <c r="K649" s="130"/>
      <c r="L649" s="131"/>
      <c r="M649" s="131"/>
      <c r="O649" s="132"/>
      <c r="R649" s="128"/>
      <c r="S649" s="501"/>
      <c r="U649" s="150"/>
    </row>
    <row r="650" spans="1:21" ht="29.25" customHeight="1" thickBot="1" x14ac:dyDescent="0.3">
      <c r="A650" s="1246" t="s">
        <v>346</v>
      </c>
      <c r="B650" s="1247"/>
      <c r="C650" s="1247"/>
      <c r="D650" s="1248"/>
      <c r="E650" s="1105">
        <f>VLOOKUP(B648,'Urbano.Piano inv. forn'!$D$130:$V$149,17,FALSE)</f>
        <v>0</v>
      </c>
      <c r="F650" s="1106"/>
      <c r="G650" s="1106"/>
      <c r="H650" s="1107"/>
      <c r="I650" s="115"/>
      <c r="J650" s="1246" t="s">
        <v>60</v>
      </c>
      <c r="K650" s="1247"/>
      <c r="L650" s="1105">
        <f>VLOOKUP(B648,'Urbano.Piano inv. forn'!$D$130:$V$149,19,FALSE)</f>
        <v>0</v>
      </c>
      <c r="M650" s="1107"/>
      <c r="N650" s="146"/>
      <c r="O650" s="398" t="s">
        <v>347</v>
      </c>
      <c r="P650" s="151">
        <f>L650+E650</f>
        <v>0</v>
      </c>
      <c r="R650" s="398" t="s">
        <v>348</v>
      </c>
      <c r="S650" s="1108"/>
      <c r="T650" s="1109"/>
      <c r="U650" s="150"/>
    </row>
    <row r="651" spans="1:21" ht="15.75" thickBot="1" x14ac:dyDescent="0.3">
      <c r="A651" s="152"/>
      <c r="B651" s="153"/>
      <c r="C651" s="153"/>
      <c r="D651" s="153"/>
      <c r="E651" s="154"/>
      <c r="F651" s="154"/>
      <c r="G651" s="154"/>
      <c r="H651" s="154"/>
      <c r="I651" s="115"/>
      <c r="J651" s="130"/>
      <c r="K651" s="130"/>
      <c r="L651" s="154"/>
      <c r="M651" s="154"/>
      <c r="N651" s="146"/>
      <c r="O651" s="128"/>
      <c r="P651" s="146"/>
      <c r="R651" s="128"/>
      <c r="S651" s="129"/>
      <c r="T651" s="129"/>
      <c r="U651" s="507"/>
    </row>
    <row r="652" spans="1:21" ht="60" x14ac:dyDescent="0.25">
      <c r="A652" s="1251" t="s">
        <v>349</v>
      </c>
      <c r="B652" s="1253" t="s">
        <v>350</v>
      </c>
      <c r="C652" s="1253" t="s">
        <v>351</v>
      </c>
      <c r="D652" s="393" t="s">
        <v>352</v>
      </c>
      <c r="E652" s="394" t="s">
        <v>353</v>
      </c>
      <c r="F652" s="393" t="s">
        <v>354</v>
      </c>
      <c r="G652" s="393" t="s">
        <v>355</v>
      </c>
      <c r="H652" s="395" t="s">
        <v>312</v>
      </c>
      <c r="I652" s="395" t="s">
        <v>356</v>
      </c>
      <c r="J652" s="395" t="s">
        <v>357</v>
      </c>
      <c r="K652" s="395" t="s">
        <v>358</v>
      </c>
      <c r="L652" s="395" t="s">
        <v>359</v>
      </c>
      <c r="M652" s="395" t="s">
        <v>360</v>
      </c>
      <c r="N652" s="395" t="s">
        <v>361</v>
      </c>
      <c r="O652" s="395" t="s">
        <v>362</v>
      </c>
      <c r="P652" s="395" t="s">
        <v>363</v>
      </c>
      <c r="Q652" s="395" t="s">
        <v>364</v>
      </c>
      <c r="R652" s="395" t="s">
        <v>365</v>
      </c>
      <c r="S652" s="395" t="s">
        <v>366</v>
      </c>
      <c r="T652" s="1255" t="s">
        <v>367</v>
      </c>
      <c r="U652" s="508"/>
    </row>
    <row r="653" spans="1:21" ht="24.75" thickBot="1" x14ac:dyDescent="0.3">
      <c r="A653" s="1252"/>
      <c r="B653" s="1254"/>
      <c r="C653" s="1254"/>
      <c r="D653" s="396" t="s">
        <v>368</v>
      </c>
      <c r="E653" s="396" t="s">
        <v>369</v>
      </c>
      <c r="F653" s="396" t="s">
        <v>370</v>
      </c>
      <c r="G653" s="396" t="s">
        <v>370</v>
      </c>
      <c r="H653" s="396" t="s">
        <v>87</v>
      </c>
      <c r="I653" s="396" t="s">
        <v>33</v>
      </c>
      <c r="J653" s="396" t="s">
        <v>371</v>
      </c>
      <c r="K653" s="396" t="s">
        <v>372</v>
      </c>
      <c r="L653" s="396" t="s">
        <v>373</v>
      </c>
      <c r="M653" s="396" t="s">
        <v>372</v>
      </c>
      <c r="N653" s="396" t="s">
        <v>374</v>
      </c>
      <c r="O653" s="396" t="s">
        <v>341</v>
      </c>
      <c r="P653" s="396" t="s">
        <v>375</v>
      </c>
      <c r="Q653" s="396" t="s">
        <v>376</v>
      </c>
      <c r="R653" s="396" t="s">
        <v>377</v>
      </c>
      <c r="S653" s="396" t="s">
        <v>377</v>
      </c>
      <c r="T653" s="1256"/>
      <c r="U653" s="508"/>
    </row>
    <row r="654" spans="1:21" x14ac:dyDescent="0.25">
      <c r="A654" s="1257" t="str">
        <f>B648</f>
        <v>urb.i.3</v>
      </c>
      <c r="B654" s="399">
        <v>1</v>
      </c>
      <c r="C654" s="208"/>
      <c r="D654" s="134"/>
      <c r="E654" s="134"/>
      <c r="F654" s="208"/>
      <c r="G654" s="510"/>
      <c r="H654" s="135"/>
      <c r="I654" s="511"/>
      <c r="J654" s="512"/>
      <c r="K654" s="513"/>
      <c r="L654" s="511"/>
      <c r="M654" s="513"/>
      <c r="N654" s="164"/>
      <c r="O654" s="164"/>
      <c r="P654" s="511"/>
      <c r="Q654" s="511"/>
      <c r="R654" s="511"/>
      <c r="S654" s="511"/>
      <c r="T654" s="514"/>
      <c r="U654" s="507"/>
    </row>
    <row r="655" spans="1:21" x14ac:dyDescent="0.25">
      <c r="A655" s="1257"/>
      <c r="B655" s="400">
        <v>2</v>
      </c>
      <c r="C655" s="133"/>
      <c r="D655" s="127"/>
      <c r="E655" s="127"/>
      <c r="F655" s="133"/>
      <c r="G655" s="515"/>
      <c r="H655" s="135"/>
      <c r="I655" s="495"/>
      <c r="J655" s="516"/>
      <c r="K655" s="517"/>
      <c r="L655" s="495"/>
      <c r="M655" s="517"/>
      <c r="N655" s="155"/>
      <c r="O655" s="155"/>
      <c r="P655" s="495"/>
      <c r="Q655" s="495" t="s">
        <v>378</v>
      </c>
      <c r="R655" s="495"/>
      <c r="S655" s="495"/>
      <c r="T655" s="518"/>
      <c r="U655" s="507"/>
    </row>
    <row r="656" spans="1:21" x14ac:dyDescent="0.25">
      <c r="A656" s="1257"/>
      <c r="B656" s="400">
        <v>3</v>
      </c>
      <c r="C656" s="133"/>
      <c r="D656" s="127"/>
      <c r="E656" s="127"/>
      <c r="F656" s="133"/>
      <c r="G656" s="515"/>
      <c r="H656" s="135"/>
      <c r="I656" s="495"/>
      <c r="J656" s="516"/>
      <c r="K656" s="517"/>
      <c r="L656" s="495"/>
      <c r="M656" s="517"/>
      <c r="N656" s="155"/>
      <c r="O656" s="155"/>
      <c r="P656" s="495"/>
      <c r="Q656" s="495"/>
      <c r="R656" s="495"/>
      <c r="S656" s="495"/>
      <c r="T656" s="518"/>
      <c r="U656" s="507"/>
    </row>
    <row r="657" spans="1:21" x14ac:dyDescent="0.25">
      <c r="A657" s="1257"/>
      <c r="B657" s="400">
        <v>4</v>
      </c>
      <c r="C657" s="133"/>
      <c r="D657" s="127"/>
      <c r="E657" s="127"/>
      <c r="F657" s="133"/>
      <c r="G657" s="515"/>
      <c r="H657" s="135"/>
      <c r="I657" s="495"/>
      <c r="J657" s="516"/>
      <c r="K657" s="517"/>
      <c r="L657" s="495"/>
      <c r="M657" s="517"/>
      <c r="N657" s="155"/>
      <c r="O657" s="155"/>
      <c r="P657" s="495"/>
      <c r="Q657" s="495"/>
      <c r="R657" s="495"/>
      <c r="S657" s="495"/>
      <c r="T657" s="518"/>
      <c r="U657" s="507"/>
    </row>
    <row r="658" spans="1:21" x14ac:dyDescent="0.25">
      <c r="A658" s="1257"/>
      <c r="B658" s="400">
        <v>5</v>
      </c>
      <c r="C658" s="133"/>
      <c r="D658" s="127"/>
      <c r="E658" s="127"/>
      <c r="F658" s="133"/>
      <c r="G658" s="515"/>
      <c r="H658" s="135"/>
      <c r="I658" s="495"/>
      <c r="J658" s="516"/>
      <c r="K658" s="517"/>
      <c r="L658" s="495"/>
      <c r="M658" s="517"/>
      <c r="N658" s="155"/>
      <c r="O658" s="155"/>
      <c r="P658" s="495"/>
      <c r="Q658" s="495"/>
      <c r="R658" s="495"/>
      <c r="S658" s="495"/>
      <c r="T658" s="518"/>
      <c r="U658" s="507"/>
    </row>
    <row r="659" spans="1:21" x14ac:dyDescent="0.25">
      <c r="A659" s="1257"/>
      <c r="B659" s="400">
        <v>6</v>
      </c>
      <c r="C659" s="133"/>
      <c r="D659" s="127"/>
      <c r="E659" s="127"/>
      <c r="F659" s="133"/>
      <c r="G659" s="515"/>
      <c r="H659" s="135"/>
      <c r="I659" s="495"/>
      <c r="J659" s="516"/>
      <c r="K659" s="517"/>
      <c r="L659" s="495"/>
      <c r="M659" s="517"/>
      <c r="N659" s="155"/>
      <c r="O659" s="155"/>
      <c r="P659" s="495"/>
      <c r="Q659" s="495"/>
      <c r="R659" s="495"/>
      <c r="S659" s="495"/>
      <c r="T659" s="518"/>
      <c r="U659" s="507"/>
    </row>
    <row r="660" spans="1:21" x14ac:dyDescent="0.25">
      <c r="A660" s="1257"/>
      <c r="B660" s="400">
        <v>7</v>
      </c>
      <c r="C660" s="133"/>
      <c r="D660" s="127"/>
      <c r="E660" s="127"/>
      <c r="F660" s="133"/>
      <c r="G660" s="515"/>
      <c r="H660" s="135"/>
      <c r="I660" s="495"/>
      <c r="J660" s="516"/>
      <c r="K660" s="517"/>
      <c r="L660" s="495"/>
      <c r="M660" s="517"/>
      <c r="N660" s="155"/>
      <c r="O660" s="155"/>
      <c r="P660" s="495"/>
      <c r="Q660" s="495"/>
      <c r="R660" s="495"/>
      <c r="S660" s="495"/>
      <c r="T660" s="518"/>
      <c r="U660" s="507"/>
    </row>
    <row r="661" spans="1:21" x14ac:dyDescent="0.25">
      <c r="A661" s="1257"/>
      <c r="B661" s="400">
        <v>8</v>
      </c>
      <c r="C661" s="133"/>
      <c r="D661" s="127"/>
      <c r="E661" s="127"/>
      <c r="F661" s="133"/>
      <c r="G661" s="515"/>
      <c r="H661" s="135"/>
      <c r="I661" s="495"/>
      <c r="J661" s="516"/>
      <c r="K661" s="517"/>
      <c r="L661" s="495"/>
      <c r="M661" s="517"/>
      <c r="N661" s="155"/>
      <c r="O661" s="155"/>
      <c r="P661" s="495"/>
      <c r="Q661" s="495"/>
      <c r="R661" s="495"/>
      <c r="S661" s="495"/>
      <c r="T661" s="518"/>
      <c r="U661" s="507"/>
    </row>
    <row r="662" spans="1:21" x14ac:dyDescent="0.25">
      <c r="A662" s="1257"/>
      <c r="B662" s="400">
        <v>9</v>
      </c>
      <c r="C662" s="133"/>
      <c r="D662" s="127"/>
      <c r="E662" s="127"/>
      <c r="F662" s="133"/>
      <c r="G662" s="515"/>
      <c r="H662" s="135"/>
      <c r="I662" s="495"/>
      <c r="J662" s="516"/>
      <c r="K662" s="517"/>
      <c r="L662" s="495"/>
      <c r="M662" s="517"/>
      <c r="N662" s="155"/>
      <c r="O662" s="155"/>
      <c r="P662" s="495"/>
      <c r="Q662" s="495"/>
      <c r="R662" s="495"/>
      <c r="S662" s="495"/>
      <c r="T662" s="518"/>
      <c r="U662" s="507"/>
    </row>
    <row r="663" spans="1:21" ht="15.75" thickBot="1" x14ac:dyDescent="0.3">
      <c r="A663" s="1258"/>
      <c r="B663" s="401">
        <v>10</v>
      </c>
      <c r="C663" s="148"/>
      <c r="D663" s="147"/>
      <c r="E663" s="147"/>
      <c r="F663" s="148"/>
      <c r="G663" s="519"/>
      <c r="H663" s="405"/>
      <c r="I663" s="520"/>
      <c r="J663" s="521"/>
      <c r="K663" s="522"/>
      <c r="L663" s="520"/>
      <c r="M663" s="522"/>
      <c r="N663" s="156"/>
      <c r="O663" s="156"/>
      <c r="P663" s="520"/>
      <c r="Q663" s="520"/>
      <c r="R663" s="520"/>
      <c r="S663" s="520"/>
      <c r="T663" s="523"/>
      <c r="U663" s="507"/>
    </row>
    <row r="664" spans="1:21" ht="25.5" thickBot="1" x14ac:dyDescent="0.3">
      <c r="A664" s="654"/>
      <c r="C664" s="655"/>
      <c r="D664" s="656"/>
      <c r="E664" s="484" t="s">
        <v>379</v>
      </c>
      <c r="F664" s="485">
        <f>COUNTA(F654:F663)</f>
        <v>0</v>
      </c>
      <c r="G664" s="486">
        <f>COUNTA(G654:G663)</f>
        <v>0</v>
      </c>
      <c r="H664" s="655"/>
      <c r="I664" s="501"/>
      <c r="J664" s="657"/>
      <c r="K664" s="658"/>
      <c r="L664" s="1096" t="s">
        <v>655</v>
      </c>
      <c r="M664" s="1097"/>
      <c r="N664" s="659">
        <f>SUM(N654:N663)</f>
        <v>0</v>
      </c>
      <c r="O664" s="660">
        <f>SUM(O654:O663)</f>
        <v>0</v>
      </c>
      <c r="P664" s="501"/>
      <c r="R664" s="128"/>
      <c r="S664" s="132"/>
      <c r="T664" s="603"/>
      <c r="U664" s="527"/>
    </row>
    <row r="665" spans="1:21" x14ac:dyDescent="0.25">
      <c r="A665" s="149"/>
      <c r="B665" s="128"/>
      <c r="C665" s="128"/>
      <c r="D665" s="128"/>
      <c r="H665" s="524"/>
      <c r="I665" s="524"/>
      <c r="J665" s="525"/>
      <c r="K665" s="524"/>
      <c r="L665" s="1098" t="s">
        <v>656</v>
      </c>
      <c r="M665" s="1099"/>
      <c r="N665" s="661">
        <f>SUMIF(M654:M663,"&lt;=31/12/2025",N654:N663)</f>
        <v>0</v>
      </c>
      <c r="O665" s="662">
        <f>SUMIF(M654:M663,"&lt;=31/12/2025",O654:O663)</f>
        <v>0</v>
      </c>
      <c r="P665" s="128"/>
      <c r="R665" s="128"/>
      <c r="S665" s="132"/>
      <c r="T665" s="603"/>
      <c r="U665" s="527"/>
    </row>
    <row r="666" spans="1:21" ht="15.75" thickBot="1" x14ac:dyDescent="0.3">
      <c r="A666" s="149"/>
      <c r="L666" s="1100" t="s">
        <v>659</v>
      </c>
      <c r="M666" s="1101"/>
      <c r="N666" s="663">
        <f>SUMIF(M654:M663,"&gt;31/12/2025",N654:N663)</f>
        <v>0</v>
      </c>
      <c r="O666" s="664">
        <f>SUMIF(M654:M663,"&gt;31/12/2025",O654:O663)</f>
        <v>0</v>
      </c>
      <c r="R666" s="128"/>
      <c r="S666" s="132"/>
      <c r="T666" s="603"/>
      <c r="U666" s="527"/>
    </row>
    <row r="667" spans="1:21" ht="15.75" thickBot="1" x14ac:dyDescent="0.3">
      <c r="A667" s="528"/>
      <c r="B667" s="529"/>
      <c r="C667" s="455"/>
      <c r="D667" s="455"/>
      <c r="E667" s="455"/>
      <c r="F667" s="529"/>
      <c r="G667" s="455"/>
      <c r="H667" s="455"/>
      <c r="I667" s="529"/>
      <c r="J667" s="529"/>
      <c r="K667" s="455"/>
      <c r="L667" s="455"/>
      <c r="M667" s="455"/>
      <c r="N667" s="455"/>
      <c r="O667" s="455"/>
      <c r="P667" s="455"/>
      <c r="Q667" s="455"/>
      <c r="R667" s="455"/>
      <c r="S667" s="530"/>
      <c r="T667" s="455"/>
      <c r="U667" s="531"/>
    </row>
    <row r="668" spans="1:21" ht="15.75" thickBot="1" x14ac:dyDescent="0.3">
      <c r="A668" s="502"/>
      <c r="B668" s="503"/>
      <c r="C668" s="504"/>
      <c r="D668" s="504"/>
      <c r="E668" s="504"/>
      <c r="F668" s="503"/>
      <c r="G668" s="504"/>
      <c r="H668" s="504"/>
      <c r="I668" s="503"/>
      <c r="J668" s="503"/>
      <c r="K668" s="504"/>
      <c r="L668" s="504"/>
      <c r="M668" s="504"/>
      <c r="N668" s="504"/>
      <c r="O668" s="504"/>
      <c r="P668" s="504"/>
      <c r="Q668" s="504"/>
      <c r="R668" s="504"/>
      <c r="S668" s="504"/>
      <c r="T668" s="504"/>
      <c r="U668" s="505"/>
    </row>
    <row r="669" spans="1:21" ht="28.5" thickBot="1" x14ac:dyDescent="0.3">
      <c r="A669" s="392" t="s">
        <v>9</v>
      </c>
      <c r="B669" s="1116" t="s">
        <v>90</v>
      </c>
      <c r="C669" s="1117"/>
      <c r="E669" s="1219" t="s">
        <v>342</v>
      </c>
      <c r="F669" s="1220"/>
      <c r="G669" s="1120">
        <f>VLOOKUP(B669,'Urbano.Piano inv. forn'!$D$130:$H$149,3,FALSE)</f>
        <v>0</v>
      </c>
      <c r="H669" s="1121"/>
      <c r="I669" s="115"/>
      <c r="J669" s="1219" t="s">
        <v>343</v>
      </c>
      <c r="K669" s="1220"/>
      <c r="L669" s="1120">
        <f>VLOOKUP(B669,'Urbano.Piano inv. forn'!$D$130:$H$149,4,FALSE)</f>
        <v>0</v>
      </c>
      <c r="M669" s="1121"/>
      <c r="O669" s="397" t="s">
        <v>344</v>
      </c>
      <c r="P669" s="506"/>
      <c r="R669" s="398" t="s">
        <v>345</v>
      </c>
      <c r="S669" s="1108"/>
      <c r="T669" s="1109"/>
      <c r="U669" s="507"/>
    </row>
    <row r="670" spans="1:21" ht="15.75" thickBot="1" x14ac:dyDescent="0.3">
      <c r="A670" s="149"/>
      <c r="B670" s="129"/>
      <c r="C670" s="129"/>
      <c r="E670" s="130"/>
      <c r="F670" s="130"/>
      <c r="G670" s="131"/>
      <c r="H670" s="131"/>
      <c r="I670" s="115"/>
      <c r="J670" s="130"/>
      <c r="K670" s="130"/>
      <c r="L670" s="131"/>
      <c r="M670" s="131"/>
      <c r="O670" s="132"/>
      <c r="R670" s="128"/>
      <c r="S670" s="501"/>
      <c r="U670" s="150"/>
    </row>
    <row r="671" spans="1:21" ht="29.25" customHeight="1" thickBot="1" x14ac:dyDescent="0.3">
      <c r="A671" s="1246" t="s">
        <v>346</v>
      </c>
      <c r="B671" s="1247"/>
      <c r="C671" s="1247"/>
      <c r="D671" s="1248"/>
      <c r="E671" s="1105">
        <f>VLOOKUP(B669,'Urbano.Piano inv. forn'!$D$130:$V$149,17,FALSE)</f>
        <v>0</v>
      </c>
      <c r="F671" s="1106"/>
      <c r="G671" s="1106"/>
      <c r="H671" s="1107"/>
      <c r="I671" s="115"/>
      <c r="J671" s="1246" t="s">
        <v>60</v>
      </c>
      <c r="K671" s="1247"/>
      <c r="L671" s="1105">
        <f>VLOOKUP(B669,'Urbano.Piano inv. forn'!$D$130:$V$149,19,FALSE)</f>
        <v>0</v>
      </c>
      <c r="M671" s="1107"/>
      <c r="N671" s="146"/>
      <c r="O671" s="398" t="s">
        <v>347</v>
      </c>
      <c r="P671" s="151">
        <f>L671+E671</f>
        <v>0</v>
      </c>
      <c r="R671" s="398" t="s">
        <v>348</v>
      </c>
      <c r="S671" s="1108"/>
      <c r="T671" s="1109"/>
      <c r="U671" s="150"/>
    </row>
    <row r="672" spans="1:21" ht="15.75" thickBot="1" x14ac:dyDescent="0.3">
      <c r="A672" s="152"/>
      <c r="B672" s="153"/>
      <c r="C672" s="153"/>
      <c r="D672" s="153"/>
      <c r="E672" s="154"/>
      <c r="F672" s="154"/>
      <c r="G672" s="154"/>
      <c r="H672" s="154"/>
      <c r="I672" s="115"/>
      <c r="J672" s="130"/>
      <c r="K672" s="130"/>
      <c r="L672" s="154"/>
      <c r="M672" s="154"/>
      <c r="N672" s="146"/>
      <c r="O672" s="128"/>
      <c r="P672" s="146"/>
      <c r="R672" s="128"/>
      <c r="S672" s="129"/>
      <c r="T672" s="129"/>
      <c r="U672" s="507"/>
    </row>
    <row r="673" spans="1:21" ht="60" x14ac:dyDescent="0.25">
      <c r="A673" s="1251" t="s">
        <v>349</v>
      </c>
      <c r="B673" s="1253" t="s">
        <v>350</v>
      </c>
      <c r="C673" s="1253" t="s">
        <v>351</v>
      </c>
      <c r="D673" s="393" t="s">
        <v>352</v>
      </c>
      <c r="E673" s="394" t="s">
        <v>353</v>
      </c>
      <c r="F673" s="393" t="s">
        <v>354</v>
      </c>
      <c r="G673" s="393" t="s">
        <v>355</v>
      </c>
      <c r="H673" s="395" t="s">
        <v>312</v>
      </c>
      <c r="I673" s="395" t="s">
        <v>356</v>
      </c>
      <c r="J673" s="395" t="s">
        <v>357</v>
      </c>
      <c r="K673" s="395" t="s">
        <v>358</v>
      </c>
      <c r="L673" s="395" t="s">
        <v>359</v>
      </c>
      <c r="M673" s="395" t="s">
        <v>360</v>
      </c>
      <c r="N673" s="395" t="s">
        <v>361</v>
      </c>
      <c r="O673" s="395" t="s">
        <v>362</v>
      </c>
      <c r="P673" s="395" t="s">
        <v>363</v>
      </c>
      <c r="Q673" s="395" t="s">
        <v>364</v>
      </c>
      <c r="R673" s="395" t="s">
        <v>365</v>
      </c>
      <c r="S673" s="395" t="s">
        <v>366</v>
      </c>
      <c r="T673" s="1255" t="s">
        <v>367</v>
      </c>
      <c r="U673" s="508"/>
    </row>
    <row r="674" spans="1:21" ht="24.75" thickBot="1" x14ac:dyDescent="0.3">
      <c r="A674" s="1252"/>
      <c r="B674" s="1254"/>
      <c r="C674" s="1254"/>
      <c r="D674" s="396" t="s">
        <v>368</v>
      </c>
      <c r="E674" s="396" t="s">
        <v>369</v>
      </c>
      <c r="F674" s="396" t="s">
        <v>370</v>
      </c>
      <c r="G674" s="396" t="s">
        <v>370</v>
      </c>
      <c r="H674" s="396" t="s">
        <v>87</v>
      </c>
      <c r="I674" s="396" t="s">
        <v>33</v>
      </c>
      <c r="J674" s="396" t="s">
        <v>371</v>
      </c>
      <c r="K674" s="396" t="s">
        <v>372</v>
      </c>
      <c r="L674" s="396" t="s">
        <v>373</v>
      </c>
      <c r="M674" s="396" t="s">
        <v>372</v>
      </c>
      <c r="N674" s="396" t="s">
        <v>374</v>
      </c>
      <c r="O674" s="396" t="s">
        <v>341</v>
      </c>
      <c r="P674" s="396" t="s">
        <v>375</v>
      </c>
      <c r="Q674" s="396" t="s">
        <v>376</v>
      </c>
      <c r="R674" s="396" t="s">
        <v>377</v>
      </c>
      <c r="S674" s="396" t="s">
        <v>377</v>
      </c>
      <c r="T674" s="1256"/>
      <c r="U674" s="508"/>
    </row>
    <row r="675" spans="1:21" x14ac:dyDescent="0.25">
      <c r="A675" s="1257" t="str">
        <f>B669</f>
        <v>urb.i.3</v>
      </c>
      <c r="B675" s="399">
        <v>1</v>
      </c>
      <c r="C675" s="208"/>
      <c r="D675" s="134"/>
      <c r="E675" s="134"/>
      <c r="F675" s="208"/>
      <c r="G675" s="510"/>
      <c r="H675" s="135"/>
      <c r="I675" s="511"/>
      <c r="J675" s="512"/>
      <c r="K675" s="513"/>
      <c r="L675" s="511"/>
      <c r="M675" s="513"/>
      <c r="N675" s="164"/>
      <c r="O675" s="164"/>
      <c r="P675" s="511"/>
      <c r="Q675" s="511"/>
      <c r="R675" s="511"/>
      <c r="S675" s="511"/>
      <c r="T675" s="514"/>
      <c r="U675" s="507"/>
    </row>
    <row r="676" spans="1:21" x14ac:dyDescent="0.25">
      <c r="A676" s="1257"/>
      <c r="B676" s="400">
        <v>2</v>
      </c>
      <c r="C676" s="133"/>
      <c r="D676" s="127"/>
      <c r="E676" s="127"/>
      <c r="F676" s="133"/>
      <c r="G676" s="515"/>
      <c r="H676" s="135"/>
      <c r="I676" s="495"/>
      <c r="J676" s="516"/>
      <c r="K676" s="517"/>
      <c r="L676" s="495"/>
      <c r="M676" s="517"/>
      <c r="N676" s="155"/>
      <c r="O676" s="155"/>
      <c r="P676" s="495"/>
      <c r="Q676" s="495" t="s">
        <v>378</v>
      </c>
      <c r="R676" s="495"/>
      <c r="S676" s="495"/>
      <c r="T676" s="518"/>
      <c r="U676" s="507"/>
    </row>
    <row r="677" spans="1:21" x14ac:dyDescent="0.25">
      <c r="A677" s="1257"/>
      <c r="B677" s="400">
        <v>3</v>
      </c>
      <c r="C677" s="133"/>
      <c r="D677" s="127"/>
      <c r="E677" s="127"/>
      <c r="F677" s="133"/>
      <c r="G677" s="515"/>
      <c r="H677" s="135"/>
      <c r="I677" s="495"/>
      <c r="J677" s="516"/>
      <c r="K677" s="517"/>
      <c r="L677" s="495"/>
      <c r="M677" s="517"/>
      <c r="N677" s="155"/>
      <c r="O677" s="155"/>
      <c r="P677" s="495"/>
      <c r="Q677" s="495"/>
      <c r="R677" s="495"/>
      <c r="S677" s="495"/>
      <c r="T677" s="518"/>
      <c r="U677" s="507"/>
    </row>
    <row r="678" spans="1:21" x14ac:dyDescent="0.25">
      <c r="A678" s="1257"/>
      <c r="B678" s="400">
        <v>4</v>
      </c>
      <c r="C678" s="133"/>
      <c r="D678" s="127"/>
      <c r="E678" s="127"/>
      <c r="F678" s="133"/>
      <c r="G678" s="515"/>
      <c r="H678" s="135"/>
      <c r="I678" s="495"/>
      <c r="J678" s="516"/>
      <c r="K678" s="517"/>
      <c r="L678" s="495"/>
      <c r="M678" s="517"/>
      <c r="N678" s="155"/>
      <c r="O678" s="155"/>
      <c r="P678" s="495"/>
      <c r="Q678" s="495"/>
      <c r="R678" s="495"/>
      <c r="S678" s="495"/>
      <c r="T678" s="518"/>
      <c r="U678" s="507"/>
    </row>
    <row r="679" spans="1:21" x14ac:dyDescent="0.25">
      <c r="A679" s="1257"/>
      <c r="B679" s="400">
        <v>5</v>
      </c>
      <c r="C679" s="133"/>
      <c r="D679" s="127"/>
      <c r="E679" s="127"/>
      <c r="F679" s="133"/>
      <c r="G679" s="515"/>
      <c r="H679" s="135"/>
      <c r="I679" s="495"/>
      <c r="J679" s="516"/>
      <c r="K679" s="517"/>
      <c r="L679" s="495"/>
      <c r="M679" s="517"/>
      <c r="N679" s="155"/>
      <c r="O679" s="155"/>
      <c r="P679" s="495"/>
      <c r="Q679" s="495"/>
      <c r="R679" s="495"/>
      <c r="S679" s="495"/>
      <c r="T679" s="518"/>
      <c r="U679" s="507"/>
    </row>
    <row r="680" spans="1:21" x14ac:dyDescent="0.25">
      <c r="A680" s="1257"/>
      <c r="B680" s="400">
        <v>6</v>
      </c>
      <c r="C680" s="133"/>
      <c r="D680" s="127"/>
      <c r="E680" s="127"/>
      <c r="F680" s="133"/>
      <c r="G680" s="515"/>
      <c r="H680" s="135"/>
      <c r="I680" s="495"/>
      <c r="J680" s="516"/>
      <c r="K680" s="517"/>
      <c r="L680" s="495"/>
      <c r="M680" s="517"/>
      <c r="N680" s="155"/>
      <c r="O680" s="155"/>
      <c r="P680" s="495"/>
      <c r="Q680" s="495"/>
      <c r="R680" s="495"/>
      <c r="S680" s="495"/>
      <c r="T680" s="518"/>
      <c r="U680" s="507"/>
    </row>
    <row r="681" spans="1:21" x14ac:dyDescent="0.25">
      <c r="A681" s="1257"/>
      <c r="B681" s="400">
        <v>7</v>
      </c>
      <c r="C681" s="133"/>
      <c r="D681" s="127"/>
      <c r="E681" s="127"/>
      <c r="F681" s="133"/>
      <c r="G681" s="515"/>
      <c r="H681" s="135"/>
      <c r="I681" s="495"/>
      <c r="J681" s="516"/>
      <c r="K681" s="517"/>
      <c r="L681" s="495"/>
      <c r="M681" s="517"/>
      <c r="N681" s="155"/>
      <c r="O681" s="155"/>
      <c r="P681" s="495"/>
      <c r="Q681" s="495"/>
      <c r="R681" s="495"/>
      <c r="S681" s="495"/>
      <c r="T681" s="518"/>
      <c r="U681" s="507"/>
    </row>
    <row r="682" spans="1:21" x14ac:dyDescent="0.25">
      <c r="A682" s="1257"/>
      <c r="B682" s="400">
        <v>8</v>
      </c>
      <c r="C682" s="133"/>
      <c r="D682" s="127"/>
      <c r="E682" s="127"/>
      <c r="F682" s="133"/>
      <c r="G682" s="515"/>
      <c r="H682" s="135"/>
      <c r="I682" s="495"/>
      <c r="J682" s="516"/>
      <c r="K682" s="517"/>
      <c r="L682" s="495"/>
      <c r="M682" s="517"/>
      <c r="N682" s="155"/>
      <c r="O682" s="155"/>
      <c r="P682" s="495"/>
      <c r="Q682" s="495"/>
      <c r="R682" s="495"/>
      <c r="S682" s="495"/>
      <c r="T682" s="518"/>
      <c r="U682" s="507"/>
    </row>
    <row r="683" spans="1:21" x14ac:dyDescent="0.25">
      <c r="A683" s="1257"/>
      <c r="B683" s="400">
        <v>9</v>
      </c>
      <c r="C683" s="133"/>
      <c r="D683" s="127"/>
      <c r="E683" s="127"/>
      <c r="F683" s="133"/>
      <c r="G683" s="515"/>
      <c r="H683" s="135"/>
      <c r="I683" s="495"/>
      <c r="J683" s="516"/>
      <c r="K683" s="517"/>
      <c r="L683" s="495"/>
      <c r="M683" s="517"/>
      <c r="N683" s="155"/>
      <c r="O683" s="155"/>
      <c r="P683" s="495"/>
      <c r="Q683" s="495"/>
      <c r="R683" s="495"/>
      <c r="S683" s="495"/>
      <c r="T683" s="518"/>
      <c r="U683" s="507"/>
    </row>
    <row r="684" spans="1:21" ht="15.75" thickBot="1" x14ac:dyDescent="0.3">
      <c r="A684" s="1258"/>
      <c r="B684" s="401">
        <v>10</v>
      </c>
      <c r="C684" s="148"/>
      <c r="D684" s="147"/>
      <c r="E684" s="147"/>
      <c r="F684" s="148"/>
      <c r="G684" s="519"/>
      <c r="H684" s="405"/>
      <c r="I684" s="520"/>
      <c r="J684" s="521"/>
      <c r="K684" s="522"/>
      <c r="L684" s="520"/>
      <c r="M684" s="522"/>
      <c r="N684" s="156"/>
      <c r="O684" s="156"/>
      <c r="P684" s="520"/>
      <c r="Q684" s="520"/>
      <c r="R684" s="520"/>
      <c r="S684" s="520"/>
      <c r="T684" s="523"/>
      <c r="U684" s="507"/>
    </row>
    <row r="685" spans="1:21" ht="25.5" thickBot="1" x14ac:dyDescent="0.3">
      <c r="A685" s="654"/>
      <c r="C685" s="655"/>
      <c r="D685" s="656"/>
      <c r="E685" s="484" t="s">
        <v>379</v>
      </c>
      <c r="F685" s="485">
        <f>COUNTA(F675:F684)</f>
        <v>0</v>
      </c>
      <c r="G685" s="486">
        <f>COUNTA(G675:G684)</f>
        <v>0</v>
      </c>
      <c r="H685" s="655"/>
      <c r="I685" s="501"/>
      <c r="J685" s="657"/>
      <c r="K685" s="658"/>
      <c r="L685" s="1096" t="s">
        <v>655</v>
      </c>
      <c r="M685" s="1097"/>
      <c r="N685" s="659">
        <f>SUM(N675:N684)</f>
        <v>0</v>
      </c>
      <c r="O685" s="660">
        <f>SUM(O675:O684)</f>
        <v>0</v>
      </c>
      <c r="P685" s="501"/>
      <c r="R685" s="128"/>
      <c r="S685" s="132"/>
      <c r="T685" s="603"/>
      <c r="U685" s="527"/>
    </row>
    <row r="686" spans="1:21" x14ac:dyDescent="0.25">
      <c r="A686" s="149"/>
      <c r="B686" s="128"/>
      <c r="C686" s="128"/>
      <c r="D686" s="128"/>
      <c r="H686" s="524"/>
      <c r="I686" s="524"/>
      <c r="J686" s="525"/>
      <c r="K686" s="524"/>
      <c r="L686" s="1098" t="s">
        <v>656</v>
      </c>
      <c r="M686" s="1099"/>
      <c r="N686" s="661">
        <f>SUMIF(M675:M684,"&lt;=31/12/2025",N675:N684)</f>
        <v>0</v>
      </c>
      <c r="O686" s="662">
        <f>SUMIF(M675:M684,"&lt;=31/12/2025",O675:O684)</f>
        <v>0</v>
      </c>
      <c r="P686" s="128"/>
      <c r="R686" s="128"/>
      <c r="S686" s="132"/>
      <c r="T686" s="603"/>
      <c r="U686" s="527"/>
    </row>
    <row r="687" spans="1:21" ht="15.75" thickBot="1" x14ac:dyDescent="0.3">
      <c r="A687" s="149"/>
      <c r="L687" s="1100" t="s">
        <v>659</v>
      </c>
      <c r="M687" s="1101"/>
      <c r="N687" s="663">
        <f>SUMIF(M675:M684,"&gt;31/12/2025",N675:N684)</f>
        <v>0</v>
      </c>
      <c r="O687" s="664">
        <f>SUMIF(M675:M684,"&gt;31/12/2025",O675:O684)</f>
        <v>0</v>
      </c>
      <c r="R687" s="128"/>
      <c r="S687" s="132"/>
      <c r="T687" s="603"/>
      <c r="U687" s="527"/>
    </row>
    <row r="688" spans="1:21" ht="15.75" thickBot="1" x14ac:dyDescent="0.3">
      <c r="A688" s="528"/>
      <c r="B688" s="529"/>
      <c r="C688" s="455"/>
      <c r="D688" s="455"/>
      <c r="E688" s="455"/>
      <c r="F688" s="529"/>
      <c r="G688" s="455"/>
      <c r="H688" s="455"/>
      <c r="I688" s="529"/>
      <c r="J688" s="529"/>
      <c r="K688" s="455"/>
      <c r="L688" s="455"/>
      <c r="M688" s="455"/>
      <c r="N688" s="455"/>
      <c r="O688" s="455"/>
      <c r="P688" s="455"/>
      <c r="Q688" s="455"/>
      <c r="R688" s="455"/>
      <c r="S688" s="530"/>
      <c r="T688" s="455"/>
      <c r="U688" s="531"/>
    </row>
    <row r="689" spans="1:21" ht="15.75" thickBot="1" x14ac:dyDescent="0.3">
      <c r="A689" s="502"/>
      <c r="B689" s="503"/>
      <c r="C689" s="504"/>
      <c r="D689" s="504"/>
      <c r="E689" s="504"/>
      <c r="F689" s="503"/>
      <c r="G689" s="504"/>
      <c r="H689" s="504"/>
      <c r="I689" s="503"/>
      <c r="J689" s="503"/>
      <c r="K689" s="504"/>
      <c r="L689" s="504"/>
      <c r="M689" s="504"/>
      <c r="N689" s="504"/>
      <c r="O689" s="504"/>
      <c r="P689" s="504"/>
      <c r="Q689" s="504"/>
      <c r="R689" s="504"/>
      <c r="S689" s="504"/>
      <c r="T689" s="504"/>
      <c r="U689" s="505"/>
    </row>
    <row r="690" spans="1:21" ht="28.5" thickBot="1" x14ac:dyDescent="0.3">
      <c r="A690" s="392" t="s">
        <v>9</v>
      </c>
      <c r="B690" s="1116" t="s">
        <v>90</v>
      </c>
      <c r="C690" s="1117"/>
      <c r="E690" s="1219" t="s">
        <v>342</v>
      </c>
      <c r="F690" s="1220"/>
      <c r="G690" s="1120">
        <f>VLOOKUP(B690,'Urbano.Piano inv. forn'!$D$130:$H$149,3,FALSE)</f>
        <v>0</v>
      </c>
      <c r="H690" s="1121"/>
      <c r="I690" s="115"/>
      <c r="J690" s="1219" t="s">
        <v>343</v>
      </c>
      <c r="K690" s="1220"/>
      <c r="L690" s="1120">
        <f>VLOOKUP(B690,'Urbano.Piano inv. forn'!$D$130:$H$149,4,FALSE)</f>
        <v>0</v>
      </c>
      <c r="M690" s="1121"/>
      <c r="O690" s="397" t="s">
        <v>344</v>
      </c>
      <c r="P690" s="506"/>
      <c r="R690" s="398" t="s">
        <v>345</v>
      </c>
      <c r="S690" s="1108"/>
      <c r="T690" s="1109"/>
      <c r="U690" s="507"/>
    </row>
    <row r="691" spans="1:21" ht="15.75" thickBot="1" x14ac:dyDescent="0.3">
      <c r="A691" s="149"/>
      <c r="B691" s="129"/>
      <c r="C691" s="129"/>
      <c r="E691" s="130"/>
      <c r="F691" s="130"/>
      <c r="G691" s="131"/>
      <c r="H691" s="131"/>
      <c r="I691" s="115"/>
      <c r="J691" s="130"/>
      <c r="K691" s="130"/>
      <c r="L691" s="131"/>
      <c r="M691" s="131"/>
      <c r="O691" s="132"/>
      <c r="R691" s="128"/>
      <c r="S691" s="501"/>
      <c r="U691" s="150"/>
    </row>
    <row r="692" spans="1:21" ht="29.25" customHeight="1" thickBot="1" x14ac:dyDescent="0.3">
      <c r="A692" s="1246" t="s">
        <v>346</v>
      </c>
      <c r="B692" s="1247"/>
      <c r="C692" s="1247"/>
      <c r="D692" s="1248"/>
      <c r="E692" s="1105">
        <f>VLOOKUP(B690,'Urbano.Piano inv. forn'!$D$130:$V$149,17,FALSE)</f>
        <v>0</v>
      </c>
      <c r="F692" s="1106"/>
      <c r="G692" s="1106"/>
      <c r="H692" s="1107"/>
      <c r="I692" s="115"/>
      <c r="J692" s="1246" t="s">
        <v>60</v>
      </c>
      <c r="K692" s="1247"/>
      <c r="L692" s="1105">
        <f>VLOOKUP(B690,'Urbano.Piano inv. forn'!$D$130:$V$149,19,FALSE)</f>
        <v>0</v>
      </c>
      <c r="M692" s="1107"/>
      <c r="N692" s="146"/>
      <c r="O692" s="398" t="s">
        <v>347</v>
      </c>
      <c r="P692" s="151">
        <f>L692+E692</f>
        <v>0</v>
      </c>
      <c r="R692" s="398" t="s">
        <v>348</v>
      </c>
      <c r="S692" s="1108"/>
      <c r="T692" s="1109"/>
      <c r="U692" s="150"/>
    </row>
    <row r="693" spans="1:21" ht="15.75" thickBot="1" x14ac:dyDescent="0.3">
      <c r="A693" s="152"/>
      <c r="B693" s="153"/>
      <c r="C693" s="153"/>
      <c r="D693" s="153"/>
      <c r="E693" s="154"/>
      <c r="F693" s="154"/>
      <c r="G693" s="154"/>
      <c r="H693" s="154"/>
      <c r="I693" s="115"/>
      <c r="J693" s="130"/>
      <c r="K693" s="130"/>
      <c r="L693" s="154"/>
      <c r="M693" s="154"/>
      <c r="N693" s="146"/>
      <c r="O693" s="128"/>
      <c r="P693" s="146"/>
      <c r="R693" s="128"/>
      <c r="S693" s="129"/>
      <c r="T693" s="129"/>
      <c r="U693" s="507"/>
    </row>
    <row r="694" spans="1:21" ht="60" x14ac:dyDescent="0.25">
      <c r="A694" s="1251" t="s">
        <v>349</v>
      </c>
      <c r="B694" s="1253" t="s">
        <v>350</v>
      </c>
      <c r="C694" s="1253" t="s">
        <v>351</v>
      </c>
      <c r="D694" s="393" t="s">
        <v>352</v>
      </c>
      <c r="E694" s="394" t="s">
        <v>353</v>
      </c>
      <c r="F694" s="393" t="s">
        <v>354</v>
      </c>
      <c r="G694" s="393" t="s">
        <v>355</v>
      </c>
      <c r="H694" s="395" t="s">
        <v>312</v>
      </c>
      <c r="I694" s="395" t="s">
        <v>356</v>
      </c>
      <c r="J694" s="395" t="s">
        <v>357</v>
      </c>
      <c r="K694" s="395" t="s">
        <v>358</v>
      </c>
      <c r="L694" s="395" t="s">
        <v>359</v>
      </c>
      <c r="M694" s="395" t="s">
        <v>360</v>
      </c>
      <c r="N694" s="395" t="s">
        <v>361</v>
      </c>
      <c r="O694" s="395" t="s">
        <v>362</v>
      </c>
      <c r="P694" s="395" t="s">
        <v>363</v>
      </c>
      <c r="Q694" s="395" t="s">
        <v>364</v>
      </c>
      <c r="R694" s="395" t="s">
        <v>365</v>
      </c>
      <c r="S694" s="395" t="s">
        <v>366</v>
      </c>
      <c r="T694" s="1255" t="s">
        <v>367</v>
      </c>
      <c r="U694" s="508"/>
    </row>
    <row r="695" spans="1:21" ht="24.75" thickBot="1" x14ac:dyDescent="0.3">
      <c r="A695" s="1252"/>
      <c r="B695" s="1254"/>
      <c r="C695" s="1254"/>
      <c r="D695" s="396" t="s">
        <v>368</v>
      </c>
      <c r="E695" s="396" t="s">
        <v>369</v>
      </c>
      <c r="F695" s="396" t="s">
        <v>370</v>
      </c>
      <c r="G695" s="396" t="s">
        <v>370</v>
      </c>
      <c r="H695" s="396" t="s">
        <v>87</v>
      </c>
      <c r="I695" s="396" t="s">
        <v>33</v>
      </c>
      <c r="J695" s="396" t="s">
        <v>371</v>
      </c>
      <c r="K695" s="396" t="s">
        <v>372</v>
      </c>
      <c r="L695" s="396" t="s">
        <v>373</v>
      </c>
      <c r="M695" s="396" t="s">
        <v>372</v>
      </c>
      <c r="N695" s="396" t="s">
        <v>374</v>
      </c>
      <c r="O695" s="396" t="s">
        <v>341</v>
      </c>
      <c r="P695" s="396" t="s">
        <v>375</v>
      </c>
      <c r="Q695" s="396" t="s">
        <v>376</v>
      </c>
      <c r="R695" s="396" t="s">
        <v>377</v>
      </c>
      <c r="S695" s="396" t="s">
        <v>377</v>
      </c>
      <c r="T695" s="1256"/>
      <c r="U695" s="508"/>
    </row>
    <row r="696" spans="1:21" x14ac:dyDescent="0.25">
      <c r="A696" s="1257" t="str">
        <f>B690</f>
        <v>urb.i.3</v>
      </c>
      <c r="B696" s="399">
        <v>1</v>
      </c>
      <c r="C696" s="208"/>
      <c r="D696" s="134"/>
      <c r="E696" s="134"/>
      <c r="F696" s="208"/>
      <c r="G696" s="510"/>
      <c r="H696" s="135"/>
      <c r="I696" s="511"/>
      <c r="J696" s="512"/>
      <c r="K696" s="513"/>
      <c r="L696" s="511"/>
      <c r="M696" s="513"/>
      <c r="N696" s="164"/>
      <c r="O696" s="164"/>
      <c r="P696" s="511"/>
      <c r="Q696" s="511"/>
      <c r="R696" s="511"/>
      <c r="S696" s="511"/>
      <c r="T696" s="514"/>
      <c r="U696" s="507"/>
    </row>
    <row r="697" spans="1:21" x14ac:dyDescent="0.25">
      <c r="A697" s="1257"/>
      <c r="B697" s="400">
        <v>2</v>
      </c>
      <c r="C697" s="133"/>
      <c r="D697" s="127"/>
      <c r="E697" s="127"/>
      <c r="F697" s="133"/>
      <c r="G697" s="515"/>
      <c r="H697" s="135"/>
      <c r="I697" s="495"/>
      <c r="J697" s="516"/>
      <c r="K697" s="517"/>
      <c r="L697" s="495"/>
      <c r="M697" s="517"/>
      <c r="N697" s="155"/>
      <c r="O697" s="155"/>
      <c r="P697" s="495"/>
      <c r="Q697" s="495" t="s">
        <v>378</v>
      </c>
      <c r="R697" s="495"/>
      <c r="S697" s="495"/>
      <c r="T697" s="518"/>
      <c r="U697" s="507"/>
    </row>
    <row r="698" spans="1:21" x14ac:dyDescent="0.25">
      <c r="A698" s="1257"/>
      <c r="B698" s="400">
        <v>3</v>
      </c>
      <c r="C698" s="133"/>
      <c r="D698" s="127"/>
      <c r="E698" s="127"/>
      <c r="F698" s="133"/>
      <c r="G698" s="515"/>
      <c r="H698" s="135"/>
      <c r="I698" s="495"/>
      <c r="J698" s="516"/>
      <c r="K698" s="517"/>
      <c r="L698" s="495"/>
      <c r="M698" s="517"/>
      <c r="N698" s="155"/>
      <c r="O698" s="155"/>
      <c r="P698" s="495"/>
      <c r="Q698" s="495"/>
      <c r="R698" s="495"/>
      <c r="S698" s="495"/>
      <c r="T698" s="518"/>
      <c r="U698" s="507"/>
    </row>
    <row r="699" spans="1:21" x14ac:dyDescent="0.25">
      <c r="A699" s="1257"/>
      <c r="B699" s="400">
        <v>4</v>
      </c>
      <c r="C699" s="133"/>
      <c r="D699" s="127"/>
      <c r="E699" s="127"/>
      <c r="F699" s="133"/>
      <c r="G699" s="515"/>
      <c r="H699" s="135"/>
      <c r="I699" s="495"/>
      <c r="J699" s="516"/>
      <c r="K699" s="517"/>
      <c r="L699" s="495"/>
      <c r="M699" s="517"/>
      <c r="N699" s="155"/>
      <c r="O699" s="155"/>
      <c r="P699" s="495"/>
      <c r="Q699" s="495"/>
      <c r="R699" s="495"/>
      <c r="S699" s="495"/>
      <c r="T699" s="518"/>
      <c r="U699" s="507"/>
    </row>
    <row r="700" spans="1:21" x14ac:dyDescent="0.25">
      <c r="A700" s="1257"/>
      <c r="B700" s="400">
        <v>5</v>
      </c>
      <c r="C700" s="133"/>
      <c r="D700" s="127"/>
      <c r="E700" s="127"/>
      <c r="F700" s="133"/>
      <c r="G700" s="515"/>
      <c r="H700" s="135"/>
      <c r="I700" s="495"/>
      <c r="J700" s="516"/>
      <c r="K700" s="517"/>
      <c r="L700" s="495"/>
      <c r="M700" s="517"/>
      <c r="N700" s="155"/>
      <c r="O700" s="155"/>
      <c r="P700" s="495"/>
      <c r="Q700" s="495"/>
      <c r="R700" s="495"/>
      <c r="S700" s="495"/>
      <c r="T700" s="518"/>
      <c r="U700" s="507"/>
    </row>
    <row r="701" spans="1:21" x14ac:dyDescent="0.25">
      <c r="A701" s="1257"/>
      <c r="B701" s="400">
        <v>6</v>
      </c>
      <c r="C701" s="133"/>
      <c r="D701" s="127"/>
      <c r="E701" s="127"/>
      <c r="F701" s="133"/>
      <c r="G701" s="515"/>
      <c r="H701" s="135"/>
      <c r="I701" s="495"/>
      <c r="J701" s="516"/>
      <c r="K701" s="517"/>
      <c r="L701" s="495"/>
      <c r="M701" s="517"/>
      <c r="N701" s="155"/>
      <c r="O701" s="155"/>
      <c r="P701" s="495"/>
      <c r="Q701" s="495"/>
      <c r="R701" s="495"/>
      <c r="S701" s="495"/>
      <c r="T701" s="518"/>
      <c r="U701" s="507"/>
    </row>
    <row r="702" spans="1:21" x14ac:dyDescent="0.25">
      <c r="A702" s="1257"/>
      <c r="B702" s="400">
        <v>7</v>
      </c>
      <c r="C702" s="133"/>
      <c r="D702" s="127"/>
      <c r="E702" s="127"/>
      <c r="F702" s="133"/>
      <c r="G702" s="515"/>
      <c r="H702" s="135"/>
      <c r="I702" s="495"/>
      <c r="J702" s="516"/>
      <c r="K702" s="517"/>
      <c r="L702" s="495"/>
      <c r="M702" s="517"/>
      <c r="N702" s="155"/>
      <c r="O702" s="155"/>
      <c r="P702" s="495"/>
      <c r="Q702" s="495"/>
      <c r="R702" s="495"/>
      <c r="S702" s="495"/>
      <c r="T702" s="518"/>
      <c r="U702" s="507"/>
    </row>
    <row r="703" spans="1:21" x14ac:dyDescent="0.25">
      <c r="A703" s="1257"/>
      <c r="B703" s="400">
        <v>8</v>
      </c>
      <c r="C703" s="133"/>
      <c r="D703" s="127"/>
      <c r="E703" s="127"/>
      <c r="F703" s="133"/>
      <c r="G703" s="515"/>
      <c r="H703" s="135"/>
      <c r="I703" s="495"/>
      <c r="J703" s="516"/>
      <c r="K703" s="517"/>
      <c r="L703" s="495"/>
      <c r="M703" s="517"/>
      <c r="N703" s="155"/>
      <c r="O703" s="155"/>
      <c r="P703" s="495"/>
      <c r="Q703" s="495"/>
      <c r="R703" s="495"/>
      <c r="S703" s="495"/>
      <c r="T703" s="518"/>
      <c r="U703" s="507"/>
    </row>
    <row r="704" spans="1:21" x14ac:dyDescent="0.25">
      <c r="A704" s="1257"/>
      <c r="B704" s="400">
        <v>9</v>
      </c>
      <c r="C704" s="133"/>
      <c r="D704" s="127"/>
      <c r="E704" s="127"/>
      <c r="F704" s="133"/>
      <c r="G704" s="515"/>
      <c r="H704" s="135"/>
      <c r="I704" s="495"/>
      <c r="J704" s="516"/>
      <c r="K704" s="517"/>
      <c r="L704" s="495"/>
      <c r="M704" s="517"/>
      <c r="N704" s="155"/>
      <c r="O704" s="155"/>
      <c r="P704" s="495"/>
      <c r="Q704" s="495"/>
      <c r="R704" s="495"/>
      <c r="S704" s="495"/>
      <c r="T704" s="518"/>
      <c r="U704" s="507"/>
    </row>
    <row r="705" spans="1:21" ht="15.75" thickBot="1" x14ac:dyDescent="0.3">
      <c r="A705" s="1258"/>
      <c r="B705" s="401">
        <v>10</v>
      </c>
      <c r="C705" s="148"/>
      <c r="D705" s="147"/>
      <c r="E705" s="147"/>
      <c r="F705" s="148"/>
      <c r="G705" s="519"/>
      <c r="H705" s="405"/>
      <c r="I705" s="520"/>
      <c r="J705" s="521"/>
      <c r="K705" s="522"/>
      <c r="L705" s="520"/>
      <c r="M705" s="522"/>
      <c r="N705" s="156"/>
      <c r="O705" s="156"/>
      <c r="P705" s="520"/>
      <c r="Q705" s="520"/>
      <c r="R705" s="520"/>
      <c r="S705" s="520"/>
      <c r="T705" s="523"/>
      <c r="U705" s="507"/>
    </row>
    <row r="706" spans="1:21" ht="25.5" thickBot="1" x14ac:dyDescent="0.3">
      <c r="A706" s="654"/>
      <c r="C706" s="655"/>
      <c r="D706" s="656"/>
      <c r="E706" s="484" t="s">
        <v>379</v>
      </c>
      <c r="F706" s="485">
        <f>COUNTA(F696:F705)</f>
        <v>0</v>
      </c>
      <c r="G706" s="486">
        <f>COUNTA(G696:G705)</f>
        <v>0</v>
      </c>
      <c r="H706" s="655"/>
      <c r="I706" s="501"/>
      <c r="J706" s="657"/>
      <c r="K706" s="658"/>
      <c r="L706" s="1096" t="s">
        <v>655</v>
      </c>
      <c r="M706" s="1097"/>
      <c r="N706" s="659">
        <f>SUM(N696:N705)</f>
        <v>0</v>
      </c>
      <c r="O706" s="660">
        <f>SUM(O696:O705)</f>
        <v>0</v>
      </c>
      <c r="P706" s="501"/>
      <c r="R706" s="128"/>
      <c r="S706" s="132"/>
      <c r="T706" s="603"/>
      <c r="U706" s="527"/>
    </row>
    <row r="707" spans="1:21" x14ac:dyDescent="0.25">
      <c r="A707" s="149"/>
      <c r="B707" s="128"/>
      <c r="C707" s="128"/>
      <c r="D707" s="128"/>
      <c r="H707" s="524"/>
      <c r="I707" s="524"/>
      <c r="J707" s="525"/>
      <c r="K707" s="524"/>
      <c r="L707" s="1098" t="s">
        <v>656</v>
      </c>
      <c r="M707" s="1099"/>
      <c r="N707" s="661">
        <f>SUMIF(M696:M705,"&lt;=31/12/2025",N696:N705)</f>
        <v>0</v>
      </c>
      <c r="O707" s="662">
        <f>SUMIF(M696:M705,"&lt;=31/12/2025",O696:O705)</f>
        <v>0</v>
      </c>
      <c r="P707" s="128"/>
      <c r="R707" s="128"/>
      <c r="S707" s="132"/>
      <c r="T707" s="603"/>
      <c r="U707" s="527"/>
    </row>
    <row r="708" spans="1:21" ht="15.75" thickBot="1" x14ac:dyDescent="0.3">
      <c r="A708" s="149"/>
      <c r="L708" s="1100" t="s">
        <v>659</v>
      </c>
      <c r="M708" s="1101"/>
      <c r="N708" s="663">
        <f>SUMIF(M696:M705,"&gt;31/12/2025",N696:N705)</f>
        <v>0</v>
      </c>
      <c r="O708" s="664">
        <f>SUMIF(M696:M705,"&gt;31/12/2025",O696:O705)</f>
        <v>0</v>
      </c>
      <c r="R708" s="128"/>
      <c r="S708" s="132"/>
      <c r="T708" s="603"/>
      <c r="U708" s="527"/>
    </row>
    <row r="709" spans="1:21" ht="15.75" thickBot="1" x14ac:dyDescent="0.3">
      <c r="A709" s="528"/>
      <c r="B709" s="529"/>
      <c r="C709" s="455"/>
      <c r="D709" s="455"/>
      <c r="E709" s="455"/>
      <c r="F709" s="529"/>
      <c r="G709" s="455"/>
      <c r="H709" s="455"/>
      <c r="I709" s="529"/>
      <c r="J709" s="529"/>
      <c r="K709" s="455"/>
      <c r="L709" s="455"/>
      <c r="M709" s="455"/>
      <c r="N709" s="455"/>
      <c r="O709" s="455"/>
      <c r="P709" s="455"/>
      <c r="Q709" s="455"/>
      <c r="R709" s="455"/>
      <c r="S709" s="530"/>
      <c r="T709" s="455"/>
      <c r="U709" s="531"/>
    </row>
  </sheetData>
  <sheetProtection algorithmName="SHA-512" hashValue="m8047D6MrK7qHanZ3cbAUez97Te5b78v6rftU6tlUSO0uv8CNOAQjkdAhYhjxuglpKS0owZeaRyUv4I9tbPqAA==" saltValue="w2e9g8aWjAB2z4LPL9S+wg==" spinCount="100000" sheet="1" objects="1" scenarios="1"/>
  <mergeCells count="651">
    <mergeCell ref="A696:A705"/>
    <mergeCell ref="L706:M706"/>
    <mergeCell ref="L707:M707"/>
    <mergeCell ref="L708:M708"/>
    <mergeCell ref="S690:T690"/>
    <mergeCell ref="A692:D692"/>
    <mergeCell ref="E692:H692"/>
    <mergeCell ref="J692:K692"/>
    <mergeCell ref="L692:M692"/>
    <mergeCell ref="S692:T692"/>
    <mergeCell ref="A694:A695"/>
    <mergeCell ref="B694:B695"/>
    <mergeCell ref="C694:C695"/>
    <mergeCell ref="T694:T695"/>
    <mergeCell ref="A675:A684"/>
    <mergeCell ref="L685:M685"/>
    <mergeCell ref="L686:M686"/>
    <mergeCell ref="L687:M687"/>
    <mergeCell ref="B690:C690"/>
    <mergeCell ref="E690:F690"/>
    <mergeCell ref="G690:H690"/>
    <mergeCell ref="J690:K690"/>
    <mergeCell ref="L690:M690"/>
    <mergeCell ref="S669:T669"/>
    <mergeCell ref="A671:D671"/>
    <mergeCell ref="E671:H671"/>
    <mergeCell ref="J671:K671"/>
    <mergeCell ref="L671:M671"/>
    <mergeCell ref="S671:T671"/>
    <mergeCell ref="A673:A674"/>
    <mergeCell ref="B673:B674"/>
    <mergeCell ref="C673:C674"/>
    <mergeCell ref="T673:T674"/>
    <mergeCell ref="A654:A663"/>
    <mergeCell ref="L664:M664"/>
    <mergeCell ref="L665:M665"/>
    <mergeCell ref="L666:M666"/>
    <mergeCell ref="B669:C669"/>
    <mergeCell ref="E669:F669"/>
    <mergeCell ref="G669:H669"/>
    <mergeCell ref="J669:K669"/>
    <mergeCell ref="L669:M669"/>
    <mergeCell ref="S648:T648"/>
    <mergeCell ref="A650:D650"/>
    <mergeCell ref="E650:H650"/>
    <mergeCell ref="J650:K650"/>
    <mergeCell ref="L650:M650"/>
    <mergeCell ref="S650:T650"/>
    <mergeCell ref="A652:A653"/>
    <mergeCell ref="B652:B653"/>
    <mergeCell ref="C652:C653"/>
    <mergeCell ref="T652:T653"/>
    <mergeCell ref="A633:A642"/>
    <mergeCell ref="L643:M643"/>
    <mergeCell ref="L644:M644"/>
    <mergeCell ref="L645:M645"/>
    <mergeCell ref="B648:C648"/>
    <mergeCell ref="E648:F648"/>
    <mergeCell ref="G648:H648"/>
    <mergeCell ref="J648:K648"/>
    <mergeCell ref="L648:M648"/>
    <mergeCell ref="S627:T627"/>
    <mergeCell ref="A629:D629"/>
    <mergeCell ref="E629:H629"/>
    <mergeCell ref="J629:K629"/>
    <mergeCell ref="L629:M629"/>
    <mergeCell ref="S629:T629"/>
    <mergeCell ref="A631:A632"/>
    <mergeCell ref="B631:B632"/>
    <mergeCell ref="C631:C632"/>
    <mergeCell ref="T631:T632"/>
    <mergeCell ref="A612:A621"/>
    <mergeCell ref="L622:M622"/>
    <mergeCell ref="L623:M623"/>
    <mergeCell ref="L624:M624"/>
    <mergeCell ref="B627:C627"/>
    <mergeCell ref="E627:F627"/>
    <mergeCell ref="G627:H627"/>
    <mergeCell ref="J627:K627"/>
    <mergeCell ref="L627:M627"/>
    <mergeCell ref="S606:T606"/>
    <mergeCell ref="A608:D608"/>
    <mergeCell ref="E608:H608"/>
    <mergeCell ref="J608:K608"/>
    <mergeCell ref="L608:M608"/>
    <mergeCell ref="S608:T608"/>
    <mergeCell ref="A610:A611"/>
    <mergeCell ref="B610:B611"/>
    <mergeCell ref="C610:C611"/>
    <mergeCell ref="T610:T611"/>
    <mergeCell ref="A591:A600"/>
    <mergeCell ref="L601:M601"/>
    <mergeCell ref="L602:M602"/>
    <mergeCell ref="L603:M603"/>
    <mergeCell ref="B606:C606"/>
    <mergeCell ref="E606:F606"/>
    <mergeCell ref="G606:H606"/>
    <mergeCell ref="J606:K606"/>
    <mergeCell ref="L606:M606"/>
    <mergeCell ref="S585:T585"/>
    <mergeCell ref="A587:D587"/>
    <mergeCell ref="E587:H587"/>
    <mergeCell ref="J587:K587"/>
    <mergeCell ref="L587:M587"/>
    <mergeCell ref="S587:T587"/>
    <mergeCell ref="A589:A590"/>
    <mergeCell ref="B589:B590"/>
    <mergeCell ref="C589:C590"/>
    <mergeCell ref="T589:T590"/>
    <mergeCell ref="A570:A579"/>
    <mergeCell ref="L580:M580"/>
    <mergeCell ref="L581:M581"/>
    <mergeCell ref="L582:M582"/>
    <mergeCell ref="B585:C585"/>
    <mergeCell ref="E585:F585"/>
    <mergeCell ref="G585:H585"/>
    <mergeCell ref="J585:K585"/>
    <mergeCell ref="L585:M585"/>
    <mergeCell ref="S564:T564"/>
    <mergeCell ref="A566:D566"/>
    <mergeCell ref="E566:H566"/>
    <mergeCell ref="J566:K566"/>
    <mergeCell ref="L566:M566"/>
    <mergeCell ref="S566:T566"/>
    <mergeCell ref="A568:A569"/>
    <mergeCell ref="B568:B569"/>
    <mergeCell ref="C568:C569"/>
    <mergeCell ref="T568:T569"/>
    <mergeCell ref="A549:A558"/>
    <mergeCell ref="L559:M559"/>
    <mergeCell ref="L560:M560"/>
    <mergeCell ref="L561:M561"/>
    <mergeCell ref="B564:C564"/>
    <mergeCell ref="E564:F564"/>
    <mergeCell ref="G564:H564"/>
    <mergeCell ref="J564:K564"/>
    <mergeCell ref="L564:M564"/>
    <mergeCell ref="S543:T543"/>
    <mergeCell ref="A545:D545"/>
    <mergeCell ref="E545:H545"/>
    <mergeCell ref="J545:K545"/>
    <mergeCell ref="L545:M545"/>
    <mergeCell ref="S545:T545"/>
    <mergeCell ref="A547:A548"/>
    <mergeCell ref="B547:B548"/>
    <mergeCell ref="C547:C548"/>
    <mergeCell ref="T547:T548"/>
    <mergeCell ref="A528:A537"/>
    <mergeCell ref="L538:M538"/>
    <mergeCell ref="L539:M539"/>
    <mergeCell ref="L540:M540"/>
    <mergeCell ref="B543:C543"/>
    <mergeCell ref="E543:F543"/>
    <mergeCell ref="G543:H543"/>
    <mergeCell ref="J543:K543"/>
    <mergeCell ref="L543:M543"/>
    <mergeCell ref="S522:T522"/>
    <mergeCell ref="A524:D524"/>
    <mergeCell ref="E524:H524"/>
    <mergeCell ref="J524:K524"/>
    <mergeCell ref="L524:M524"/>
    <mergeCell ref="S524:T524"/>
    <mergeCell ref="A526:A527"/>
    <mergeCell ref="B526:B527"/>
    <mergeCell ref="C526:C527"/>
    <mergeCell ref="T526:T527"/>
    <mergeCell ref="A507:A516"/>
    <mergeCell ref="L517:M517"/>
    <mergeCell ref="L518:M518"/>
    <mergeCell ref="L519:M519"/>
    <mergeCell ref="B522:C522"/>
    <mergeCell ref="E522:F522"/>
    <mergeCell ref="G522:H522"/>
    <mergeCell ref="J522:K522"/>
    <mergeCell ref="L522:M522"/>
    <mergeCell ref="S501:T501"/>
    <mergeCell ref="A503:D503"/>
    <mergeCell ref="E503:H503"/>
    <mergeCell ref="J503:K503"/>
    <mergeCell ref="L503:M503"/>
    <mergeCell ref="S503:T503"/>
    <mergeCell ref="A505:A506"/>
    <mergeCell ref="B505:B506"/>
    <mergeCell ref="C505:C506"/>
    <mergeCell ref="T505:T506"/>
    <mergeCell ref="A486:A495"/>
    <mergeCell ref="L496:M496"/>
    <mergeCell ref="L497:M497"/>
    <mergeCell ref="L498:M498"/>
    <mergeCell ref="B501:C501"/>
    <mergeCell ref="E501:F501"/>
    <mergeCell ref="G501:H501"/>
    <mergeCell ref="J501:K501"/>
    <mergeCell ref="L501:M501"/>
    <mergeCell ref="S480:T480"/>
    <mergeCell ref="A482:D482"/>
    <mergeCell ref="E482:H482"/>
    <mergeCell ref="J482:K482"/>
    <mergeCell ref="L482:M482"/>
    <mergeCell ref="S482:T482"/>
    <mergeCell ref="A484:A485"/>
    <mergeCell ref="B484:B485"/>
    <mergeCell ref="C484:C485"/>
    <mergeCell ref="T484:T485"/>
    <mergeCell ref="A465:A474"/>
    <mergeCell ref="L475:M475"/>
    <mergeCell ref="L476:M476"/>
    <mergeCell ref="L477:M477"/>
    <mergeCell ref="B480:C480"/>
    <mergeCell ref="E480:F480"/>
    <mergeCell ref="G480:H480"/>
    <mergeCell ref="J480:K480"/>
    <mergeCell ref="L480:M480"/>
    <mergeCell ref="S459:T459"/>
    <mergeCell ref="A461:D461"/>
    <mergeCell ref="E461:H461"/>
    <mergeCell ref="J461:K461"/>
    <mergeCell ref="L461:M461"/>
    <mergeCell ref="S461:T461"/>
    <mergeCell ref="A463:A464"/>
    <mergeCell ref="B463:B464"/>
    <mergeCell ref="C463:C464"/>
    <mergeCell ref="T463:T464"/>
    <mergeCell ref="A444:A453"/>
    <mergeCell ref="L454:M454"/>
    <mergeCell ref="L455:M455"/>
    <mergeCell ref="L456:M456"/>
    <mergeCell ref="B459:C459"/>
    <mergeCell ref="E459:F459"/>
    <mergeCell ref="G459:H459"/>
    <mergeCell ref="J459:K459"/>
    <mergeCell ref="L459:M459"/>
    <mergeCell ref="S438:T438"/>
    <mergeCell ref="A440:D440"/>
    <mergeCell ref="E440:H440"/>
    <mergeCell ref="J440:K440"/>
    <mergeCell ref="L440:M440"/>
    <mergeCell ref="S440:T440"/>
    <mergeCell ref="A442:A443"/>
    <mergeCell ref="B442:B443"/>
    <mergeCell ref="C442:C443"/>
    <mergeCell ref="T442:T443"/>
    <mergeCell ref="A423:A432"/>
    <mergeCell ref="L433:M433"/>
    <mergeCell ref="L434:M434"/>
    <mergeCell ref="L435:M435"/>
    <mergeCell ref="B438:C438"/>
    <mergeCell ref="E438:F438"/>
    <mergeCell ref="G438:H438"/>
    <mergeCell ref="J438:K438"/>
    <mergeCell ref="L438:M438"/>
    <mergeCell ref="S417:T417"/>
    <mergeCell ref="A419:D419"/>
    <mergeCell ref="E419:H419"/>
    <mergeCell ref="J419:K419"/>
    <mergeCell ref="L419:M419"/>
    <mergeCell ref="S419:T419"/>
    <mergeCell ref="A421:A422"/>
    <mergeCell ref="B421:B422"/>
    <mergeCell ref="C421:C422"/>
    <mergeCell ref="T421:T422"/>
    <mergeCell ref="A402:A411"/>
    <mergeCell ref="L412:M412"/>
    <mergeCell ref="L413:M413"/>
    <mergeCell ref="L414:M414"/>
    <mergeCell ref="B417:C417"/>
    <mergeCell ref="E417:F417"/>
    <mergeCell ref="G417:H417"/>
    <mergeCell ref="J417:K417"/>
    <mergeCell ref="L417:M417"/>
    <mergeCell ref="S396:T396"/>
    <mergeCell ref="A398:D398"/>
    <mergeCell ref="E398:H398"/>
    <mergeCell ref="J398:K398"/>
    <mergeCell ref="L398:M398"/>
    <mergeCell ref="S398:T398"/>
    <mergeCell ref="A400:A401"/>
    <mergeCell ref="B400:B401"/>
    <mergeCell ref="C400:C401"/>
    <mergeCell ref="T400:T401"/>
    <mergeCell ref="A381:A390"/>
    <mergeCell ref="L391:M391"/>
    <mergeCell ref="L392:M392"/>
    <mergeCell ref="L393:M393"/>
    <mergeCell ref="B396:C396"/>
    <mergeCell ref="E396:F396"/>
    <mergeCell ref="G396:H396"/>
    <mergeCell ref="J396:K396"/>
    <mergeCell ref="L396:M396"/>
    <mergeCell ref="S375:T375"/>
    <mergeCell ref="A377:D377"/>
    <mergeCell ref="E377:H377"/>
    <mergeCell ref="J377:K377"/>
    <mergeCell ref="L377:M377"/>
    <mergeCell ref="S377:T377"/>
    <mergeCell ref="A379:A380"/>
    <mergeCell ref="B379:B380"/>
    <mergeCell ref="C379:C380"/>
    <mergeCell ref="T379:T380"/>
    <mergeCell ref="A360:A369"/>
    <mergeCell ref="L370:M370"/>
    <mergeCell ref="L371:M371"/>
    <mergeCell ref="L372:M372"/>
    <mergeCell ref="B375:C375"/>
    <mergeCell ref="E375:F375"/>
    <mergeCell ref="G375:H375"/>
    <mergeCell ref="J375:K375"/>
    <mergeCell ref="L375:M375"/>
    <mergeCell ref="S354:T354"/>
    <mergeCell ref="A356:D356"/>
    <mergeCell ref="E356:H356"/>
    <mergeCell ref="J356:K356"/>
    <mergeCell ref="L356:M356"/>
    <mergeCell ref="S356:T356"/>
    <mergeCell ref="A358:A359"/>
    <mergeCell ref="B358:B359"/>
    <mergeCell ref="C358:C359"/>
    <mergeCell ref="T358:T359"/>
    <mergeCell ref="A339:A348"/>
    <mergeCell ref="L349:M349"/>
    <mergeCell ref="L350:M350"/>
    <mergeCell ref="L351:M351"/>
    <mergeCell ref="B354:C354"/>
    <mergeCell ref="E354:F354"/>
    <mergeCell ref="G354:H354"/>
    <mergeCell ref="J354:K354"/>
    <mergeCell ref="L354:M354"/>
    <mergeCell ref="S333:T333"/>
    <mergeCell ref="A335:D335"/>
    <mergeCell ref="E335:H335"/>
    <mergeCell ref="J335:K335"/>
    <mergeCell ref="L335:M335"/>
    <mergeCell ref="S335:T335"/>
    <mergeCell ref="A337:A338"/>
    <mergeCell ref="B337:B338"/>
    <mergeCell ref="C337:C338"/>
    <mergeCell ref="T337:T338"/>
    <mergeCell ref="A318:A327"/>
    <mergeCell ref="L328:M328"/>
    <mergeCell ref="L329:M329"/>
    <mergeCell ref="L330:M330"/>
    <mergeCell ref="B333:C333"/>
    <mergeCell ref="E333:F333"/>
    <mergeCell ref="G333:H333"/>
    <mergeCell ref="J333:K333"/>
    <mergeCell ref="L333:M333"/>
    <mergeCell ref="S312:T312"/>
    <mergeCell ref="A314:D314"/>
    <mergeCell ref="E314:H314"/>
    <mergeCell ref="J314:K314"/>
    <mergeCell ref="L314:M314"/>
    <mergeCell ref="S314:T314"/>
    <mergeCell ref="A316:A317"/>
    <mergeCell ref="B316:B317"/>
    <mergeCell ref="C316:C317"/>
    <mergeCell ref="T316:T317"/>
    <mergeCell ref="A297:A306"/>
    <mergeCell ref="L307:M307"/>
    <mergeCell ref="L308:M308"/>
    <mergeCell ref="L309:M309"/>
    <mergeCell ref="B312:C312"/>
    <mergeCell ref="E312:F312"/>
    <mergeCell ref="G312:H312"/>
    <mergeCell ref="J312:K312"/>
    <mergeCell ref="L312:M312"/>
    <mergeCell ref="S291:T291"/>
    <mergeCell ref="A293:D293"/>
    <mergeCell ref="E293:H293"/>
    <mergeCell ref="J293:K293"/>
    <mergeCell ref="L293:M293"/>
    <mergeCell ref="S293:T293"/>
    <mergeCell ref="A295:A296"/>
    <mergeCell ref="B295:B296"/>
    <mergeCell ref="C295:C296"/>
    <mergeCell ref="T295:T296"/>
    <mergeCell ref="A276:A285"/>
    <mergeCell ref="L286:M286"/>
    <mergeCell ref="L287:M287"/>
    <mergeCell ref="L288:M288"/>
    <mergeCell ref="B291:C291"/>
    <mergeCell ref="E291:F291"/>
    <mergeCell ref="G291:H291"/>
    <mergeCell ref="J291:K291"/>
    <mergeCell ref="L291:M291"/>
    <mergeCell ref="S270:T270"/>
    <mergeCell ref="A272:D272"/>
    <mergeCell ref="E272:H272"/>
    <mergeCell ref="J272:K272"/>
    <mergeCell ref="L272:M272"/>
    <mergeCell ref="S272:T272"/>
    <mergeCell ref="A274:A275"/>
    <mergeCell ref="B274:B275"/>
    <mergeCell ref="C274:C275"/>
    <mergeCell ref="T274:T275"/>
    <mergeCell ref="A255:A264"/>
    <mergeCell ref="L265:M265"/>
    <mergeCell ref="L266:M266"/>
    <mergeCell ref="L267:M267"/>
    <mergeCell ref="B270:C270"/>
    <mergeCell ref="E270:F270"/>
    <mergeCell ref="G270:H270"/>
    <mergeCell ref="J270:K270"/>
    <mergeCell ref="L270:M270"/>
    <mergeCell ref="S249:T249"/>
    <mergeCell ref="A251:D251"/>
    <mergeCell ref="E251:H251"/>
    <mergeCell ref="J251:K251"/>
    <mergeCell ref="L251:M251"/>
    <mergeCell ref="S251:T251"/>
    <mergeCell ref="A253:A254"/>
    <mergeCell ref="B253:B254"/>
    <mergeCell ref="C253:C254"/>
    <mergeCell ref="T253:T254"/>
    <mergeCell ref="L224:M224"/>
    <mergeCell ref="L225:M225"/>
    <mergeCell ref="L244:M244"/>
    <mergeCell ref="L245:M245"/>
    <mergeCell ref="L246:M246"/>
    <mergeCell ref="B249:C249"/>
    <mergeCell ref="E249:F249"/>
    <mergeCell ref="G249:H249"/>
    <mergeCell ref="J249:K249"/>
    <mergeCell ref="L249:M249"/>
    <mergeCell ref="O14:P15"/>
    <mergeCell ref="J15:N15"/>
    <mergeCell ref="E12:H13"/>
    <mergeCell ref="E14:H15"/>
    <mergeCell ref="A12:D13"/>
    <mergeCell ref="A14:D15"/>
    <mergeCell ref="L34:M34"/>
    <mergeCell ref="L35:M35"/>
    <mergeCell ref="T127:T128"/>
    <mergeCell ref="A127:A128"/>
    <mergeCell ref="B127:B128"/>
    <mergeCell ref="C127:C128"/>
    <mergeCell ref="S123:T123"/>
    <mergeCell ref="S125:T125"/>
    <mergeCell ref="A106:A107"/>
    <mergeCell ref="B106:B107"/>
    <mergeCell ref="C106:C107"/>
    <mergeCell ref="A108:A117"/>
    <mergeCell ref="T106:T107"/>
    <mergeCell ref="L118:M118"/>
    <mergeCell ref="L119:M119"/>
    <mergeCell ref="L120:M120"/>
    <mergeCell ref="S102:T102"/>
    <mergeCell ref="A104:D104"/>
    <mergeCell ref="T169:T170"/>
    <mergeCell ref="T190:T191"/>
    <mergeCell ref="T211:T212"/>
    <mergeCell ref="T232:T233"/>
    <mergeCell ref="A232:A233"/>
    <mergeCell ref="B232:B233"/>
    <mergeCell ref="C232:C233"/>
    <mergeCell ref="A211:A212"/>
    <mergeCell ref="B211:B212"/>
    <mergeCell ref="C211:C212"/>
    <mergeCell ref="A213:A222"/>
    <mergeCell ref="G207:H207"/>
    <mergeCell ref="J207:K207"/>
    <mergeCell ref="L207:M207"/>
    <mergeCell ref="S186:T186"/>
    <mergeCell ref="A188:D188"/>
    <mergeCell ref="E188:H188"/>
    <mergeCell ref="J188:K188"/>
    <mergeCell ref="L188:M188"/>
    <mergeCell ref="S188:T188"/>
    <mergeCell ref="S207:T207"/>
    <mergeCell ref="A209:D209"/>
    <mergeCell ref="E209:H209"/>
    <mergeCell ref="L223:M223"/>
    <mergeCell ref="A234:A243"/>
    <mergeCell ref="G228:H228"/>
    <mergeCell ref="J228:K228"/>
    <mergeCell ref="L228:M228"/>
    <mergeCell ref="S228:T228"/>
    <mergeCell ref="A230:D230"/>
    <mergeCell ref="E230:H230"/>
    <mergeCell ref="J230:K230"/>
    <mergeCell ref="L230:M230"/>
    <mergeCell ref="S230:T230"/>
    <mergeCell ref="B228:C228"/>
    <mergeCell ref="E228:F228"/>
    <mergeCell ref="J209:K209"/>
    <mergeCell ref="L209:M209"/>
    <mergeCell ref="S209:T209"/>
    <mergeCell ref="A190:A191"/>
    <mergeCell ref="B190:B191"/>
    <mergeCell ref="C190:C191"/>
    <mergeCell ref="A192:A201"/>
    <mergeCell ref="B207:C207"/>
    <mergeCell ref="E207:F207"/>
    <mergeCell ref="L202:M202"/>
    <mergeCell ref="L203:M203"/>
    <mergeCell ref="L204:M204"/>
    <mergeCell ref="A169:A170"/>
    <mergeCell ref="B169:B170"/>
    <mergeCell ref="C169:C170"/>
    <mergeCell ref="A171:A180"/>
    <mergeCell ref="B186:C186"/>
    <mergeCell ref="E186:F186"/>
    <mergeCell ref="G165:H165"/>
    <mergeCell ref="J165:K165"/>
    <mergeCell ref="L165:M165"/>
    <mergeCell ref="G186:H186"/>
    <mergeCell ref="J186:K186"/>
    <mergeCell ref="L186:M186"/>
    <mergeCell ref="L181:M181"/>
    <mergeCell ref="L182:M182"/>
    <mergeCell ref="L183:M183"/>
    <mergeCell ref="S144:T144"/>
    <mergeCell ref="A146:D146"/>
    <mergeCell ref="E146:H146"/>
    <mergeCell ref="J146:K146"/>
    <mergeCell ref="L146:M146"/>
    <mergeCell ref="S146:T146"/>
    <mergeCell ref="S165:T165"/>
    <mergeCell ref="A167:D167"/>
    <mergeCell ref="E167:H167"/>
    <mergeCell ref="J167:K167"/>
    <mergeCell ref="L167:M167"/>
    <mergeCell ref="S167:T167"/>
    <mergeCell ref="A148:A149"/>
    <mergeCell ref="B148:B149"/>
    <mergeCell ref="C148:C149"/>
    <mergeCell ref="A150:A159"/>
    <mergeCell ref="B165:C165"/>
    <mergeCell ref="E165:F165"/>
    <mergeCell ref="L160:M160"/>
    <mergeCell ref="L161:M161"/>
    <mergeCell ref="L162:M162"/>
    <mergeCell ref="T148:T149"/>
    <mergeCell ref="A129:A138"/>
    <mergeCell ref="B144:C144"/>
    <mergeCell ref="E144:F144"/>
    <mergeCell ref="G123:H123"/>
    <mergeCell ref="J123:K123"/>
    <mergeCell ref="L123:M123"/>
    <mergeCell ref="G144:H144"/>
    <mergeCell ref="J144:K144"/>
    <mergeCell ref="L144:M144"/>
    <mergeCell ref="L139:M139"/>
    <mergeCell ref="L140:M140"/>
    <mergeCell ref="L141:M141"/>
    <mergeCell ref="A125:D125"/>
    <mergeCell ref="E125:H125"/>
    <mergeCell ref="J125:K125"/>
    <mergeCell ref="L125:M125"/>
    <mergeCell ref="B123:C123"/>
    <mergeCell ref="E123:F123"/>
    <mergeCell ref="E104:H104"/>
    <mergeCell ref="J104:K104"/>
    <mergeCell ref="L104:M104"/>
    <mergeCell ref="S104:T104"/>
    <mergeCell ref="A85:A86"/>
    <mergeCell ref="B85:B86"/>
    <mergeCell ref="C85:C86"/>
    <mergeCell ref="T85:T86"/>
    <mergeCell ref="A87:A96"/>
    <mergeCell ref="B102:C102"/>
    <mergeCell ref="E102:F102"/>
    <mergeCell ref="G102:H102"/>
    <mergeCell ref="J102:K102"/>
    <mergeCell ref="L102:M102"/>
    <mergeCell ref="L97:M97"/>
    <mergeCell ref="L98:M98"/>
    <mergeCell ref="L99:M99"/>
    <mergeCell ref="S81:T81"/>
    <mergeCell ref="A83:D83"/>
    <mergeCell ref="E83:H83"/>
    <mergeCell ref="J83:K83"/>
    <mergeCell ref="L83:M83"/>
    <mergeCell ref="S83:T83"/>
    <mergeCell ref="A64:A65"/>
    <mergeCell ref="B64:B65"/>
    <mergeCell ref="C64:C65"/>
    <mergeCell ref="T64:T65"/>
    <mergeCell ref="A66:A75"/>
    <mergeCell ref="B81:C81"/>
    <mergeCell ref="E81:F81"/>
    <mergeCell ref="G81:H81"/>
    <mergeCell ref="J81:K81"/>
    <mergeCell ref="L81:M81"/>
    <mergeCell ref="L76:M76"/>
    <mergeCell ref="L77:M77"/>
    <mergeCell ref="L78:M78"/>
    <mergeCell ref="S60:T60"/>
    <mergeCell ref="A62:D62"/>
    <mergeCell ref="E62:H62"/>
    <mergeCell ref="J62:K62"/>
    <mergeCell ref="L62:M62"/>
    <mergeCell ref="S62:T62"/>
    <mergeCell ref="A43:A44"/>
    <mergeCell ref="B43:B44"/>
    <mergeCell ref="C43:C44"/>
    <mergeCell ref="T43:T44"/>
    <mergeCell ref="A45:A54"/>
    <mergeCell ref="B60:C60"/>
    <mergeCell ref="E60:F60"/>
    <mergeCell ref="G60:H60"/>
    <mergeCell ref="J60:K60"/>
    <mergeCell ref="L60:M60"/>
    <mergeCell ref="L55:M55"/>
    <mergeCell ref="L56:M56"/>
    <mergeCell ref="L57:M57"/>
    <mergeCell ref="S39:T39"/>
    <mergeCell ref="A41:D41"/>
    <mergeCell ref="E41:H41"/>
    <mergeCell ref="J41:K41"/>
    <mergeCell ref="L41:M41"/>
    <mergeCell ref="S41:T41"/>
    <mergeCell ref="A24:A33"/>
    <mergeCell ref="B39:C39"/>
    <mergeCell ref="E39:F39"/>
    <mergeCell ref="G39:H39"/>
    <mergeCell ref="J39:K39"/>
    <mergeCell ref="L39:M39"/>
    <mergeCell ref="L36:M36"/>
    <mergeCell ref="A20:D20"/>
    <mergeCell ref="E20:H20"/>
    <mergeCell ref="J20:K20"/>
    <mergeCell ref="L20:M20"/>
    <mergeCell ref="S20:T20"/>
    <mergeCell ref="A22:A23"/>
    <mergeCell ref="B22:B23"/>
    <mergeCell ref="C22:C23"/>
    <mergeCell ref="T22:T23"/>
    <mergeCell ref="A1:T1"/>
    <mergeCell ref="A3:T3"/>
    <mergeCell ref="A6:D6"/>
    <mergeCell ref="E6:J6"/>
    <mergeCell ref="L6:N6"/>
    <mergeCell ref="O6:T6"/>
    <mergeCell ref="B18:C18"/>
    <mergeCell ref="E18:F18"/>
    <mergeCell ref="G18:H18"/>
    <mergeCell ref="J18:K18"/>
    <mergeCell ref="L18:M18"/>
    <mergeCell ref="S18:T18"/>
    <mergeCell ref="A8:T8"/>
    <mergeCell ref="A10:D11"/>
    <mergeCell ref="E10:H11"/>
    <mergeCell ref="J10:N10"/>
    <mergeCell ref="O10:P11"/>
    <mergeCell ref="J11:N11"/>
    <mergeCell ref="R10:S11"/>
    <mergeCell ref="T10:T11"/>
    <mergeCell ref="J12:N12"/>
    <mergeCell ref="O12:P13"/>
    <mergeCell ref="J13:N13"/>
    <mergeCell ref="J14:N14"/>
  </mergeCells>
  <dataValidations count="9">
    <dataValidation type="list" allowBlank="1" showInputMessage="1" showErrorMessage="1" sqref="B19:C19 B229:C229 B208:C208 B187:C187 B166:C166 B145:C145 B124:C124 B103:C103 B82:C82 B61:C61 B40:C40 B250:C250 B271:C271 B292:C292 B313:C313 B334:C334 B355:C355 B376:C376 B397:C397 B418:C418 B439:C439 B460:C460 B481:C481 B502:C502 B523:C523 B544:C544 B565:C565 B586:C586 B607:C607 B628:C628 B649:C649 B670:C670 B691:C691" xr:uid="{00000000-0002-0000-0800-000000000000}">
      <formula1>$D$22:$D$43</formula1>
    </dataValidation>
    <dataValidation type="list" allowBlank="1" showInputMessage="1" showErrorMessage="1" sqref="R171:S180 R192:S201 R234:S243 R108:S117 R87:S96 R129:S138 R150:S159 R213:S222 R45:S54 R66:S75 R24:S33 R255:S264 R276:S285 R297:S306 R318:S327 R339:S348 R360:S369 R381:S390 R402:S411 R423:S432 R444:S453 R465:S474 R486:S495 R507:S516 R528:S537 R549:S558 R570:S579 R591:S600 R612:S621 R633:S642 R654:S663 R675:S684 R696:S705" xr:uid="{00000000-0002-0000-0800-000001000000}">
      <formula1>"si,"</formula1>
    </dataValidation>
    <dataValidation type="list" allowBlank="1" showInputMessage="1" showErrorMessage="1" sqref="E24:E34 E192:E202 E213:E223 E45:E55 E66:E76 E87:E97 E108:E118 E129:E139 E150:E160 E171:E181 E234:E244 E255:E265 E276:E286 E297:E307 E318:E328 E339:E349 E360:E370 E381:E391 E402:E412 E423:E433 E444:E454 E465:E475 E486:E496 E507:E517 E528:E538 E549:E559 E570:E580 E591:E601 E612:E622 E633:E643 E654:E664 E675:E685 E696:E706" xr:uid="{00000000-0002-0000-0800-000002000000}">
      <formula1>"urbano,suburbano"</formula1>
    </dataValidation>
    <dataValidation allowBlank="1" showInputMessage="1" showErrorMessage="1" prompt="Inserire il riferimento corretto da piano di investimento (es.m1,e.1. ecc.)_x000a_" sqref="A22:A23 A190:A191 A211:A212 A43:A44 A64:A65 A85:A86 A106:A107 A127:A128 A148:A149 A169:A170 A232:A233 A253:A254 A274:A275 A295:A296 A316:A317 A337:A338 A358:A359 A379:A380 A400:A401 A421:A422 A442:A443 A463:A464 A484:A485 A505:A506 A526:A527 A547:A548 A568:A569 A589:A590 A610:A611 A631:A632 A652:A653 A673:A674 A694:A695" xr:uid="{00000000-0002-0000-0800-000003000000}"/>
    <dataValidation type="list" allowBlank="1" showInputMessage="1" showErrorMessage="1" sqref="H192:H201 H171:H180 H150:H159 H129:H138 H108:H117 H87:H96 H66:H75 H45:H54 H24:H33 H213:H222 H234:H243 H255:H264 H276:H285 H297:H306 H318:H327 H339:H348 H360:H369 H381:H390 H402:H411 H423:H432 H444:H453 H465:H474 H486:H495 H507:H516 H528:H537 H549:H558 H570:H579 H591:H600 H612:H621 H633:H642 H654:H663 H675:H684 H696:H705" xr:uid="{00000000-0002-0000-0800-000004000000}">
      <formula1>"idrogeno"</formula1>
    </dataValidation>
    <dataValidation type="list" allowBlank="1" showInputMessage="1" showErrorMessage="1" sqref="I24:I33 I45:I54 I66:I75 I87:I96 I108:I117 I129:I138 I150:I159 I171:I180 I192:I201 I213:I222 I234:I243 I255:I264 I276:I285 I297:I306 I318:I327 I339:I348 I360:I369 I381:I390 I402:I411 I423:I432 I444:I453 I465:I474 I486:I495 I507:I516 I528:I537 I549:I558 I570:I579 I591:I600 I612:I621 I633:I642 I654:I663 I675:I684 I696:I705" xr:uid="{00000000-0002-0000-0800-00000E000000}">
      <formula1>"classe I, classe A"</formula1>
    </dataValidation>
    <dataValidation type="date" operator="lessThanOrEqual" allowBlank="1" showInputMessage="1" showErrorMessage="1" promptTitle="attenzione:" prompt="Data max  OGV 31/12/2025" sqref="P18 P39 P60 P81 P102 P123 P144 P165 P186 P207 P228 P249 P270 P291 P312 P333 P354 P375 P396 P417 P438 P459 P480 P501 P522 P543 P564 P585 P606 P627 P648 P669 P690" xr:uid="{D2BFDF99-EEDA-4AA4-88BD-C05739525EBD}">
      <formula1>46022</formula1>
    </dataValidation>
    <dataValidation type="list" allowBlank="1" showInputMessage="1" showErrorMessage="1" sqref="I34 I55 I76 I97 I118 I139 I160 I181 I202 I223 I244 I265 I286 I307 I328 I349 I370 I391 I412 I433 I454 I475 I496 I517 I538 I559 I580 I601 I622 I643 I664 I685 I706" xr:uid="{61DA583B-9F19-4B71-9B43-0BE178F3B188}">
      <formula1>"classe I,classe A"</formula1>
    </dataValidation>
    <dataValidation type="list" allowBlank="1" showInputMessage="1" showErrorMessage="1" sqref="H34 H55 H76 H97 H118 H139 H160 H181 H202 H223 H244 H265 H286 H307 H328 H349 H370 H391 H412 H433 H454 H475 H496 H517 H538 H559 H580 H601 H622 H643 H664 H685 H706" xr:uid="{75667BC8-9A4E-4C3A-84CD-BB4848F80F80}">
      <mc:AlternateContent xmlns:x12ac="http://schemas.microsoft.com/office/spreadsheetml/2011/1/ac" xmlns:mc="http://schemas.openxmlformats.org/markup-compatibility/2006">
        <mc:Choice Requires="x12ac">
          <x12ac:list>GNC,"GNL, Ibrido (met/ele)"</x12ac:list>
        </mc:Choice>
        <mc:Fallback>
          <formula1>"GNC,GNL, Ibrido (met/ele)"</formula1>
        </mc:Fallback>
      </mc:AlternateContent>
    </dataValidation>
  </dataValidations>
  <pageMargins left="0.7" right="0.7" top="0.75" bottom="0.75" header="0.3" footer="0.3"/>
  <pageSetup paperSize="8" scale="54"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Inserire OGV corrispondente al Piano di investimento esecutivo" xr:uid="{00000000-0002-0000-0800-000005000000}">
          <x14:formula1>
            <xm:f>'Urbano.Piano inv. forn'!$D$130:$D$149</xm:f>
          </x14:formula1>
          <xm:sqref>B39:C39 B207:C207 B186:C186 B165:C165 B144:C144 B123:C123 B102:C102 B81:C81 B60:C60 B228:C228 B18:C18 B249:C249 B270:C270 B291:C291 B312:C312 B333:C333 B354:C354 B375:C375 B396:C396 B417:C417 B438:C438 B459:C459 B480:C480 B501:C501 B522:C522 B543:C543 B564:C564 B585:C585 B606:C606 B627:C627 B648:C648 B669:C669 B690:C690</xm:sqref>
        </x14:dataValidation>
        <x14:dataValidation type="list" allowBlank="1" showInputMessage="1" showErrorMessage="1" prompt="Scegliere la regione beneficiaria dal menù a tendina_x000a_" xr:uid="{00000000-0002-0000-0800-000011000000}">
          <x14:formula1>
            <xm:f>'DATI EROGAZIONI'!$A$2:$A$20</xm:f>
          </x14:formula1>
          <xm:sqref>E6:J6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19</vt:i4>
      </vt:variant>
      <vt:variant>
        <vt:lpstr>Intervalli denominati</vt:lpstr>
      </vt:variant>
      <vt:variant>
        <vt:i4>17</vt:i4>
      </vt:variant>
    </vt:vector>
  </HeadingPairs>
  <TitlesOfParts>
    <vt:vector size="36" baseType="lpstr">
      <vt:lpstr>Urbano.Piano inv. forn</vt:lpstr>
      <vt:lpstr>EXTRAUrbano.Piano inv. forn </vt:lpstr>
      <vt:lpstr>urbano_PIANO_INV-INFR</vt:lpstr>
      <vt:lpstr>EXTRA-urbano_PIANO_INV-INFR </vt:lpstr>
      <vt:lpstr>q.e. gen</vt:lpstr>
      <vt:lpstr>urbano REND FORN_ metano</vt:lpstr>
      <vt:lpstr>extraurbano REND FORN_ metano</vt:lpstr>
      <vt:lpstr>urbano REND_FORN_ ele </vt:lpstr>
      <vt:lpstr>urbanoREND_FORN_ idrogeno</vt:lpstr>
      <vt:lpstr>eXTRAurbanoREND_FORN_ idrogeno</vt:lpstr>
      <vt:lpstr>urbanoREND_FORN_ dies_ibrido</vt:lpstr>
      <vt:lpstr>EXTRurbanoREND_FORN_ dies_ibrid</vt:lpstr>
      <vt:lpstr>urbano rend_infr_met</vt:lpstr>
      <vt:lpstr>EXTRAurbano rend_infr_met </vt:lpstr>
      <vt:lpstr>urbano rend_infr_elet</vt:lpstr>
      <vt:lpstr>urbano rend_infr_idrogeno</vt:lpstr>
      <vt:lpstr>EXTRAurbano rend_infr_idrogeno</vt:lpstr>
      <vt:lpstr>DATI EROGAZIONI</vt:lpstr>
      <vt:lpstr>dati scheda tecnica</vt:lpstr>
      <vt:lpstr>'extraurbano REND FORN_ metano'!Area_stampa</vt:lpstr>
      <vt:lpstr>'EXTRAurbano rend_infr_idrogeno'!Area_stampa</vt:lpstr>
      <vt:lpstr>'EXTRAurbano rend_infr_met '!Area_stampa</vt:lpstr>
      <vt:lpstr>'EXTRAUrbano.Piano inv. forn '!Area_stampa</vt:lpstr>
      <vt:lpstr>'EXTRA-urbano_PIANO_INV-INFR '!Area_stampa</vt:lpstr>
      <vt:lpstr>'eXTRAurbanoREND_FORN_ idrogeno'!Area_stampa</vt:lpstr>
      <vt:lpstr>'EXTRurbanoREND_FORN_ dies_ibrid'!Area_stampa</vt:lpstr>
      <vt:lpstr>'q.e. gen'!Area_stampa</vt:lpstr>
      <vt:lpstr>'urbano REND FORN_ metano'!Area_stampa</vt:lpstr>
      <vt:lpstr>'urbano REND_FORN_ ele '!Area_stampa</vt:lpstr>
      <vt:lpstr>'urbano rend_infr_elet'!Area_stampa</vt:lpstr>
      <vt:lpstr>'urbano rend_infr_idrogeno'!Area_stampa</vt:lpstr>
      <vt:lpstr>'urbano rend_infr_met'!Area_stampa</vt:lpstr>
      <vt:lpstr>'Urbano.Piano inv. forn'!Area_stampa</vt:lpstr>
      <vt:lpstr>'urbano_PIANO_INV-INFR'!Area_stampa</vt:lpstr>
      <vt:lpstr>'urbanoREND_FORN_ dies_ibrido'!Area_stampa</vt:lpstr>
      <vt:lpstr>'urbanoREND_FORN_ idrogeno'!Area_stampa</vt:lpstr>
    </vt:vector>
  </TitlesOfParts>
  <Manager/>
  <Company>MIT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simona.armento</dc:creator>
  <cp:keywords/>
  <dc:description/>
  <cp:lastModifiedBy>Armento Simona</cp:lastModifiedBy>
  <cp:revision/>
  <dcterms:created xsi:type="dcterms:W3CDTF">2022-03-22T10:39:05Z</dcterms:created>
  <dcterms:modified xsi:type="dcterms:W3CDTF">2026-01-26T14:44:34Z</dcterms:modified>
  <cp:category/>
  <cp:contentStatus/>
</cp:coreProperties>
</file>